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showObjects="none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VOW\Dioxins_PAH_article\raw_data\"/>
    </mc:Choice>
  </mc:AlternateContent>
  <xr:revisionPtr revIDLastSave="0" documentId="13_ncr:1_{B8ABD959-4AFB-46AD-A4DB-6247F3611313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Feedstocks" sheetId="2" r:id="rId1"/>
    <sheet name="Biochar" sheetId="1" r:id="rId2"/>
    <sheet name="Pyr oil" sheetId="10" r:id="rId3"/>
    <sheet name="PUF" sheetId="4" r:id="rId4"/>
    <sheet name="XAD" sheetId="6" r:id="rId5"/>
    <sheet name="GFF" sheetId="5" r:id="rId6"/>
    <sheet name="Yield and gas" sheetId="25" r:id="rId7"/>
    <sheet name="TEF" sheetId="16" r:id="rId8"/>
    <sheet name="grenseverdier" sheetId="19" r:id="rId9"/>
    <sheet name="carcinogens" sheetId="15" r:id="rId10"/>
    <sheet name="Emmission_per_weight" sheetId="14" r:id="rId11"/>
    <sheet name="PAHs abbreviations" sheetId="18" r:id="rId12"/>
    <sheet name="PAH rings" sheetId="23" r:id="rId13"/>
    <sheet name="Yield and gas (2)" sheetId="17" r:id="rId14"/>
    <sheet name="chlorination" sheetId="24" r:id="rId15"/>
    <sheet name="Feedstock source" sheetId="22" r:id="rId16"/>
  </sheets>
  <definedNames>
    <definedName name="_xlnm._FilterDatabase" localSheetId="1" hidden="1">Biochar!$A$1:$R$1345</definedName>
    <definedName name="_xlnm._FilterDatabase" localSheetId="10" hidden="1">Emmission_per_weight!$A$1:$K$171</definedName>
    <definedName name="_xlnm._FilterDatabase" localSheetId="0" hidden="1">Feedstocks!$A$1:$S$673</definedName>
    <definedName name="_xlnm._FilterDatabase" localSheetId="5" hidden="1">GFF!$A$1:$AE$508</definedName>
    <definedName name="_xlnm._FilterDatabase" localSheetId="8" hidden="1">grenseverdier!$A$1:$I$27</definedName>
    <definedName name="_xlnm._FilterDatabase" localSheetId="3" hidden="1">PUF!$A$1:$AC$211</definedName>
    <definedName name="_xlnm._FilterDatabase" localSheetId="2" hidden="1">'Pyr oil'!$A$1:$R$217</definedName>
    <definedName name="_xlnm._FilterDatabase" localSheetId="4" hidden="1">XAD!$A$1:$AE$298</definedName>
    <definedName name="_xlnm._FilterDatabase" localSheetId="6" hidden="1">'Yield and gas'!$A$1:$A$24</definedName>
    <definedName name="_xlnm._FilterDatabase" localSheetId="13" hidden="1">'Yield and gas (2)'!$A$1:$A$24</definedName>
    <definedName name="_xlnm.Print_Area" localSheetId="1">Biochar!$A$23:$H$23</definedName>
    <definedName name="_xlnm.Print_Titles" localSheetId="1">Biochar!$A:$A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6" l="1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2" i="6"/>
  <c r="T297" i="5"/>
  <c r="T296" i="5"/>
  <c r="T295" i="5"/>
  <c r="T294" i="5"/>
  <c r="T293" i="5"/>
  <c r="T292" i="5"/>
  <c r="T291" i="5"/>
  <c r="T290" i="5"/>
  <c r="T289" i="5"/>
  <c r="T288" i="5"/>
  <c r="T287" i="5"/>
  <c r="T286" i="5"/>
  <c r="T285" i="5"/>
  <c r="T284" i="5"/>
  <c r="T283" i="5"/>
  <c r="T282" i="5"/>
  <c r="T281" i="5"/>
  <c r="T182" i="5"/>
  <c r="T181" i="5"/>
  <c r="T180" i="5"/>
  <c r="T179" i="5"/>
  <c r="T178" i="5"/>
  <c r="T177" i="5"/>
  <c r="T176" i="5"/>
  <c r="T175" i="5"/>
  <c r="T174" i="5"/>
  <c r="T173" i="5"/>
  <c r="T172" i="5"/>
  <c r="T171" i="5"/>
  <c r="T170" i="5"/>
  <c r="T169" i="5"/>
  <c r="T168" i="5"/>
  <c r="T167" i="5"/>
  <c r="T166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166" i="6"/>
  <c r="T165" i="6"/>
  <c r="T164" i="6"/>
  <c r="T163" i="6"/>
  <c r="T162" i="6"/>
  <c r="T161" i="6"/>
  <c r="T160" i="6"/>
  <c r="T159" i="6"/>
  <c r="T158" i="6"/>
  <c r="T157" i="6"/>
  <c r="T156" i="6"/>
  <c r="T155" i="6"/>
  <c r="T154" i="6"/>
  <c r="T153" i="6"/>
  <c r="T152" i="6"/>
  <c r="T151" i="6"/>
  <c r="T67" i="6"/>
  <c r="T66" i="6"/>
  <c r="T65" i="6"/>
  <c r="T64" i="6"/>
  <c r="T63" i="6"/>
  <c r="T62" i="6"/>
  <c r="T61" i="6"/>
  <c r="T60" i="6"/>
  <c r="T150" i="6"/>
  <c r="T149" i="6"/>
  <c r="T148" i="6"/>
  <c r="T147" i="6"/>
  <c r="T146" i="6"/>
  <c r="T145" i="6"/>
  <c r="T144" i="6"/>
  <c r="T143" i="6"/>
  <c r="T142" i="6"/>
  <c r="T141" i="6"/>
  <c r="T140" i="6"/>
  <c r="T139" i="6"/>
  <c r="T138" i="6"/>
  <c r="T137" i="6"/>
  <c r="T136" i="6"/>
  <c r="T135" i="6"/>
  <c r="T134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50" i="4"/>
  <c r="Q50" i="4"/>
  <c r="D110" i="25"/>
  <c r="D87" i="25"/>
  <c r="D64" i="25"/>
  <c r="R146" i="10" l="1"/>
  <c r="R147" i="10"/>
  <c r="R148" i="10"/>
  <c r="R149" i="10"/>
  <c r="R150" i="10"/>
  <c r="R151" i="10"/>
  <c r="R152" i="10"/>
  <c r="R153" i="10"/>
  <c r="R154" i="10"/>
  <c r="R155" i="10"/>
  <c r="R156" i="10"/>
  <c r="R157" i="10"/>
  <c r="R158" i="10"/>
  <c r="R159" i="10"/>
  <c r="R160" i="10"/>
  <c r="R161" i="10"/>
  <c r="R162" i="10"/>
  <c r="R163" i="10"/>
  <c r="R164" i="10"/>
  <c r="R165" i="10"/>
  <c r="R166" i="10"/>
  <c r="R167" i="10"/>
  <c r="R168" i="10"/>
  <c r="R169" i="10"/>
  <c r="R170" i="10"/>
  <c r="R171" i="10"/>
  <c r="R172" i="10"/>
  <c r="R173" i="10"/>
  <c r="R174" i="10"/>
  <c r="R175" i="10"/>
  <c r="R176" i="10"/>
  <c r="R177" i="10"/>
  <c r="R178" i="10"/>
  <c r="R179" i="10"/>
  <c r="R180" i="10"/>
  <c r="R181" i="10"/>
  <c r="R182" i="10"/>
  <c r="R183" i="10"/>
  <c r="R184" i="10"/>
  <c r="R185" i="10"/>
  <c r="R186" i="10"/>
  <c r="R187" i="10"/>
  <c r="R188" i="10"/>
  <c r="R189" i="10"/>
  <c r="R190" i="10"/>
  <c r="R191" i="10"/>
  <c r="R192" i="10"/>
  <c r="R193" i="10"/>
  <c r="R194" i="10"/>
  <c r="R195" i="10"/>
  <c r="R196" i="10"/>
  <c r="R197" i="10"/>
  <c r="R198" i="10"/>
  <c r="R199" i="10"/>
  <c r="R200" i="10"/>
  <c r="R201" i="10"/>
  <c r="R202" i="10"/>
  <c r="R203" i="10"/>
  <c r="R204" i="10"/>
  <c r="R205" i="10"/>
  <c r="R206" i="10"/>
  <c r="R207" i="10"/>
  <c r="R208" i="10"/>
  <c r="R209" i="10"/>
  <c r="R210" i="10"/>
  <c r="R211" i="10"/>
  <c r="R212" i="10"/>
  <c r="R213" i="10"/>
  <c r="R214" i="10"/>
  <c r="R215" i="10"/>
  <c r="R216" i="10"/>
  <c r="R217" i="10"/>
  <c r="Q146" i="10"/>
  <c r="Q147" i="10"/>
  <c r="Q148" i="10"/>
  <c r="Q149" i="10"/>
  <c r="Q150" i="10"/>
  <c r="Q151" i="10"/>
  <c r="Q152" i="10"/>
  <c r="Q153" i="10"/>
  <c r="Q154" i="10"/>
  <c r="Q155" i="10"/>
  <c r="Q156" i="10"/>
  <c r="Q157" i="10"/>
  <c r="Q158" i="10"/>
  <c r="Q159" i="10"/>
  <c r="Q160" i="10"/>
  <c r="Q161" i="10"/>
  <c r="Q162" i="10"/>
  <c r="Q163" i="10"/>
  <c r="Q164" i="10"/>
  <c r="Q165" i="10"/>
  <c r="Q166" i="10"/>
  <c r="Q167" i="10"/>
  <c r="Q168" i="10"/>
  <c r="Q169" i="10"/>
  <c r="Q170" i="10"/>
  <c r="Q171" i="10"/>
  <c r="Q172" i="10"/>
  <c r="Q173" i="10"/>
  <c r="Q174" i="10"/>
  <c r="Q175" i="10"/>
  <c r="Q176" i="10"/>
  <c r="Q177" i="10"/>
  <c r="Q178" i="10"/>
  <c r="Q179" i="10"/>
  <c r="Q180" i="10"/>
  <c r="Q181" i="10"/>
  <c r="Q182" i="10"/>
  <c r="Q183" i="10"/>
  <c r="Q184" i="10"/>
  <c r="Q185" i="10"/>
  <c r="Q186" i="10"/>
  <c r="Q187" i="10"/>
  <c r="Q188" i="10"/>
  <c r="Q189" i="10"/>
  <c r="Q190" i="10"/>
  <c r="Q191" i="10"/>
  <c r="Q192" i="10"/>
  <c r="Q193" i="10"/>
  <c r="Q194" i="10"/>
  <c r="Q195" i="10"/>
  <c r="Q196" i="10"/>
  <c r="Q197" i="10"/>
  <c r="Q198" i="10"/>
  <c r="Q199" i="10"/>
  <c r="Q200" i="10"/>
  <c r="Q201" i="10"/>
  <c r="Q202" i="10"/>
  <c r="Q203" i="10"/>
  <c r="Q204" i="10"/>
  <c r="Q205" i="10"/>
  <c r="Q206" i="10"/>
  <c r="Q207" i="10"/>
  <c r="Q208" i="10"/>
  <c r="Q209" i="10"/>
  <c r="Q210" i="10"/>
  <c r="Q211" i="10"/>
  <c r="Q212" i="10"/>
  <c r="Q213" i="10"/>
  <c r="Q214" i="10"/>
  <c r="Q215" i="10"/>
  <c r="Q216" i="10"/>
  <c r="Q217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O145" i="10"/>
  <c r="P145" i="10"/>
  <c r="O146" i="10"/>
  <c r="O147" i="10"/>
  <c r="O148" i="10"/>
  <c r="O149" i="10"/>
  <c r="O150" i="10"/>
  <c r="O151" i="10"/>
  <c r="O152" i="10"/>
  <c r="O153" i="10"/>
  <c r="O154" i="10"/>
  <c r="O155" i="10"/>
  <c r="O156" i="10"/>
  <c r="O157" i="10"/>
  <c r="O158" i="10"/>
  <c r="O159" i="10"/>
  <c r="O160" i="10"/>
  <c r="O161" i="10"/>
  <c r="O162" i="10"/>
  <c r="O163" i="10"/>
  <c r="O164" i="10"/>
  <c r="O165" i="10"/>
  <c r="O166" i="10"/>
  <c r="O167" i="10"/>
  <c r="O168" i="10"/>
  <c r="O169" i="10"/>
  <c r="O170" i="10"/>
  <c r="O171" i="10"/>
  <c r="O172" i="10"/>
  <c r="O173" i="10"/>
  <c r="O174" i="10"/>
  <c r="O175" i="10"/>
  <c r="O176" i="10"/>
  <c r="O177" i="10"/>
  <c r="O178" i="10"/>
  <c r="O179" i="10"/>
  <c r="O180" i="10"/>
  <c r="O181" i="10"/>
  <c r="O182" i="10"/>
  <c r="O183" i="10"/>
  <c r="O184" i="10"/>
  <c r="O185" i="10"/>
  <c r="O186" i="10"/>
  <c r="O187" i="10"/>
  <c r="O188" i="10"/>
  <c r="O189" i="10"/>
  <c r="O190" i="10"/>
  <c r="O191" i="10"/>
  <c r="O192" i="10"/>
  <c r="O193" i="10"/>
  <c r="O194" i="10"/>
  <c r="O195" i="10"/>
  <c r="O196" i="10"/>
  <c r="O197" i="10"/>
  <c r="O198" i="10"/>
  <c r="O199" i="10"/>
  <c r="O200" i="10"/>
  <c r="O201" i="10"/>
  <c r="O202" i="10"/>
  <c r="O203" i="10"/>
  <c r="O204" i="10"/>
  <c r="O205" i="10"/>
  <c r="O206" i="10"/>
  <c r="O207" i="10"/>
  <c r="O208" i="10"/>
  <c r="O209" i="10"/>
  <c r="O210" i="10"/>
  <c r="O211" i="10"/>
  <c r="O212" i="10"/>
  <c r="O213" i="10"/>
  <c r="O214" i="10"/>
  <c r="O215" i="10"/>
  <c r="O216" i="10"/>
  <c r="O217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5" i="10"/>
  <c r="N216" i="10"/>
  <c r="N217" i="10"/>
  <c r="N145" i="10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2" i="2"/>
  <c r="AD51" i="5" l="1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AD186" i="5"/>
  <c r="AD187" i="5"/>
  <c r="AD188" i="5"/>
  <c r="AD189" i="5"/>
  <c r="AD190" i="5"/>
  <c r="AD191" i="5"/>
  <c r="AD192" i="5"/>
  <c r="AD193" i="5"/>
  <c r="AD194" i="5"/>
  <c r="AD195" i="5"/>
  <c r="AD196" i="5"/>
  <c r="AD197" i="5"/>
  <c r="AD198" i="5"/>
  <c r="AD199" i="5"/>
  <c r="AD200" i="5"/>
  <c r="AD201" i="5"/>
  <c r="AD202" i="5"/>
  <c r="AD203" i="5"/>
  <c r="AD204" i="5"/>
  <c r="AD205" i="5"/>
  <c r="AD206" i="5"/>
  <c r="AD207" i="5"/>
  <c r="AD208" i="5"/>
  <c r="AD209" i="5"/>
  <c r="AD210" i="5"/>
  <c r="AD211" i="5"/>
  <c r="AD212" i="5"/>
  <c r="AD213" i="5"/>
  <c r="AD214" i="5"/>
  <c r="AD215" i="5"/>
  <c r="AD216" i="5"/>
  <c r="AD281" i="5"/>
  <c r="AD282" i="5"/>
  <c r="AD283" i="5"/>
  <c r="AD284" i="5"/>
  <c r="AD285" i="5"/>
  <c r="AD286" i="5"/>
  <c r="AD287" i="5"/>
  <c r="AD288" i="5"/>
  <c r="AD289" i="5"/>
  <c r="AD290" i="5"/>
  <c r="AD291" i="5"/>
  <c r="AD292" i="5"/>
  <c r="AD293" i="5"/>
  <c r="AD294" i="5"/>
  <c r="AD295" i="5"/>
  <c r="AD296" i="5"/>
  <c r="AD297" i="5"/>
  <c r="AD298" i="5"/>
  <c r="AD299" i="5"/>
  <c r="AD300" i="5"/>
  <c r="AD301" i="5"/>
  <c r="AD302" i="5"/>
  <c r="AD303" i="5"/>
  <c r="AD304" i="5"/>
  <c r="AD305" i="5"/>
  <c r="AD306" i="5"/>
  <c r="AD307" i="5"/>
  <c r="AD308" i="5"/>
  <c r="AD309" i="5"/>
  <c r="AD310" i="5"/>
  <c r="AD311" i="5"/>
  <c r="AD312" i="5"/>
  <c r="AD313" i="5"/>
  <c r="AD314" i="5"/>
  <c r="AD379" i="5"/>
  <c r="AD380" i="5"/>
  <c r="AD381" i="5"/>
  <c r="AD382" i="5"/>
  <c r="AD383" i="5"/>
  <c r="AD384" i="5"/>
  <c r="AD385" i="5"/>
  <c r="AD386" i="5"/>
  <c r="AD387" i="5"/>
  <c r="AD388" i="5"/>
  <c r="AD389" i="5"/>
  <c r="AD390" i="5"/>
  <c r="AD391" i="5"/>
  <c r="AD392" i="5"/>
  <c r="AD393" i="5"/>
  <c r="AD394" i="5"/>
  <c r="AD395" i="5"/>
  <c r="AD396" i="5"/>
  <c r="AD397" i="5"/>
  <c r="AD398" i="5"/>
  <c r="AD399" i="5"/>
  <c r="AD400" i="5"/>
  <c r="AD401" i="5"/>
  <c r="AD402" i="5"/>
  <c r="AD403" i="5"/>
  <c r="AD404" i="5"/>
  <c r="AD405" i="5"/>
  <c r="AD406" i="5"/>
  <c r="AD407" i="5"/>
  <c r="AD408" i="5"/>
  <c r="AD409" i="5"/>
  <c r="AD410" i="5"/>
  <c r="AD411" i="5"/>
  <c r="AD412" i="5"/>
  <c r="AD2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217" i="5"/>
  <c r="AD218" i="5"/>
  <c r="AD219" i="5"/>
  <c r="AD220" i="5"/>
  <c r="AD221" i="5"/>
  <c r="AD222" i="5"/>
  <c r="AD223" i="5"/>
  <c r="AD224" i="5"/>
  <c r="AD225" i="5"/>
  <c r="AD226" i="5"/>
  <c r="AD227" i="5"/>
  <c r="AD228" i="5"/>
  <c r="AD229" i="5"/>
  <c r="AD230" i="5"/>
  <c r="AD231" i="5"/>
  <c r="AD232" i="5"/>
  <c r="AD233" i="5"/>
  <c r="AD234" i="5"/>
  <c r="AD235" i="5"/>
  <c r="AD236" i="5"/>
  <c r="AD237" i="5"/>
  <c r="AD238" i="5"/>
  <c r="AD239" i="5"/>
  <c r="AD240" i="5"/>
  <c r="AD241" i="5"/>
  <c r="AD242" i="5"/>
  <c r="AD243" i="5"/>
  <c r="AD244" i="5"/>
  <c r="AD245" i="5"/>
  <c r="AD246" i="5"/>
  <c r="AD247" i="5"/>
  <c r="AD248" i="5"/>
  <c r="AD249" i="5"/>
  <c r="AD250" i="5"/>
  <c r="AD251" i="5"/>
  <c r="AD252" i="5"/>
  <c r="AD253" i="5"/>
  <c r="AD254" i="5"/>
  <c r="AD255" i="5"/>
  <c r="AD256" i="5"/>
  <c r="AD257" i="5"/>
  <c r="AD258" i="5"/>
  <c r="AD259" i="5"/>
  <c r="AD260" i="5"/>
  <c r="AD261" i="5"/>
  <c r="AD262" i="5"/>
  <c r="AD263" i="5"/>
  <c r="AD264" i="5"/>
  <c r="AD265" i="5"/>
  <c r="AD266" i="5"/>
  <c r="AD267" i="5"/>
  <c r="AD268" i="5"/>
  <c r="AD269" i="5"/>
  <c r="AD270" i="5"/>
  <c r="AD271" i="5"/>
  <c r="AD272" i="5"/>
  <c r="AD273" i="5"/>
  <c r="AD274" i="5"/>
  <c r="AD275" i="5"/>
  <c r="AD276" i="5"/>
  <c r="AD277" i="5"/>
  <c r="AD278" i="5"/>
  <c r="AD279" i="5"/>
  <c r="AD280" i="5"/>
  <c r="AD315" i="5"/>
  <c r="AD316" i="5"/>
  <c r="AD317" i="5"/>
  <c r="AD318" i="5"/>
  <c r="AD319" i="5"/>
  <c r="AD320" i="5"/>
  <c r="AD321" i="5"/>
  <c r="AD322" i="5"/>
  <c r="AD323" i="5"/>
  <c r="AD324" i="5"/>
  <c r="AD325" i="5"/>
  <c r="AD326" i="5"/>
  <c r="AD327" i="5"/>
  <c r="AD328" i="5"/>
  <c r="AD329" i="5"/>
  <c r="AD330" i="5"/>
  <c r="AD331" i="5"/>
  <c r="AD332" i="5"/>
  <c r="AD333" i="5"/>
  <c r="AD334" i="5"/>
  <c r="AD335" i="5"/>
  <c r="AD336" i="5"/>
  <c r="AD337" i="5"/>
  <c r="AD338" i="5"/>
  <c r="AD339" i="5"/>
  <c r="AD340" i="5"/>
  <c r="AD341" i="5"/>
  <c r="AD342" i="5"/>
  <c r="AD343" i="5"/>
  <c r="AD344" i="5"/>
  <c r="AD345" i="5"/>
  <c r="AD346" i="5"/>
  <c r="AD347" i="5"/>
  <c r="AD348" i="5"/>
  <c r="AD349" i="5"/>
  <c r="AD350" i="5"/>
  <c r="AD351" i="5"/>
  <c r="AD352" i="5"/>
  <c r="AD353" i="5"/>
  <c r="AD354" i="5"/>
  <c r="AD355" i="5"/>
  <c r="AD356" i="5"/>
  <c r="AD357" i="5"/>
  <c r="AD358" i="5"/>
  <c r="AD359" i="5"/>
  <c r="AD360" i="5"/>
  <c r="AD361" i="5"/>
  <c r="AD362" i="5"/>
  <c r="AD363" i="5"/>
  <c r="AD364" i="5"/>
  <c r="AD365" i="5"/>
  <c r="AD366" i="5"/>
  <c r="AD367" i="5"/>
  <c r="AD368" i="5"/>
  <c r="AD369" i="5"/>
  <c r="AD370" i="5"/>
  <c r="AD371" i="5"/>
  <c r="AD372" i="5"/>
  <c r="AD373" i="5"/>
  <c r="AD374" i="5"/>
  <c r="AD375" i="5"/>
  <c r="AD376" i="5"/>
  <c r="AD377" i="5"/>
  <c r="AD378" i="5"/>
  <c r="AD413" i="5"/>
  <c r="AD414" i="5"/>
  <c r="AD415" i="5"/>
  <c r="AD416" i="5"/>
  <c r="AD417" i="5"/>
  <c r="AD418" i="5"/>
  <c r="AD419" i="5"/>
  <c r="AD420" i="5"/>
  <c r="AD421" i="5"/>
  <c r="AD422" i="5"/>
  <c r="AD423" i="5"/>
  <c r="AD424" i="5"/>
  <c r="AD425" i="5"/>
  <c r="AD426" i="5"/>
  <c r="AD427" i="5"/>
  <c r="AD428" i="5"/>
  <c r="AD429" i="5"/>
  <c r="AD430" i="5"/>
  <c r="AD431" i="5"/>
  <c r="AD432" i="5"/>
  <c r="AD433" i="5"/>
  <c r="AD434" i="5"/>
  <c r="AD435" i="5"/>
  <c r="AD436" i="5"/>
  <c r="AD437" i="5"/>
  <c r="AD438" i="5"/>
  <c r="AD439" i="5"/>
  <c r="AD440" i="5"/>
  <c r="AD441" i="5"/>
  <c r="AD442" i="5"/>
  <c r="AD443" i="5"/>
  <c r="AD444" i="5"/>
  <c r="AD445" i="5"/>
  <c r="AD446" i="5"/>
  <c r="AD447" i="5"/>
  <c r="AD448" i="5"/>
  <c r="AD449" i="5"/>
  <c r="AD450" i="5"/>
  <c r="AD451" i="5"/>
  <c r="AD452" i="5"/>
  <c r="AD453" i="5"/>
  <c r="AD454" i="5"/>
  <c r="AD455" i="5"/>
  <c r="AD456" i="5"/>
  <c r="AD457" i="5"/>
  <c r="AD458" i="5"/>
  <c r="AD459" i="5"/>
  <c r="AD460" i="5"/>
  <c r="AD461" i="5"/>
  <c r="AD462" i="5"/>
  <c r="AD463" i="5"/>
  <c r="AD464" i="5"/>
  <c r="AD465" i="5"/>
  <c r="AD466" i="5"/>
  <c r="AD467" i="5"/>
  <c r="AD468" i="5"/>
  <c r="AD469" i="5"/>
  <c r="AD470" i="5"/>
  <c r="AD471" i="5"/>
  <c r="AD472" i="5"/>
  <c r="AD473" i="5"/>
  <c r="AD474" i="5"/>
  <c r="AD475" i="5"/>
  <c r="AD476" i="5"/>
  <c r="AD477" i="5"/>
  <c r="AD478" i="5"/>
  <c r="AD479" i="5"/>
  <c r="AD480" i="5"/>
  <c r="AD481" i="5"/>
  <c r="AD482" i="5"/>
  <c r="AD483" i="5"/>
  <c r="AD484" i="5"/>
  <c r="AD485" i="5"/>
  <c r="AD486" i="5"/>
  <c r="AD487" i="5"/>
  <c r="AD488" i="5"/>
  <c r="AD489" i="5"/>
  <c r="AD490" i="5"/>
  <c r="AD491" i="5"/>
  <c r="AD492" i="5"/>
  <c r="AD493" i="5"/>
  <c r="AD494" i="5"/>
  <c r="AD495" i="5"/>
  <c r="AD496" i="5"/>
  <c r="AD497" i="5"/>
  <c r="AD498" i="5"/>
  <c r="AD499" i="5"/>
  <c r="AD500" i="5"/>
  <c r="AD501" i="5"/>
  <c r="AD502" i="5"/>
  <c r="AD503" i="5"/>
  <c r="AD504" i="5"/>
  <c r="AD505" i="5"/>
  <c r="AD506" i="5"/>
  <c r="AD507" i="5"/>
  <c r="AD508" i="5"/>
  <c r="AD50" i="5"/>
  <c r="AD3" i="6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233" i="6"/>
  <c r="AD234" i="6"/>
  <c r="AD235" i="6"/>
  <c r="AD236" i="6"/>
  <c r="AD237" i="6"/>
  <c r="AD238" i="6"/>
  <c r="AD239" i="6"/>
  <c r="AD240" i="6"/>
  <c r="AD241" i="6"/>
  <c r="AD242" i="6"/>
  <c r="AD243" i="6"/>
  <c r="AD244" i="6"/>
  <c r="AD245" i="6"/>
  <c r="AD246" i="6"/>
  <c r="AD247" i="6"/>
  <c r="AD248" i="6"/>
  <c r="AD249" i="6"/>
  <c r="AD266" i="6"/>
  <c r="AD267" i="6"/>
  <c r="AD268" i="6"/>
  <c r="AD269" i="6"/>
  <c r="AD270" i="6"/>
  <c r="AD271" i="6"/>
  <c r="AD272" i="6"/>
  <c r="AD273" i="6"/>
  <c r="AD274" i="6"/>
  <c r="AD275" i="6"/>
  <c r="AD276" i="6"/>
  <c r="AD277" i="6"/>
  <c r="AD278" i="6"/>
  <c r="AD279" i="6"/>
  <c r="AD280" i="6"/>
  <c r="AD281" i="6"/>
  <c r="AD282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134" i="6"/>
  <c r="AD135" i="6"/>
  <c r="AD136" i="6"/>
  <c r="AD137" i="6"/>
  <c r="AD138" i="6"/>
  <c r="AD139" i="6"/>
  <c r="AD140" i="6"/>
  <c r="AD141" i="6"/>
  <c r="AD142" i="6"/>
  <c r="AD143" i="6"/>
  <c r="AD144" i="6"/>
  <c r="AD145" i="6"/>
  <c r="AD146" i="6"/>
  <c r="AD147" i="6"/>
  <c r="AD148" i="6"/>
  <c r="AD149" i="6"/>
  <c r="AD150" i="6"/>
  <c r="AD167" i="6"/>
  <c r="AD168" i="6"/>
  <c r="AD169" i="6"/>
  <c r="AD170" i="6"/>
  <c r="AD171" i="6"/>
  <c r="AD172" i="6"/>
  <c r="AD173" i="6"/>
  <c r="AD174" i="6"/>
  <c r="AD175" i="6"/>
  <c r="AD176" i="6"/>
  <c r="AD177" i="6"/>
  <c r="AD178" i="6"/>
  <c r="AD179" i="6"/>
  <c r="AD180" i="6"/>
  <c r="AD181" i="6"/>
  <c r="AD182" i="6"/>
  <c r="AD183" i="6"/>
  <c r="AD200" i="6"/>
  <c r="AD201" i="6"/>
  <c r="AD202" i="6"/>
  <c r="AD203" i="6"/>
  <c r="AD204" i="6"/>
  <c r="AD205" i="6"/>
  <c r="AD206" i="6"/>
  <c r="AD207" i="6"/>
  <c r="AD208" i="6"/>
  <c r="AD209" i="6"/>
  <c r="AD210" i="6"/>
  <c r="AD211" i="6"/>
  <c r="AD212" i="6"/>
  <c r="AD213" i="6"/>
  <c r="AD214" i="6"/>
  <c r="AD215" i="6"/>
  <c r="AD216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250" i="6"/>
  <c r="AD251" i="6"/>
  <c r="AD252" i="6"/>
  <c r="AD253" i="6"/>
  <c r="AD254" i="6"/>
  <c r="AD255" i="6"/>
  <c r="AD256" i="6"/>
  <c r="AD257" i="6"/>
  <c r="AD258" i="6"/>
  <c r="AD259" i="6"/>
  <c r="AD260" i="6"/>
  <c r="AD261" i="6"/>
  <c r="AD262" i="6"/>
  <c r="AD263" i="6"/>
  <c r="AD264" i="6"/>
  <c r="AD265" i="6"/>
  <c r="AD283" i="6"/>
  <c r="AD284" i="6"/>
  <c r="AD285" i="6"/>
  <c r="AD286" i="6"/>
  <c r="AD287" i="6"/>
  <c r="AD288" i="6"/>
  <c r="AD289" i="6"/>
  <c r="AD290" i="6"/>
  <c r="AD291" i="6"/>
  <c r="AD292" i="6"/>
  <c r="AD293" i="6"/>
  <c r="AD294" i="6"/>
  <c r="AD295" i="6"/>
  <c r="AD296" i="6"/>
  <c r="AD297" i="6"/>
  <c r="AD298" i="6"/>
  <c r="AD118" i="6"/>
  <c r="AD119" i="6"/>
  <c r="AD120" i="6"/>
  <c r="AD121" i="6"/>
  <c r="AD122" i="6"/>
  <c r="AD123" i="6"/>
  <c r="AD124" i="6"/>
  <c r="AD125" i="6"/>
  <c r="AD126" i="6"/>
  <c r="AD127" i="6"/>
  <c r="AD128" i="6"/>
  <c r="AD129" i="6"/>
  <c r="AD130" i="6"/>
  <c r="AD131" i="6"/>
  <c r="AD132" i="6"/>
  <c r="AD133" i="6"/>
  <c r="AD151" i="6"/>
  <c r="AD152" i="6"/>
  <c r="AD153" i="6"/>
  <c r="AD154" i="6"/>
  <c r="AD155" i="6"/>
  <c r="AD156" i="6"/>
  <c r="AD157" i="6"/>
  <c r="AD158" i="6"/>
  <c r="AD159" i="6"/>
  <c r="AD160" i="6"/>
  <c r="AD161" i="6"/>
  <c r="AD162" i="6"/>
  <c r="AD163" i="6"/>
  <c r="AD164" i="6"/>
  <c r="AD165" i="6"/>
  <c r="AD166" i="6"/>
  <c r="AD184" i="6"/>
  <c r="AD185" i="6"/>
  <c r="AD186" i="6"/>
  <c r="AD187" i="6"/>
  <c r="AD188" i="6"/>
  <c r="AD189" i="6"/>
  <c r="AD190" i="6"/>
  <c r="AD191" i="6"/>
  <c r="AD192" i="6"/>
  <c r="AD193" i="6"/>
  <c r="AD194" i="6"/>
  <c r="AD195" i="6"/>
  <c r="AD196" i="6"/>
  <c r="AD197" i="6"/>
  <c r="AD198" i="6"/>
  <c r="AD199" i="6"/>
  <c r="AD217" i="6"/>
  <c r="AD218" i="6"/>
  <c r="AD219" i="6"/>
  <c r="AD220" i="6"/>
  <c r="AD221" i="6"/>
  <c r="AD222" i="6"/>
  <c r="AD223" i="6"/>
  <c r="AD224" i="6"/>
  <c r="AD225" i="6"/>
  <c r="AD226" i="6"/>
  <c r="AD227" i="6"/>
  <c r="AD228" i="6"/>
  <c r="AD229" i="6"/>
  <c r="AD230" i="6"/>
  <c r="AD231" i="6"/>
  <c r="AD232" i="6"/>
  <c r="AD2" i="6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B2" i="4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Q106" i="10"/>
  <c r="Q107" i="10"/>
  <c r="Q108" i="10"/>
  <c r="Q109" i="10"/>
  <c r="Q110" i="10"/>
  <c r="Q111" i="10"/>
  <c r="Q112" i="10"/>
  <c r="Q113" i="10"/>
  <c r="Q114" i="10"/>
  <c r="Q115" i="10"/>
  <c r="Q116" i="10"/>
  <c r="Q117" i="10"/>
  <c r="Q118" i="10"/>
  <c r="Q119" i="10"/>
  <c r="Q120" i="10"/>
  <c r="Q121" i="10"/>
  <c r="Q122" i="10"/>
  <c r="Q123" i="10"/>
  <c r="Q124" i="10"/>
  <c r="Q125" i="10"/>
  <c r="Q126" i="10"/>
  <c r="Q127" i="10"/>
  <c r="Q128" i="10"/>
  <c r="Q129" i="10"/>
  <c r="Q130" i="10"/>
  <c r="Q131" i="10"/>
  <c r="Q132" i="10"/>
  <c r="Q133" i="10"/>
  <c r="Q134" i="10"/>
  <c r="Q135" i="10"/>
  <c r="Q136" i="10"/>
  <c r="Q137" i="10"/>
  <c r="Q138" i="10"/>
  <c r="Q139" i="10"/>
  <c r="Q140" i="10"/>
  <c r="Q141" i="10"/>
  <c r="Q142" i="10"/>
  <c r="Q143" i="10"/>
  <c r="Q144" i="10"/>
  <c r="Q145" i="10"/>
  <c r="Q2" i="10"/>
  <c r="P195" i="1"/>
  <c r="P196" i="1"/>
  <c r="P197" i="1"/>
  <c r="P211" i="1"/>
  <c r="P212" i="1"/>
  <c r="P213" i="1"/>
  <c r="P214" i="1"/>
  <c r="P215" i="1"/>
  <c r="P228" i="1"/>
  <c r="P229" i="1"/>
  <c r="P230" i="1"/>
  <c r="P231" i="1"/>
  <c r="P245" i="1"/>
  <c r="P246" i="1"/>
  <c r="P482" i="1"/>
  <c r="P483" i="1"/>
  <c r="P484" i="1"/>
  <c r="P485" i="1"/>
  <c r="P486" i="1"/>
  <c r="P499" i="1"/>
  <c r="P500" i="1"/>
  <c r="P501" i="1"/>
  <c r="P502" i="1"/>
  <c r="P516" i="1"/>
  <c r="P517" i="1"/>
  <c r="P518" i="1"/>
  <c r="P519" i="1"/>
  <c r="P533" i="1"/>
  <c r="P534" i="1"/>
  <c r="P535" i="1"/>
  <c r="P536" i="1"/>
  <c r="P537" i="1"/>
  <c r="P770" i="1"/>
  <c r="P771" i="1"/>
  <c r="P772" i="1"/>
  <c r="P773" i="1"/>
  <c r="P78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47" i="1"/>
  <c r="P48" i="1"/>
  <c r="P49" i="1"/>
  <c r="P95" i="1"/>
  <c r="P96" i="1"/>
  <c r="P97" i="1"/>
  <c r="P140" i="1"/>
  <c r="P141" i="1"/>
  <c r="P142" i="1"/>
  <c r="P143" i="1"/>
  <c r="P144" i="1"/>
  <c r="P145" i="1"/>
  <c r="P185" i="1"/>
  <c r="P186" i="1"/>
  <c r="P187" i="1"/>
  <c r="P188" i="1"/>
  <c r="P189" i="1"/>
  <c r="P190" i="1"/>
  <c r="P191" i="1"/>
  <c r="P192" i="1"/>
  <c r="P193" i="1"/>
  <c r="P403" i="1"/>
  <c r="P404" i="1"/>
  <c r="P405" i="1"/>
  <c r="P448" i="1"/>
  <c r="P449" i="1"/>
  <c r="P450" i="1"/>
  <c r="P451" i="1"/>
  <c r="P452" i="1"/>
  <c r="P453" i="1"/>
  <c r="P897" i="1"/>
  <c r="P898" i="1"/>
  <c r="P899" i="1"/>
  <c r="P1089" i="1"/>
  <c r="P1090" i="1"/>
  <c r="P1091" i="1"/>
  <c r="P1137" i="1"/>
  <c r="P1138" i="1"/>
  <c r="P1139" i="1"/>
  <c r="P1343" i="1"/>
  <c r="P1344" i="1"/>
  <c r="P1345" i="1"/>
  <c r="P454" i="1"/>
  <c r="P455" i="1"/>
  <c r="P456" i="1"/>
  <c r="P457" i="1"/>
  <c r="P458" i="1"/>
  <c r="P459" i="1"/>
  <c r="P468" i="1"/>
  <c r="P469" i="1"/>
  <c r="P470" i="1"/>
  <c r="P471" i="1"/>
  <c r="P472" i="1"/>
  <c r="P475" i="1"/>
  <c r="P476" i="1"/>
  <c r="P742" i="1"/>
  <c r="P743" i="1"/>
  <c r="P744" i="1"/>
  <c r="P745" i="1"/>
  <c r="P749" i="1"/>
  <c r="P750" i="1"/>
  <c r="P756" i="1"/>
  <c r="P757" i="1"/>
  <c r="P758" i="1"/>
  <c r="P763" i="1"/>
  <c r="P764" i="1"/>
  <c r="P765" i="1"/>
  <c r="P1140" i="1"/>
  <c r="P1141" i="1"/>
  <c r="P1147" i="1"/>
  <c r="P1148" i="1"/>
  <c r="P460" i="1"/>
  <c r="P461" i="1"/>
  <c r="P462" i="1"/>
  <c r="P463" i="1"/>
  <c r="P464" i="1"/>
  <c r="P465" i="1"/>
  <c r="P466" i="1"/>
  <c r="P467" i="1"/>
  <c r="P473" i="1"/>
  <c r="P474" i="1"/>
  <c r="P477" i="1"/>
  <c r="P478" i="1"/>
  <c r="P479" i="1"/>
  <c r="P480" i="1"/>
  <c r="P481" i="1"/>
  <c r="P746" i="1"/>
  <c r="P747" i="1"/>
  <c r="P748" i="1"/>
  <c r="P751" i="1"/>
  <c r="P752" i="1"/>
  <c r="P753" i="1"/>
  <c r="P754" i="1"/>
  <c r="P755" i="1"/>
  <c r="P759" i="1"/>
  <c r="P760" i="1"/>
  <c r="P761" i="1"/>
  <c r="P762" i="1"/>
  <c r="P766" i="1"/>
  <c r="P767" i="1"/>
  <c r="P768" i="1"/>
  <c r="P769" i="1"/>
  <c r="P1142" i="1"/>
  <c r="P1143" i="1"/>
  <c r="P1144" i="1"/>
  <c r="P1145" i="1"/>
  <c r="P1146" i="1"/>
  <c r="P1149" i="1"/>
  <c r="P1150" i="1"/>
  <c r="P1151" i="1"/>
  <c r="P1152" i="1"/>
  <c r="P1153" i="1"/>
  <c r="P194" i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2" i="2"/>
  <c r="R3" i="10" l="1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7" i="10"/>
  <c r="R88" i="10"/>
  <c r="R89" i="10"/>
  <c r="R90" i="10"/>
  <c r="R91" i="10"/>
  <c r="R92" i="10"/>
  <c r="R93" i="10"/>
  <c r="R94" i="10"/>
  <c r="R95" i="10"/>
  <c r="R96" i="10"/>
  <c r="R97" i="10"/>
  <c r="R98" i="10"/>
  <c r="R99" i="10"/>
  <c r="R100" i="10"/>
  <c r="R101" i="10"/>
  <c r="R102" i="10"/>
  <c r="R103" i="10"/>
  <c r="R104" i="10"/>
  <c r="R105" i="10"/>
  <c r="R106" i="10"/>
  <c r="R107" i="10"/>
  <c r="R108" i="10"/>
  <c r="R109" i="10"/>
  <c r="R110" i="10"/>
  <c r="R111" i="10"/>
  <c r="R112" i="10"/>
  <c r="R113" i="10"/>
  <c r="R114" i="10"/>
  <c r="R115" i="10"/>
  <c r="R116" i="10"/>
  <c r="R117" i="10"/>
  <c r="R118" i="10"/>
  <c r="R119" i="10"/>
  <c r="R120" i="10"/>
  <c r="R121" i="10"/>
  <c r="R122" i="10"/>
  <c r="R123" i="10"/>
  <c r="R124" i="10"/>
  <c r="R125" i="10"/>
  <c r="R126" i="10"/>
  <c r="R127" i="10"/>
  <c r="R128" i="10"/>
  <c r="R129" i="10"/>
  <c r="R130" i="10"/>
  <c r="R131" i="10"/>
  <c r="R132" i="10"/>
  <c r="R133" i="10"/>
  <c r="R134" i="10"/>
  <c r="R135" i="10"/>
  <c r="R136" i="10"/>
  <c r="R137" i="10"/>
  <c r="R138" i="10"/>
  <c r="R139" i="10"/>
  <c r="R140" i="10"/>
  <c r="R141" i="10"/>
  <c r="R142" i="10"/>
  <c r="R143" i="10"/>
  <c r="R144" i="10"/>
  <c r="R145" i="10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" i="4"/>
  <c r="R3" i="4" l="1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" i="4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2" i="10"/>
  <c r="E18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Q194" i="1"/>
  <c r="X5" i="4" l="1"/>
  <c r="Y5" i="4" s="1"/>
  <c r="X6" i="4"/>
  <c r="Y6" i="4" s="1"/>
  <c r="X7" i="4"/>
  <c r="Y7" i="4" s="1"/>
  <c r="X8" i="4"/>
  <c r="Y8" i="4" s="1"/>
  <c r="X9" i="4"/>
  <c r="Y9" i="4" s="1"/>
  <c r="X10" i="4"/>
  <c r="Y10" i="4" s="1"/>
  <c r="X11" i="4"/>
  <c r="Y11" i="4" s="1"/>
  <c r="X14" i="4"/>
  <c r="Y14" i="4" s="1"/>
  <c r="X21" i="4"/>
  <c r="Y21" i="4" s="1"/>
  <c r="X22" i="4"/>
  <c r="Y22" i="4" s="1"/>
  <c r="X23" i="4"/>
  <c r="Y23" i="4" s="1"/>
  <c r="X24" i="4"/>
  <c r="Y24" i="4" s="1"/>
  <c r="X25" i="4"/>
  <c r="Y25" i="4" s="1"/>
  <c r="X26" i="4"/>
  <c r="Y26" i="4" s="1"/>
  <c r="X27" i="4"/>
  <c r="Y27" i="4" s="1"/>
  <c r="X30" i="4"/>
  <c r="Y30" i="4" s="1"/>
  <c r="X41" i="4"/>
  <c r="Y41" i="4" s="1"/>
  <c r="X43" i="4"/>
  <c r="Y43" i="4" s="1"/>
  <c r="X50" i="4"/>
  <c r="Y50" i="4" s="1"/>
  <c r="X51" i="4"/>
  <c r="Y51" i="4" s="1"/>
  <c r="X52" i="4"/>
  <c r="Y52" i="4" s="1"/>
  <c r="X53" i="4"/>
  <c r="Y53" i="4" s="1"/>
  <c r="X54" i="4"/>
  <c r="Y54" i="4" s="1"/>
  <c r="X55" i="4"/>
  <c r="Y55" i="4" s="1"/>
  <c r="X56" i="4"/>
  <c r="Y56" i="4" s="1"/>
  <c r="X57" i="4"/>
  <c r="Y57" i="4" s="1"/>
  <c r="X58" i="4"/>
  <c r="Y58" i="4" s="1"/>
  <c r="X59" i="4"/>
  <c r="Y59" i="4" s="1"/>
  <c r="X60" i="4"/>
  <c r="Y60" i="4" s="1"/>
  <c r="X61" i="4"/>
  <c r="Y61" i="4" s="1"/>
  <c r="X62" i="4"/>
  <c r="Y62" i="4" s="1"/>
  <c r="X63" i="4"/>
  <c r="Y63" i="4" s="1"/>
  <c r="X64" i="4"/>
  <c r="Y64" i="4" s="1"/>
  <c r="X65" i="4"/>
  <c r="Y65" i="4" s="1"/>
  <c r="X66" i="4"/>
  <c r="Y66" i="4" s="1"/>
  <c r="X70" i="4"/>
  <c r="Y70" i="4" s="1"/>
  <c r="X71" i="4"/>
  <c r="Y71" i="4" s="1"/>
  <c r="X72" i="4"/>
  <c r="Y72" i="4" s="1"/>
  <c r="X73" i="4"/>
  <c r="Y73" i="4" s="1"/>
  <c r="X74" i="4"/>
  <c r="Y74" i="4" s="1"/>
  <c r="X75" i="4"/>
  <c r="Y75" i="4" s="1"/>
  <c r="X76" i="4"/>
  <c r="Y76" i="4" s="1"/>
  <c r="X79" i="4"/>
  <c r="Y79" i="4" s="1"/>
  <c r="X83" i="4"/>
  <c r="Y83" i="4" s="1"/>
  <c r="X84" i="4"/>
  <c r="Y84" i="4" s="1"/>
  <c r="X85" i="4"/>
  <c r="Y85" i="4" s="1"/>
  <c r="X86" i="4"/>
  <c r="Y86" i="4" s="1"/>
  <c r="X87" i="4"/>
  <c r="Y87" i="4" s="1"/>
  <c r="X88" i="4"/>
  <c r="Y88" i="4" s="1"/>
  <c r="X89" i="4"/>
  <c r="Y89" i="4" s="1"/>
  <c r="X90" i="4"/>
  <c r="Y90" i="4" s="1"/>
  <c r="X91" i="4"/>
  <c r="Y91" i="4" s="1"/>
  <c r="X92" i="4"/>
  <c r="Y92" i="4" s="1"/>
  <c r="X93" i="4"/>
  <c r="Y93" i="4" s="1"/>
  <c r="X94" i="4"/>
  <c r="Y94" i="4" s="1"/>
  <c r="X96" i="4"/>
  <c r="Y96" i="4" s="1"/>
  <c r="X98" i="4"/>
  <c r="Y98" i="4" s="1"/>
  <c r="X99" i="4"/>
  <c r="Y99" i="4" s="1"/>
  <c r="X103" i="4"/>
  <c r="Y103" i="4" s="1"/>
  <c r="X104" i="4"/>
  <c r="Y104" i="4" s="1"/>
  <c r="X105" i="4"/>
  <c r="Y105" i="4" s="1"/>
  <c r="X106" i="4"/>
  <c r="Y106" i="4" s="1"/>
  <c r="X107" i="4"/>
  <c r="Y107" i="4" s="1"/>
  <c r="X109" i="4"/>
  <c r="Y109" i="4" s="1"/>
  <c r="X112" i="4"/>
  <c r="Y112" i="4" s="1"/>
  <c r="X120" i="4"/>
  <c r="Y120" i="4" s="1"/>
  <c r="X121" i="4"/>
  <c r="Y121" i="4" s="1"/>
  <c r="X122" i="4"/>
  <c r="Y122" i="4" s="1"/>
  <c r="X123" i="4"/>
  <c r="Y123" i="4" s="1"/>
  <c r="X125" i="4"/>
  <c r="Y125" i="4" s="1"/>
  <c r="X128" i="4"/>
  <c r="Y128" i="4" s="1"/>
  <c r="X135" i="4"/>
  <c r="Y135" i="4" s="1"/>
  <c r="X136" i="4"/>
  <c r="Y136" i="4" s="1"/>
  <c r="X137" i="4"/>
  <c r="Y137" i="4" s="1"/>
  <c r="X138" i="4"/>
  <c r="Y138" i="4" s="1"/>
  <c r="X139" i="4"/>
  <c r="Y139" i="4" s="1"/>
  <c r="X141" i="4"/>
  <c r="Y141" i="4" s="1"/>
  <c r="X144" i="4"/>
  <c r="Y144" i="4" s="1"/>
  <c r="X151" i="4"/>
  <c r="Y151" i="4" s="1"/>
  <c r="X152" i="4"/>
  <c r="Y152" i="4" s="1"/>
  <c r="X153" i="4"/>
  <c r="Y153" i="4" s="1"/>
  <c r="X154" i="4"/>
  <c r="Y154" i="4" s="1"/>
  <c r="X155" i="4"/>
  <c r="Y155" i="4" s="1"/>
  <c r="X157" i="4"/>
  <c r="Y157" i="4" s="1"/>
  <c r="X160" i="4"/>
  <c r="Y160" i="4" s="1"/>
  <c r="X167" i="4"/>
  <c r="Y167" i="4" s="1"/>
  <c r="X168" i="4"/>
  <c r="Y168" i="4" s="1"/>
  <c r="X169" i="4"/>
  <c r="Y169" i="4" s="1"/>
  <c r="X170" i="4"/>
  <c r="Y170" i="4" s="1"/>
  <c r="X171" i="4"/>
  <c r="Y171" i="4" s="1"/>
  <c r="X173" i="4"/>
  <c r="Y173" i="4" s="1"/>
  <c r="X176" i="4"/>
  <c r="Y176" i="4" s="1"/>
  <c r="X184" i="4"/>
  <c r="Y184" i="4" s="1"/>
  <c r="X185" i="4"/>
  <c r="Y185" i="4" s="1"/>
  <c r="X186" i="4"/>
  <c r="Y186" i="4" s="1"/>
  <c r="X187" i="4"/>
  <c r="Y187" i="4" s="1"/>
  <c r="X189" i="4"/>
  <c r="Y189" i="4" s="1"/>
  <c r="X192" i="4"/>
  <c r="Y192" i="4" s="1"/>
  <c r="X200" i="4"/>
  <c r="Y200" i="4" s="1"/>
  <c r="X201" i="4"/>
  <c r="Y201" i="4" s="1"/>
  <c r="X202" i="4"/>
  <c r="Y202" i="4" s="1"/>
  <c r="X203" i="4"/>
  <c r="Y203" i="4" s="1"/>
  <c r="X205" i="4"/>
  <c r="Y205" i="4" s="1"/>
  <c r="X208" i="4"/>
  <c r="Y208" i="4" s="1"/>
  <c r="AE51" i="5" l="1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86" i="5"/>
  <c r="AE87" i="5"/>
  <c r="AE88" i="5"/>
  <c r="AE89" i="5"/>
  <c r="AE90" i="5"/>
  <c r="AE91" i="5"/>
  <c r="AE92" i="5"/>
  <c r="AE93" i="5"/>
  <c r="AE94" i="5"/>
  <c r="AE95" i="5"/>
  <c r="AE96" i="5"/>
  <c r="AE97" i="5"/>
  <c r="AE98" i="5"/>
  <c r="AE99" i="5"/>
  <c r="AE100" i="5"/>
  <c r="AE149" i="5"/>
  <c r="AE150" i="5"/>
  <c r="AE151" i="5"/>
  <c r="AE152" i="5"/>
  <c r="AE153" i="5"/>
  <c r="AE154" i="5"/>
  <c r="AE155" i="5"/>
  <c r="AE156" i="5"/>
  <c r="AE157" i="5"/>
  <c r="AE158" i="5"/>
  <c r="AE159" i="5"/>
  <c r="AE160" i="5"/>
  <c r="AE161" i="5"/>
  <c r="AE162" i="5"/>
  <c r="AE163" i="5"/>
  <c r="AE164" i="5"/>
  <c r="AE165" i="5"/>
  <c r="AE166" i="5"/>
  <c r="AE167" i="5"/>
  <c r="AE168" i="5"/>
  <c r="AE169" i="5"/>
  <c r="AE170" i="5"/>
  <c r="AE171" i="5"/>
  <c r="AE172" i="5"/>
  <c r="AE173" i="5"/>
  <c r="AE174" i="5"/>
  <c r="AE175" i="5"/>
  <c r="AE176" i="5"/>
  <c r="AE177" i="5"/>
  <c r="AE178" i="5"/>
  <c r="AE179" i="5"/>
  <c r="AE180" i="5"/>
  <c r="AE181" i="5"/>
  <c r="AE182" i="5"/>
  <c r="AE183" i="5"/>
  <c r="AE184" i="5"/>
  <c r="AE185" i="5"/>
  <c r="AE186" i="5"/>
  <c r="AE187" i="5"/>
  <c r="AE188" i="5"/>
  <c r="AE189" i="5"/>
  <c r="AE190" i="5"/>
  <c r="AE191" i="5"/>
  <c r="AE192" i="5"/>
  <c r="AE193" i="5"/>
  <c r="AE194" i="5"/>
  <c r="AE195" i="5"/>
  <c r="AE196" i="5"/>
  <c r="AE197" i="5"/>
  <c r="AE198" i="5"/>
  <c r="AE199" i="5"/>
  <c r="AE200" i="5"/>
  <c r="AE201" i="5"/>
  <c r="AE202" i="5"/>
  <c r="AE203" i="5"/>
  <c r="AE204" i="5"/>
  <c r="AE205" i="5"/>
  <c r="AE206" i="5"/>
  <c r="AE207" i="5"/>
  <c r="AE208" i="5"/>
  <c r="AE209" i="5"/>
  <c r="AE210" i="5"/>
  <c r="AE211" i="5"/>
  <c r="AE212" i="5"/>
  <c r="AE213" i="5"/>
  <c r="AE214" i="5"/>
  <c r="AE215" i="5"/>
  <c r="AE216" i="5"/>
  <c r="AE281" i="5"/>
  <c r="AE282" i="5"/>
  <c r="AE283" i="5"/>
  <c r="AE284" i="5"/>
  <c r="AE285" i="5"/>
  <c r="AE286" i="5"/>
  <c r="AE287" i="5"/>
  <c r="AE288" i="5"/>
  <c r="AE289" i="5"/>
  <c r="AE290" i="5"/>
  <c r="AE291" i="5"/>
  <c r="AE292" i="5"/>
  <c r="AE293" i="5"/>
  <c r="AE294" i="5"/>
  <c r="AE295" i="5"/>
  <c r="AE296" i="5"/>
  <c r="AE297" i="5"/>
  <c r="AE298" i="5"/>
  <c r="AE299" i="5"/>
  <c r="AE300" i="5"/>
  <c r="AE301" i="5"/>
  <c r="AE302" i="5"/>
  <c r="AE303" i="5"/>
  <c r="AE304" i="5"/>
  <c r="AE305" i="5"/>
  <c r="AE306" i="5"/>
  <c r="AE307" i="5"/>
  <c r="AE308" i="5"/>
  <c r="AE309" i="5"/>
  <c r="AE310" i="5"/>
  <c r="AE311" i="5"/>
  <c r="AE312" i="5"/>
  <c r="AE313" i="5"/>
  <c r="AE314" i="5"/>
  <c r="AE379" i="5"/>
  <c r="AE380" i="5"/>
  <c r="AE381" i="5"/>
  <c r="AE382" i="5"/>
  <c r="AE383" i="5"/>
  <c r="AE384" i="5"/>
  <c r="AE385" i="5"/>
  <c r="AE386" i="5"/>
  <c r="AE387" i="5"/>
  <c r="AE388" i="5"/>
  <c r="AE389" i="5"/>
  <c r="AE390" i="5"/>
  <c r="AE391" i="5"/>
  <c r="AE392" i="5"/>
  <c r="AE393" i="5"/>
  <c r="AE394" i="5"/>
  <c r="AE395" i="5"/>
  <c r="AE396" i="5"/>
  <c r="AE397" i="5"/>
  <c r="AE398" i="5"/>
  <c r="AE399" i="5"/>
  <c r="AE400" i="5"/>
  <c r="AE401" i="5"/>
  <c r="AE402" i="5"/>
  <c r="AE403" i="5"/>
  <c r="AE404" i="5"/>
  <c r="AE405" i="5"/>
  <c r="AE406" i="5"/>
  <c r="AE407" i="5"/>
  <c r="AE408" i="5"/>
  <c r="AE409" i="5"/>
  <c r="AE410" i="5"/>
  <c r="AE411" i="5"/>
  <c r="AE412" i="5"/>
  <c r="AE2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101" i="5"/>
  <c r="AE102" i="5"/>
  <c r="AE103" i="5"/>
  <c r="AE104" i="5"/>
  <c r="AE105" i="5"/>
  <c r="AE106" i="5"/>
  <c r="AE107" i="5"/>
  <c r="AE108" i="5"/>
  <c r="AE109" i="5"/>
  <c r="AE110" i="5"/>
  <c r="AE111" i="5"/>
  <c r="AE112" i="5"/>
  <c r="AE113" i="5"/>
  <c r="AE114" i="5"/>
  <c r="AE115" i="5"/>
  <c r="AE116" i="5"/>
  <c r="AE117" i="5"/>
  <c r="AE118" i="5"/>
  <c r="AE119" i="5"/>
  <c r="AE120" i="5"/>
  <c r="AE121" i="5"/>
  <c r="AE122" i="5"/>
  <c r="AE123" i="5"/>
  <c r="AE124" i="5"/>
  <c r="AE125" i="5"/>
  <c r="AE126" i="5"/>
  <c r="AE127" i="5"/>
  <c r="AE128" i="5"/>
  <c r="AE129" i="5"/>
  <c r="AE130" i="5"/>
  <c r="AE131" i="5"/>
  <c r="AE132" i="5"/>
  <c r="AE133" i="5"/>
  <c r="AE134" i="5"/>
  <c r="AE135" i="5"/>
  <c r="AE136" i="5"/>
  <c r="AE137" i="5"/>
  <c r="AE138" i="5"/>
  <c r="AE139" i="5"/>
  <c r="AE140" i="5"/>
  <c r="AE141" i="5"/>
  <c r="AE142" i="5"/>
  <c r="AE143" i="5"/>
  <c r="AE144" i="5"/>
  <c r="AE145" i="5"/>
  <c r="AE146" i="5"/>
  <c r="AE147" i="5"/>
  <c r="AE148" i="5"/>
  <c r="AE217" i="5"/>
  <c r="AE218" i="5"/>
  <c r="AE219" i="5"/>
  <c r="AE220" i="5"/>
  <c r="AE221" i="5"/>
  <c r="AE222" i="5"/>
  <c r="AE223" i="5"/>
  <c r="AE224" i="5"/>
  <c r="AE225" i="5"/>
  <c r="AE226" i="5"/>
  <c r="AE227" i="5"/>
  <c r="AE228" i="5"/>
  <c r="AE229" i="5"/>
  <c r="AE230" i="5"/>
  <c r="AE231" i="5"/>
  <c r="AE232" i="5"/>
  <c r="AE233" i="5"/>
  <c r="AE234" i="5"/>
  <c r="AE235" i="5"/>
  <c r="AE236" i="5"/>
  <c r="AE237" i="5"/>
  <c r="AE238" i="5"/>
  <c r="AE239" i="5"/>
  <c r="AE240" i="5"/>
  <c r="AE241" i="5"/>
  <c r="AE242" i="5"/>
  <c r="AE243" i="5"/>
  <c r="AE244" i="5"/>
  <c r="AE245" i="5"/>
  <c r="AE246" i="5"/>
  <c r="AE247" i="5"/>
  <c r="AE248" i="5"/>
  <c r="AE249" i="5"/>
  <c r="AE250" i="5"/>
  <c r="AE251" i="5"/>
  <c r="AE252" i="5"/>
  <c r="AE253" i="5"/>
  <c r="AE254" i="5"/>
  <c r="AE255" i="5"/>
  <c r="AE256" i="5"/>
  <c r="AE257" i="5"/>
  <c r="AE258" i="5"/>
  <c r="AE259" i="5"/>
  <c r="AE260" i="5"/>
  <c r="AE261" i="5"/>
  <c r="AE262" i="5"/>
  <c r="AE263" i="5"/>
  <c r="AE264" i="5"/>
  <c r="AE265" i="5"/>
  <c r="AE266" i="5"/>
  <c r="AE267" i="5"/>
  <c r="AE268" i="5"/>
  <c r="AE269" i="5"/>
  <c r="AE270" i="5"/>
  <c r="AE271" i="5"/>
  <c r="AE272" i="5"/>
  <c r="AE273" i="5"/>
  <c r="AE274" i="5"/>
  <c r="AE275" i="5"/>
  <c r="AE276" i="5"/>
  <c r="AE277" i="5"/>
  <c r="AE278" i="5"/>
  <c r="AE279" i="5"/>
  <c r="AE280" i="5"/>
  <c r="AE315" i="5"/>
  <c r="AE316" i="5"/>
  <c r="AE317" i="5"/>
  <c r="AE318" i="5"/>
  <c r="AE319" i="5"/>
  <c r="AE320" i="5"/>
  <c r="AE321" i="5"/>
  <c r="AE322" i="5"/>
  <c r="AE323" i="5"/>
  <c r="AE324" i="5"/>
  <c r="AE325" i="5"/>
  <c r="AE326" i="5"/>
  <c r="AE327" i="5"/>
  <c r="AE328" i="5"/>
  <c r="AE329" i="5"/>
  <c r="AE330" i="5"/>
  <c r="AE331" i="5"/>
  <c r="AE332" i="5"/>
  <c r="AE333" i="5"/>
  <c r="AE334" i="5"/>
  <c r="AE335" i="5"/>
  <c r="AE336" i="5"/>
  <c r="AE337" i="5"/>
  <c r="AE338" i="5"/>
  <c r="AE339" i="5"/>
  <c r="AE340" i="5"/>
  <c r="AE341" i="5"/>
  <c r="AE342" i="5"/>
  <c r="AE343" i="5"/>
  <c r="AE344" i="5"/>
  <c r="AE345" i="5"/>
  <c r="AE346" i="5"/>
  <c r="AE347" i="5"/>
  <c r="AE348" i="5"/>
  <c r="AE349" i="5"/>
  <c r="AE350" i="5"/>
  <c r="AE351" i="5"/>
  <c r="AE352" i="5"/>
  <c r="AE353" i="5"/>
  <c r="AE354" i="5"/>
  <c r="AE355" i="5"/>
  <c r="AE356" i="5"/>
  <c r="AE357" i="5"/>
  <c r="AE358" i="5"/>
  <c r="AE359" i="5"/>
  <c r="AE360" i="5"/>
  <c r="AE361" i="5"/>
  <c r="AE362" i="5"/>
  <c r="AE363" i="5"/>
  <c r="AE364" i="5"/>
  <c r="AE365" i="5"/>
  <c r="AE366" i="5"/>
  <c r="AE367" i="5"/>
  <c r="AE368" i="5"/>
  <c r="AE369" i="5"/>
  <c r="AE370" i="5"/>
  <c r="AE371" i="5"/>
  <c r="AE372" i="5"/>
  <c r="AE373" i="5"/>
  <c r="AE374" i="5"/>
  <c r="AE375" i="5"/>
  <c r="AE376" i="5"/>
  <c r="AE377" i="5"/>
  <c r="AE378" i="5"/>
  <c r="AE413" i="5"/>
  <c r="AE414" i="5"/>
  <c r="AE415" i="5"/>
  <c r="AE416" i="5"/>
  <c r="AE417" i="5"/>
  <c r="AE418" i="5"/>
  <c r="AE419" i="5"/>
  <c r="AE420" i="5"/>
  <c r="AE421" i="5"/>
  <c r="AE422" i="5"/>
  <c r="AE423" i="5"/>
  <c r="AE424" i="5"/>
  <c r="AE425" i="5"/>
  <c r="AE426" i="5"/>
  <c r="AE427" i="5"/>
  <c r="AE428" i="5"/>
  <c r="AE429" i="5"/>
  <c r="AE430" i="5"/>
  <c r="AE431" i="5"/>
  <c r="AE432" i="5"/>
  <c r="AE433" i="5"/>
  <c r="AE434" i="5"/>
  <c r="AE435" i="5"/>
  <c r="AE436" i="5"/>
  <c r="AE437" i="5"/>
  <c r="AE438" i="5"/>
  <c r="AE439" i="5"/>
  <c r="AE440" i="5"/>
  <c r="AE441" i="5"/>
  <c r="AE442" i="5"/>
  <c r="AE443" i="5"/>
  <c r="AE444" i="5"/>
  <c r="AE445" i="5"/>
  <c r="AE446" i="5"/>
  <c r="AE447" i="5"/>
  <c r="AE448" i="5"/>
  <c r="AE449" i="5"/>
  <c r="AE450" i="5"/>
  <c r="AE451" i="5"/>
  <c r="AE452" i="5"/>
  <c r="AE453" i="5"/>
  <c r="AE454" i="5"/>
  <c r="AE455" i="5"/>
  <c r="AE456" i="5"/>
  <c r="AE457" i="5"/>
  <c r="AE458" i="5"/>
  <c r="AE459" i="5"/>
  <c r="AE460" i="5"/>
  <c r="AE461" i="5"/>
  <c r="AE462" i="5"/>
  <c r="AE463" i="5"/>
  <c r="AE464" i="5"/>
  <c r="AE465" i="5"/>
  <c r="AE466" i="5"/>
  <c r="AE467" i="5"/>
  <c r="AE468" i="5"/>
  <c r="AE469" i="5"/>
  <c r="AE470" i="5"/>
  <c r="AE471" i="5"/>
  <c r="AE472" i="5"/>
  <c r="AE473" i="5"/>
  <c r="AE474" i="5"/>
  <c r="AE475" i="5"/>
  <c r="AE476" i="5"/>
  <c r="AE477" i="5"/>
  <c r="AE478" i="5"/>
  <c r="AE479" i="5"/>
  <c r="AE480" i="5"/>
  <c r="AE481" i="5"/>
  <c r="AE482" i="5"/>
  <c r="AE483" i="5"/>
  <c r="AE484" i="5"/>
  <c r="AE485" i="5"/>
  <c r="AE486" i="5"/>
  <c r="AE487" i="5"/>
  <c r="AE488" i="5"/>
  <c r="AE489" i="5"/>
  <c r="AE490" i="5"/>
  <c r="AE491" i="5"/>
  <c r="AE492" i="5"/>
  <c r="AE493" i="5"/>
  <c r="AE494" i="5"/>
  <c r="AE495" i="5"/>
  <c r="AE496" i="5"/>
  <c r="AE497" i="5"/>
  <c r="AE498" i="5"/>
  <c r="AE499" i="5"/>
  <c r="AE500" i="5"/>
  <c r="AE501" i="5"/>
  <c r="AE502" i="5"/>
  <c r="AE503" i="5"/>
  <c r="AE504" i="5"/>
  <c r="AE505" i="5"/>
  <c r="AE506" i="5"/>
  <c r="AE507" i="5"/>
  <c r="AE508" i="5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E50" i="5"/>
  <c r="AE3" i="6"/>
  <c r="AE4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233" i="6"/>
  <c r="AE234" i="6"/>
  <c r="AE235" i="6"/>
  <c r="AE236" i="6"/>
  <c r="AE237" i="6"/>
  <c r="AE238" i="6"/>
  <c r="AE239" i="6"/>
  <c r="AE240" i="6"/>
  <c r="AE241" i="6"/>
  <c r="AE242" i="6"/>
  <c r="AE243" i="6"/>
  <c r="AE244" i="6"/>
  <c r="AE245" i="6"/>
  <c r="AE246" i="6"/>
  <c r="AE247" i="6"/>
  <c r="AE248" i="6"/>
  <c r="AE249" i="6"/>
  <c r="AE266" i="6"/>
  <c r="AE267" i="6"/>
  <c r="AE268" i="6"/>
  <c r="AE269" i="6"/>
  <c r="AE270" i="6"/>
  <c r="AE271" i="6"/>
  <c r="AE272" i="6"/>
  <c r="AE273" i="6"/>
  <c r="AE274" i="6"/>
  <c r="AE275" i="6"/>
  <c r="AE276" i="6"/>
  <c r="AE277" i="6"/>
  <c r="AE278" i="6"/>
  <c r="AE279" i="6"/>
  <c r="AE280" i="6"/>
  <c r="AE281" i="6"/>
  <c r="AE282" i="6"/>
  <c r="AE101" i="6"/>
  <c r="AE102" i="6"/>
  <c r="AE103" i="6"/>
  <c r="AE104" i="6"/>
  <c r="AE105" i="6"/>
  <c r="AE106" i="6"/>
  <c r="AE107" i="6"/>
  <c r="AE108" i="6"/>
  <c r="AE109" i="6"/>
  <c r="AE110" i="6"/>
  <c r="AE111" i="6"/>
  <c r="AE112" i="6"/>
  <c r="AE113" i="6"/>
  <c r="AE114" i="6"/>
  <c r="AE115" i="6"/>
  <c r="AE116" i="6"/>
  <c r="AE117" i="6"/>
  <c r="AE134" i="6"/>
  <c r="AE135" i="6"/>
  <c r="AE136" i="6"/>
  <c r="AE137" i="6"/>
  <c r="AE138" i="6"/>
  <c r="AE139" i="6"/>
  <c r="AE140" i="6"/>
  <c r="AE141" i="6"/>
  <c r="AE142" i="6"/>
  <c r="AE143" i="6"/>
  <c r="AE144" i="6"/>
  <c r="AE145" i="6"/>
  <c r="AE146" i="6"/>
  <c r="AE147" i="6"/>
  <c r="AE148" i="6"/>
  <c r="AE149" i="6"/>
  <c r="AE150" i="6"/>
  <c r="AE167" i="6"/>
  <c r="AE168" i="6"/>
  <c r="AE169" i="6"/>
  <c r="AE170" i="6"/>
  <c r="AE171" i="6"/>
  <c r="AE172" i="6"/>
  <c r="AE173" i="6"/>
  <c r="AE174" i="6"/>
  <c r="AE175" i="6"/>
  <c r="AE176" i="6"/>
  <c r="AE177" i="6"/>
  <c r="AE178" i="6"/>
  <c r="AE179" i="6"/>
  <c r="AE180" i="6"/>
  <c r="AE181" i="6"/>
  <c r="AE182" i="6"/>
  <c r="AE183" i="6"/>
  <c r="AE200" i="6"/>
  <c r="AE201" i="6"/>
  <c r="AE202" i="6"/>
  <c r="AE203" i="6"/>
  <c r="AE204" i="6"/>
  <c r="AE205" i="6"/>
  <c r="AE206" i="6"/>
  <c r="AE207" i="6"/>
  <c r="AE208" i="6"/>
  <c r="AE209" i="6"/>
  <c r="AE210" i="6"/>
  <c r="AE211" i="6"/>
  <c r="AE212" i="6"/>
  <c r="AE213" i="6"/>
  <c r="AE214" i="6"/>
  <c r="AE215" i="6"/>
  <c r="AE216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85" i="6"/>
  <c r="AE86" i="6"/>
  <c r="AE87" i="6"/>
  <c r="AE88" i="6"/>
  <c r="AE89" i="6"/>
  <c r="AE90" i="6"/>
  <c r="AE91" i="6"/>
  <c r="AE92" i="6"/>
  <c r="AE93" i="6"/>
  <c r="AE94" i="6"/>
  <c r="AE95" i="6"/>
  <c r="AE96" i="6"/>
  <c r="AE97" i="6"/>
  <c r="AE98" i="6"/>
  <c r="AE99" i="6"/>
  <c r="AE100" i="6"/>
  <c r="AE250" i="6"/>
  <c r="AE251" i="6"/>
  <c r="AE252" i="6"/>
  <c r="AE253" i="6"/>
  <c r="AE254" i="6"/>
  <c r="AE255" i="6"/>
  <c r="AE256" i="6"/>
  <c r="AE257" i="6"/>
  <c r="AE258" i="6"/>
  <c r="AE259" i="6"/>
  <c r="AE260" i="6"/>
  <c r="AE261" i="6"/>
  <c r="AE262" i="6"/>
  <c r="AE263" i="6"/>
  <c r="AE264" i="6"/>
  <c r="AE265" i="6"/>
  <c r="AE283" i="6"/>
  <c r="AE284" i="6"/>
  <c r="AE285" i="6"/>
  <c r="AE286" i="6"/>
  <c r="AE287" i="6"/>
  <c r="AE288" i="6"/>
  <c r="AE289" i="6"/>
  <c r="AE290" i="6"/>
  <c r="AE291" i="6"/>
  <c r="AE292" i="6"/>
  <c r="AE293" i="6"/>
  <c r="AE294" i="6"/>
  <c r="AE295" i="6"/>
  <c r="AE296" i="6"/>
  <c r="AE297" i="6"/>
  <c r="AE298" i="6"/>
  <c r="AE118" i="6"/>
  <c r="AE119" i="6"/>
  <c r="AE120" i="6"/>
  <c r="AE121" i="6"/>
  <c r="AE122" i="6"/>
  <c r="AE123" i="6"/>
  <c r="AE124" i="6"/>
  <c r="AE125" i="6"/>
  <c r="AE126" i="6"/>
  <c r="AE127" i="6"/>
  <c r="AE128" i="6"/>
  <c r="AE129" i="6"/>
  <c r="AE130" i="6"/>
  <c r="AE131" i="6"/>
  <c r="AE132" i="6"/>
  <c r="AE133" i="6"/>
  <c r="AE151" i="6"/>
  <c r="AE152" i="6"/>
  <c r="AE153" i="6"/>
  <c r="AE154" i="6"/>
  <c r="AE155" i="6"/>
  <c r="AE156" i="6"/>
  <c r="AE157" i="6"/>
  <c r="AE158" i="6"/>
  <c r="AE159" i="6"/>
  <c r="AE160" i="6"/>
  <c r="AE161" i="6"/>
  <c r="AE162" i="6"/>
  <c r="AE163" i="6"/>
  <c r="AE164" i="6"/>
  <c r="AE165" i="6"/>
  <c r="AE166" i="6"/>
  <c r="AE184" i="6"/>
  <c r="AE185" i="6"/>
  <c r="AE186" i="6"/>
  <c r="AE187" i="6"/>
  <c r="AE188" i="6"/>
  <c r="AE189" i="6"/>
  <c r="AE190" i="6"/>
  <c r="AE191" i="6"/>
  <c r="AE192" i="6"/>
  <c r="AE193" i="6"/>
  <c r="AE194" i="6"/>
  <c r="AE195" i="6"/>
  <c r="AE196" i="6"/>
  <c r="AE197" i="6"/>
  <c r="AE198" i="6"/>
  <c r="AE199" i="6"/>
  <c r="AE217" i="6"/>
  <c r="AE218" i="6"/>
  <c r="AE219" i="6"/>
  <c r="AE220" i="6"/>
  <c r="AE221" i="6"/>
  <c r="AE222" i="6"/>
  <c r="AE223" i="6"/>
  <c r="AE224" i="6"/>
  <c r="AE225" i="6"/>
  <c r="AE226" i="6"/>
  <c r="AE227" i="6"/>
  <c r="AE228" i="6"/>
  <c r="AE229" i="6"/>
  <c r="AE230" i="6"/>
  <c r="AE231" i="6"/>
  <c r="AE232" i="6"/>
  <c r="AE2" i="6"/>
  <c r="AC2" i="4"/>
  <c r="R2" i="10"/>
  <c r="Q20" i="1"/>
  <c r="Q21" i="1"/>
  <c r="Q29" i="1"/>
  <c r="Q30" i="1"/>
  <c r="Q15" i="1"/>
  <c r="Q23" i="1"/>
  <c r="Q24" i="1"/>
  <c r="Q26" i="1"/>
  <c r="Q27" i="1"/>
  <c r="Q38" i="1"/>
  <c r="Q39" i="1"/>
  <c r="Q17" i="1"/>
  <c r="Q18" i="1"/>
  <c r="Q22" i="1"/>
  <c r="Q31" i="1"/>
  <c r="Q25" i="1"/>
  <c r="Q28" i="1"/>
  <c r="Q32" i="1"/>
  <c r="Q35" i="1"/>
  <c r="Q40" i="1"/>
  <c r="Q19" i="1"/>
  <c r="Q33" i="1"/>
  <c r="Q36" i="1"/>
  <c r="Q34" i="1"/>
  <c r="Q37" i="1"/>
  <c r="Q41" i="1"/>
  <c r="Q42" i="1"/>
  <c r="Q43" i="1"/>
  <c r="Q2" i="1"/>
  <c r="Q11" i="1"/>
  <c r="Q44" i="1"/>
  <c r="Q12" i="1"/>
  <c r="Q45" i="1"/>
  <c r="Q3" i="1"/>
  <c r="Q13" i="1"/>
  <c r="Q46" i="1"/>
  <c r="Q4" i="1"/>
  <c r="Q8" i="1"/>
  <c r="Q9" i="1"/>
  <c r="Q10" i="1"/>
  <c r="Q5" i="1"/>
  <c r="Q6" i="1"/>
  <c r="Q7" i="1"/>
  <c r="Q16" i="1"/>
  <c r="Q47" i="1"/>
  <c r="Q48" i="1"/>
  <c r="Q49" i="1"/>
  <c r="Q71" i="1"/>
  <c r="Q74" i="1"/>
  <c r="Q86" i="1"/>
  <c r="Q62" i="1"/>
  <c r="Q63" i="1"/>
  <c r="Q65" i="1"/>
  <c r="Q80" i="1"/>
  <c r="Q68" i="1"/>
  <c r="Q69" i="1"/>
  <c r="Q72" i="1"/>
  <c r="Q77" i="1"/>
  <c r="Q78" i="1"/>
  <c r="Q73" i="1"/>
  <c r="Q75" i="1"/>
  <c r="Q76" i="1"/>
  <c r="Q83" i="1"/>
  <c r="Q87" i="1"/>
  <c r="Q88" i="1"/>
  <c r="Q66" i="1"/>
  <c r="Q67" i="1"/>
  <c r="Q89" i="1"/>
  <c r="Q81" i="1"/>
  <c r="Q59" i="1"/>
  <c r="Q82" i="1"/>
  <c r="Q84" i="1"/>
  <c r="Q92" i="1"/>
  <c r="Q85" i="1"/>
  <c r="Q90" i="1"/>
  <c r="Q50" i="1"/>
  <c r="Q91" i="1"/>
  <c r="Q56" i="1"/>
  <c r="Q51" i="1"/>
  <c r="Q60" i="1"/>
  <c r="Q93" i="1"/>
  <c r="Q61" i="1"/>
  <c r="Q94" i="1"/>
  <c r="Q52" i="1"/>
  <c r="Q57" i="1"/>
  <c r="Q58" i="1"/>
  <c r="Q53" i="1"/>
  <c r="Q54" i="1"/>
  <c r="Q55" i="1"/>
  <c r="Q64" i="1"/>
  <c r="Q70" i="1"/>
  <c r="Q79" i="1"/>
  <c r="Q95" i="1"/>
  <c r="Q96" i="1"/>
  <c r="Q97" i="1"/>
  <c r="Q110" i="1"/>
  <c r="Q116" i="1"/>
  <c r="Q117" i="1"/>
  <c r="Q119" i="1"/>
  <c r="Q120" i="1"/>
  <c r="Q111" i="1"/>
  <c r="Q113" i="1"/>
  <c r="Q122" i="1"/>
  <c r="Q131" i="1"/>
  <c r="Q118" i="1"/>
  <c r="Q121" i="1"/>
  <c r="Q112" i="1"/>
  <c r="Q125" i="1"/>
  <c r="Q126" i="1"/>
  <c r="Q128" i="1"/>
  <c r="Q129" i="1"/>
  <c r="Q127" i="1"/>
  <c r="Q107" i="1"/>
  <c r="Q108" i="1"/>
  <c r="Q130" i="1"/>
  <c r="Q134" i="1"/>
  <c r="Q137" i="1"/>
  <c r="Q138" i="1"/>
  <c r="Q135" i="1"/>
  <c r="Q136" i="1"/>
  <c r="Q98" i="1"/>
  <c r="Q99" i="1"/>
  <c r="Q109" i="1"/>
  <c r="Q104" i="1"/>
  <c r="Q139" i="1"/>
  <c r="Q105" i="1"/>
  <c r="Q100" i="1"/>
  <c r="Q106" i="1"/>
  <c r="Q101" i="1"/>
  <c r="Q102" i="1"/>
  <c r="Q103" i="1"/>
  <c r="Q140" i="1"/>
  <c r="Q141" i="1"/>
  <c r="Q142" i="1"/>
  <c r="Q114" i="1"/>
  <c r="Q115" i="1"/>
  <c r="Q123" i="1"/>
  <c r="Q124" i="1"/>
  <c r="Q132" i="1"/>
  <c r="Q133" i="1"/>
  <c r="Q143" i="1"/>
  <c r="Q144" i="1"/>
  <c r="Q145" i="1"/>
  <c r="Q161" i="1"/>
  <c r="Q164" i="1"/>
  <c r="Q165" i="1"/>
  <c r="Q167" i="1"/>
  <c r="Q176" i="1"/>
  <c r="Q177" i="1"/>
  <c r="Q158" i="1"/>
  <c r="Q159" i="1"/>
  <c r="Q160" i="1"/>
  <c r="Q166" i="1"/>
  <c r="Q168" i="1"/>
  <c r="Q169" i="1"/>
  <c r="Q170" i="1"/>
  <c r="Q171" i="1"/>
  <c r="Q172" i="1"/>
  <c r="Q173" i="1"/>
  <c r="Q174" i="1"/>
  <c r="Q175" i="1"/>
  <c r="Q179" i="1"/>
  <c r="Q180" i="1"/>
  <c r="Q181" i="1"/>
  <c r="Q146" i="1"/>
  <c r="Q147" i="1"/>
  <c r="Q148" i="1"/>
  <c r="Q155" i="1"/>
  <c r="Q156" i="1"/>
  <c r="Q182" i="1"/>
  <c r="Q157" i="1"/>
  <c r="Q183" i="1"/>
  <c r="Q184" i="1"/>
  <c r="Q152" i="1"/>
  <c r="Q153" i="1"/>
  <c r="Q154" i="1"/>
  <c r="Q149" i="1"/>
  <c r="Q150" i="1"/>
  <c r="Q151" i="1"/>
  <c r="Q185" i="1"/>
  <c r="Q186" i="1"/>
  <c r="Q187" i="1"/>
  <c r="Q162" i="1"/>
  <c r="Q163" i="1"/>
  <c r="Q188" i="1"/>
  <c r="Q189" i="1"/>
  <c r="Q190" i="1"/>
  <c r="Q178" i="1"/>
  <c r="Q191" i="1"/>
  <c r="Q192" i="1"/>
  <c r="Q193" i="1"/>
  <c r="Q262" i="1"/>
  <c r="Q265" i="1"/>
  <c r="Q263" i="1"/>
  <c r="Q264" i="1"/>
  <c r="Q266" i="1"/>
  <c r="Q289" i="1"/>
  <c r="Q267" i="1"/>
  <c r="Q290" i="1"/>
  <c r="Q291" i="1"/>
  <c r="Q455" i="1"/>
  <c r="Q283" i="1"/>
  <c r="Q456" i="1"/>
  <c r="Q454" i="1"/>
  <c r="Q284" i="1"/>
  <c r="Q285" i="1"/>
  <c r="Q280" i="1"/>
  <c r="Q281" i="1"/>
  <c r="Q298" i="1"/>
  <c r="Q282" i="1"/>
  <c r="Q277" i="1"/>
  <c r="Q457" i="1"/>
  <c r="Q278" i="1"/>
  <c r="Q279" i="1"/>
  <c r="Q299" i="1"/>
  <c r="Q300" i="1"/>
  <c r="Q271" i="1"/>
  <c r="Q458" i="1"/>
  <c r="Q272" i="1"/>
  <c r="Q273" i="1"/>
  <c r="Q295" i="1"/>
  <c r="Q296" i="1"/>
  <c r="Q297" i="1"/>
  <c r="Q459" i="1"/>
  <c r="Q274" i="1"/>
  <c r="Q275" i="1"/>
  <c r="Q276" i="1"/>
  <c r="Q307" i="1"/>
  <c r="Q268" i="1"/>
  <c r="Q269" i="1"/>
  <c r="Q308" i="1"/>
  <c r="Q286" i="1"/>
  <c r="Q309" i="1"/>
  <c r="Q270" i="1"/>
  <c r="Q292" i="1"/>
  <c r="Q287" i="1"/>
  <c r="Q288" i="1"/>
  <c r="Q293" i="1"/>
  <c r="Q294" i="1"/>
  <c r="Q197" i="1"/>
  <c r="Q304" i="1"/>
  <c r="Q305" i="1"/>
  <c r="Q306" i="1"/>
  <c r="Q301" i="1"/>
  <c r="Q302" i="1"/>
  <c r="Q303" i="1"/>
  <c r="Q199" i="1"/>
  <c r="Q201" i="1"/>
  <c r="Q202" i="1"/>
  <c r="Q203" i="1"/>
  <c r="Q204" i="1"/>
  <c r="Q205" i="1"/>
  <c r="Q206" i="1"/>
  <c r="Q207" i="1"/>
  <c r="Q208" i="1"/>
  <c r="Q209" i="1"/>
  <c r="Q200" i="1"/>
  <c r="Q198" i="1"/>
  <c r="Q195" i="1"/>
  <c r="Q196" i="1"/>
  <c r="Q460" i="1"/>
  <c r="Q210" i="1"/>
  <c r="Q337" i="1"/>
  <c r="Q338" i="1"/>
  <c r="Q339" i="1"/>
  <c r="Q331" i="1"/>
  <c r="Q332" i="1"/>
  <c r="Q333" i="1"/>
  <c r="Q328" i="1"/>
  <c r="Q329" i="1"/>
  <c r="Q346" i="1"/>
  <c r="Q325" i="1"/>
  <c r="Q347" i="1"/>
  <c r="Q330" i="1"/>
  <c r="Q326" i="1"/>
  <c r="Q348" i="1"/>
  <c r="Q327" i="1"/>
  <c r="Q313" i="1"/>
  <c r="Q314" i="1"/>
  <c r="Q315" i="1"/>
  <c r="Q319" i="1"/>
  <c r="Q320" i="1"/>
  <c r="Q322" i="1"/>
  <c r="Q321" i="1"/>
  <c r="Q310" i="1"/>
  <c r="Q323" i="1"/>
  <c r="Q311" i="1"/>
  <c r="Q324" i="1"/>
  <c r="Q343" i="1"/>
  <c r="Q312" i="1"/>
  <c r="Q344" i="1"/>
  <c r="Q345" i="1"/>
  <c r="Q211" i="1"/>
  <c r="Q215" i="1"/>
  <c r="Q334" i="1"/>
  <c r="Q335" i="1"/>
  <c r="Q316" i="1"/>
  <c r="Q317" i="1"/>
  <c r="Q336" i="1"/>
  <c r="Q318" i="1"/>
  <c r="Q214" i="1"/>
  <c r="Q355" i="1"/>
  <c r="Q340" i="1"/>
  <c r="Q341" i="1"/>
  <c r="Q356" i="1"/>
  <c r="Q357" i="1"/>
  <c r="Q342" i="1"/>
  <c r="Q352" i="1"/>
  <c r="Q353" i="1"/>
  <c r="Q354" i="1"/>
  <c r="Q349" i="1"/>
  <c r="Q350" i="1"/>
  <c r="Q351" i="1"/>
  <c r="Q217" i="1"/>
  <c r="Q218" i="1"/>
  <c r="Q219" i="1"/>
  <c r="Q220" i="1"/>
  <c r="Q221" i="1"/>
  <c r="Q222" i="1"/>
  <c r="Q223" i="1"/>
  <c r="Q224" i="1"/>
  <c r="Q225" i="1"/>
  <c r="Q226" i="1"/>
  <c r="Q227" i="1"/>
  <c r="Q213" i="1"/>
  <c r="Q216" i="1"/>
  <c r="Q461" i="1"/>
  <c r="Q462" i="1"/>
  <c r="Q463" i="1"/>
  <c r="Q464" i="1"/>
  <c r="Q465" i="1"/>
  <c r="Q212" i="1"/>
  <c r="Q467" i="1"/>
  <c r="Q466" i="1"/>
  <c r="Q376" i="1"/>
  <c r="Q377" i="1"/>
  <c r="Q378" i="1"/>
  <c r="Q391" i="1"/>
  <c r="Q392" i="1"/>
  <c r="Q393" i="1"/>
  <c r="Q370" i="1"/>
  <c r="Q371" i="1"/>
  <c r="Q379" i="1"/>
  <c r="Q372" i="1"/>
  <c r="Q380" i="1"/>
  <c r="Q381" i="1"/>
  <c r="Q373" i="1"/>
  <c r="Q374" i="1"/>
  <c r="Q375" i="1"/>
  <c r="Q367" i="1"/>
  <c r="Q368" i="1"/>
  <c r="Q369" i="1"/>
  <c r="Q382" i="1"/>
  <c r="Q383" i="1"/>
  <c r="Q384" i="1"/>
  <c r="Q364" i="1"/>
  <c r="Q472" i="1"/>
  <c r="Q365" i="1"/>
  <c r="Q229" i="1"/>
  <c r="Q366" i="1"/>
  <c r="Q469" i="1"/>
  <c r="Q470" i="1"/>
  <c r="Q468" i="1"/>
  <c r="Q361" i="1"/>
  <c r="Q228" i="1"/>
  <c r="Q231" i="1"/>
  <c r="Q362" i="1"/>
  <c r="Q363" i="1"/>
  <c r="Q471" i="1"/>
  <c r="Q388" i="1"/>
  <c r="Q389" i="1"/>
  <c r="Q390" i="1"/>
  <c r="Q385" i="1"/>
  <c r="Q400" i="1"/>
  <c r="Q386" i="1"/>
  <c r="Q401" i="1"/>
  <c r="Q387" i="1"/>
  <c r="Q402" i="1"/>
  <c r="Q397" i="1"/>
  <c r="Q398" i="1"/>
  <c r="Q358" i="1"/>
  <c r="Q399" i="1"/>
  <c r="Q359" i="1"/>
  <c r="Q360" i="1"/>
  <c r="Q230" i="1"/>
  <c r="Q394" i="1"/>
  <c r="Q395" i="1"/>
  <c r="Q396" i="1"/>
  <c r="Q403" i="1"/>
  <c r="Q404" i="1"/>
  <c r="Q405" i="1"/>
  <c r="Q234" i="1"/>
  <c r="Q235" i="1"/>
  <c r="Q236" i="1"/>
  <c r="Q237" i="1"/>
  <c r="Q238" i="1"/>
  <c r="Q239" i="1"/>
  <c r="Q240" i="1"/>
  <c r="Q241" i="1"/>
  <c r="Q242" i="1"/>
  <c r="Q243" i="1"/>
  <c r="Q244" i="1"/>
  <c r="Q233" i="1"/>
  <c r="Q232" i="1"/>
  <c r="Q473" i="1"/>
  <c r="Q474" i="1"/>
  <c r="Q436" i="1"/>
  <c r="Q437" i="1"/>
  <c r="Q438" i="1"/>
  <c r="Q418" i="1"/>
  <c r="Q406" i="1"/>
  <c r="Q419" i="1"/>
  <c r="Q420" i="1"/>
  <c r="Q424" i="1"/>
  <c r="Q407" i="1"/>
  <c r="Q408" i="1"/>
  <c r="Q421" i="1"/>
  <c r="Q425" i="1"/>
  <c r="Q426" i="1"/>
  <c r="Q422" i="1"/>
  <c r="Q423" i="1"/>
  <c r="Q433" i="1"/>
  <c r="Q415" i="1"/>
  <c r="Q416" i="1"/>
  <c r="Q417" i="1"/>
  <c r="Q434" i="1"/>
  <c r="Q435" i="1"/>
  <c r="Q427" i="1"/>
  <c r="Q428" i="1"/>
  <c r="Q429" i="1"/>
  <c r="Q409" i="1"/>
  <c r="Q410" i="1"/>
  <c r="Q411" i="1"/>
  <c r="Q475" i="1"/>
  <c r="Q476" i="1"/>
  <c r="Q412" i="1"/>
  <c r="Q245" i="1"/>
  <c r="Q413" i="1"/>
  <c r="Q414" i="1"/>
  <c r="Q246" i="1"/>
  <c r="Q445" i="1"/>
  <c r="Q446" i="1"/>
  <c r="Q447" i="1"/>
  <c r="Q430" i="1"/>
  <c r="Q431" i="1"/>
  <c r="Q432" i="1"/>
  <c r="Q442" i="1"/>
  <c r="Q443" i="1"/>
  <c r="Q444" i="1"/>
  <c r="Q439" i="1"/>
  <c r="Q440" i="1"/>
  <c r="Q441" i="1"/>
  <c r="Q451" i="1"/>
  <c r="Q452" i="1"/>
  <c r="Q453" i="1"/>
  <c r="Q448" i="1"/>
  <c r="Q449" i="1"/>
  <c r="Q450" i="1"/>
  <c r="Q250" i="1"/>
  <c r="Q251" i="1"/>
  <c r="Q252" i="1"/>
  <c r="Q253" i="1"/>
  <c r="Q254" i="1"/>
  <c r="Q255" i="1"/>
  <c r="Q256" i="1"/>
  <c r="Q257" i="1"/>
  <c r="Q258" i="1"/>
  <c r="Q259" i="1"/>
  <c r="Q260" i="1"/>
  <c r="Q249" i="1"/>
  <c r="Q247" i="1"/>
  <c r="Q248" i="1"/>
  <c r="Q477" i="1"/>
  <c r="Q478" i="1"/>
  <c r="Q479" i="1"/>
  <c r="Q481" i="1"/>
  <c r="Q261" i="1"/>
  <c r="Q480" i="1"/>
  <c r="Q577" i="1"/>
  <c r="Q578" i="1"/>
  <c r="Q579" i="1"/>
  <c r="Q484" i="1"/>
  <c r="Q742" i="1"/>
  <c r="Q743" i="1"/>
  <c r="Q571" i="1"/>
  <c r="Q572" i="1"/>
  <c r="Q573" i="1"/>
  <c r="Q568" i="1"/>
  <c r="Q745" i="1"/>
  <c r="Q586" i="1"/>
  <c r="Q744" i="1"/>
  <c r="Q550" i="1"/>
  <c r="Q569" i="1"/>
  <c r="Q565" i="1"/>
  <c r="Q570" i="1"/>
  <c r="Q483" i="1"/>
  <c r="Q587" i="1"/>
  <c r="Q551" i="1"/>
  <c r="Q552" i="1"/>
  <c r="Q588" i="1"/>
  <c r="Q566" i="1"/>
  <c r="Q567" i="1"/>
  <c r="Q559" i="1"/>
  <c r="Q553" i="1"/>
  <c r="Q560" i="1"/>
  <c r="Q561" i="1"/>
  <c r="Q562" i="1"/>
  <c r="Q554" i="1"/>
  <c r="Q555" i="1"/>
  <c r="Q563" i="1"/>
  <c r="Q564" i="1"/>
  <c r="Q583" i="1"/>
  <c r="Q584" i="1"/>
  <c r="Q585" i="1"/>
  <c r="Q574" i="1"/>
  <c r="Q486" i="1"/>
  <c r="Q575" i="1"/>
  <c r="Q576" i="1"/>
  <c r="Q556" i="1"/>
  <c r="Q557" i="1"/>
  <c r="Q482" i="1"/>
  <c r="Q580" i="1"/>
  <c r="Q558" i="1"/>
  <c r="Q581" i="1"/>
  <c r="Q595" i="1"/>
  <c r="Q485" i="1"/>
  <c r="Q582" i="1"/>
  <c r="Q596" i="1"/>
  <c r="Q597" i="1"/>
  <c r="Q592" i="1"/>
  <c r="Q593" i="1"/>
  <c r="Q594" i="1"/>
  <c r="Q589" i="1"/>
  <c r="Q590" i="1"/>
  <c r="Q591" i="1"/>
  <c r="Q489" i="1"/>
  <c r="Q490" i="1"/>
  <c r="Q491" i="1"/>
  <c r="Q492" i="1"/>
  <c r="Q493" i="1"/>
  <c r="Q494" i="1"/>
  <c r="Q495" i="1"/>
  <c r="Q496" i="1"/>
  <c r="Q498" i="1"/>
  <c r="Q488" i="1"/>
  <c r="Q497" i="1"/>
  <c r="Q746" i="1"/>
  <c r="Q747" i="1"/>
  <c r="Q748" i="1"/>
  <c r="Q487" i="1"/>
  <c r="Q625" i="1"/>
  <c r="Q626" i="1"/>
  <c r="Q627" i="1"/>
  <c r="Q616" i="1"/>
  <c r="Q617" i="1"/>
  <c r="Q618" i="1"/>
  <c r="Q634" i="1"/>
  <c r="Q635" i="1"/>
  <c r="Q636" i="1"/>
  <c r="Q619" i="1"/>
  <c r="Q620" i="1"/>
  <c r="Q621" i="1"/>
  <c r="Q613" i="1"/>
  <c r="Q614" i="1"/>
  <c r="Q615" i="1"/>
  <c r="Q610" i="1"/>
  <c r="Q611" i="1"/>
  <c r="Q612" i="1"/>
  <c r="Q607" i="1"/>
  <c r="Q500" i="1"/>
  <c r="Q608" i="1"/>
  <c r="Q609" i="1"/>
  <c r="Q749" i="1"/>
  <c r="Q750" i="1"/>
  <c r="Q598" i="1"/>
  <c r="Q631" i="1"/>
  <c r="Q632" i="1"/>
  <c r="Q599" i="1"/>
  <c r="Q633" i="1"/>
  <c r="Q600" i="1"/>
  <c r="Q622" i="1"/>
  <c r="Q623" i="1"/>
  <c r="Q624" i="1"/>
  <c r="Q604" i="1"/>
  <c r="Q605" i="1"/>
  <c r="Q606" i="1"/>
  <c r="Q502" i="1"/>
  <c r="Q499" i="1"/>
  <c r="Q643" i="1"/>
  <c r="Q628" i="1"/>
  <c r="Q644" i="1"/>
  <c r="Q645" i="1"/>
  <c r="Q629" i="1"/>
  <c r="Q630" i="1"/>
  <c r="Q601" i="1"/>
  <c r="Q602" i="1"/>
  <c r="Q603" i="1"/>
  <c r="Q501" i="1"/>
  <c r="Q640" i="1"/>
  <c r="Q641" i="1"/>
  <c r="Q642" i="1"/>
  <c r="Q637" i="1"/>
  <c r="Q638" i="1"/>
  <c r="Q639" i="1"/>
  <c r="Q506" i="1"/>
  <c r="Q507" i="1"/>
  <c r="Q508" i="1"/>
  <c r="Q509" i="1"/>
  <c r="Q510" i="1"/>
  <c r="Q511" i="1"/>
  <c r="Q513" i="1"/>
  <c r="Q514" i="1"/>
  <c r="Q515" i="1"/>
  <c r="Q512" i="1"/>
  <c r="Q503" i="1"/>
  <c r="Q504" i="1"/>
  <c r="Q751" i="1"/>
  <c r="Q752" i="1"/>
  <c r="Q753" i="1"/>
  <c r="Q755" i="1"/>
  <c r="Q505" i="1"/>
  <c r="Q754" i="1"/>
  <c r="Q673" i="1"/>
  <c r="Q664" i="1"/>
  <c r="Q665" i="1"/>
  <c r="Q674" i="1"/>
  <c r="Q682" i="1"/>
  <c r="Q666" i="1"/>
  <c r="Q683" i="1"/>
  <c r="Q684" i="1"/>
  <c r="Q658" i="1"/>
  <c r="Q667" i="1"/>
  <c r="Q646" i="1"/>
  <c r="Q659" i="1"/>
  <c r="Q660" i="1"/>
  <c r="Q647" i="1"/>
  <c r="Q668" i="1"/>
  <c r="Q648" i="1"/>
  <c r="Q669" i="1"/>
  <c r="Q661" i="1"/>
  <c r="Q662" i="1"/>
  <c r="Q663" i="1"/>
  <c r="Q655" i="1"/>
  <c r="Q679" i="1"/>
  <c r="Q680" i="1"/>
  <c r="Q656" i="1"/>
  <c r="Q657" i="1"/>
  <c r="Q681" i="1"/>
  <c r="Q649" i="1"/>
  <c r="Q650" i="1"/>
  <c r="Q651" i="1"/>
  <c r="Q670" i="1"/>
  <c r="Q671" i="1"/>
  <c r="Q672" i="1"/>
  <c r="Q652" i="1"/>
  <c r="Q757" i="1"/>
  <c r="Q756" i="1"/>
  <c r="Q653" i="1"/>
  <c r="Q654" i="1"/>
  <c r="Q758" i="1"/>
  <c r="Q517" i="1"/>
  <c r="Q691" i="1"/>
  <c r="Q692" i="1"/>
  <c r="Q693" i="1"/>
  <c r="Q676" i="1"/>
  <c r="Q677" i="1"/>
  <c r="Q678" i="1"/>
  <c r="Q516" i="1"/>
  <c r="Q519" i="1"/>
  <c r="Q688" i="1"/>
  <c r="Q689" i="1"/>
  <c r="Q690" i="1"/>
  <c r="Q518" i="1"/>
  <c r="Q685" i="1"/>
  <c r="Q686" i="1"/>
  <c r="Q687" i="1"/>
  <c r="Q675" i="1"/>
  <c r="Q522" i="1"/>
  <c r="Q523" i="1"/>
  <c r="Q524" i="1"/>
  <c r="Q525" i="1"/>
  <c r="Q526" i="1"/>
  <c r="Q527" i="1"/>
  <c r="Q528" i="1"/>
  <c r="Q529" i="1"/>
  <c r="Q530" i="1"/>
  <c r="Q531" i="1"/>
  <c r="Q532" i="1"/>
  <c r="Q520" i="1"/>
  <c r="Q521" i="1"/>
  <c r="Q759" i="1"/>
  <c r="Q760" i="1"/>
  <c r="Q762" i="1"/>
  <c r="Q761" i="1"/>
  <c r="Q721" i="1"/>
  <c r="Q712" i="1"/>
  <c r="Q713" i="1"/>
  <c r="Q722" i="1"/>
  <c r="Q723" i="1"/>
  <c r="Q714" i="1"/>
  <c r="Q730" i="1"/>
  <c r="Q731" i="1"/>
  <c r="Q732" i="1"/>
  <c r="Q706" i="1"/>
  <c r="Q707" i="1"/>
  <c r="Q715" i="1"/>
  <c r="Q716" i="1"/>
  <c r="Q708" i="1"/>
  <c r="Q717" i="1"/>
  <c r="Q709" i="1"/>
  <c r="Q710" i="1"/>
  <c r="Q711" i="1"/>
  <c r="Q727" i="1"/>
  <c r="Q728" i="1"/>
  <c r="Q764" i="1"/>
  <c r="Q729" i="1"/>
  <c r="Q763" i="1"/>
  <c r="Q537" i="1"/>
  <c r="Q703" i="1"/>
  <c r="Q534" i="1"/>
  <c r="Q535" i="1"/>
  <c r="Q704" i="1"/>
  <c r="Q765" i="1"/>
  <c r="Q694" i="1"/>
  <c r="Q705" i="1"/>
  <c r="Q695" i="1"/>
  <c r="Q696" i="1"/>
  <c r="Q697" i="1"/>
  <c r="Q698" i="1"/>
  <c r="Q699" i="1"/>
  <c r="Q718" i="1"/>
  <c r="Q719" i="1"/>
  <c r="Q720" i="1"/>
  <c r="Q533" i="1"/>
  <c r="Q700" i="1"/>
  <c r="Q701" i="1"/>
  <c r="Q536" i="1"/>
  <c r="Q702" i="1"/>
  <c r="Q739" i="1"/>
  <c r="Q740" i="1"/>
  <c r="Q741" i="1"/>
  <c r="Q724" i="1"/>
  <c r="Q725" i="1"/>
  <c r="Q726" i="1"/>
  <c r="Q736" i="1"/>
  <c r="Q737" i="1"/>
  <c r="Q738" i="1"/>
  <c r="Q733" i="1"/>
  <c r="Q734" i="1"/>
  <c r="Q735" i="1"/>
  <c r="Q542" i="1"/>
  <c r="Q544" i="1"/>
  <c r="Q545" i="1"/>
  <c r="Q546" i="1"/>
  <c r="Q547" i="1"/>
  <c r="Q548" i="1"/>
  <c r="Q549" i="1"/>
  <c r="Q541" i="1"/>
  <c r="Q540" i="1"/>
  <c r="Q543" i="1"/>
  <c r="Q538" i="1"/>
  <c r="Q539" i="1"/>
  <c r="Q766" i="1"/>
  <c r="Q767" i="1"/>
  <c r="Q769" i="1"/>
  <c r="Q768" i="1"/>
  <c r="Q831" i="1"/>
  <c r="Q832" i="1"/>
  <c r="Q833" i="1"/>
  <c r="Q822" i="1"/>
  <c r="Q823" i="1"/>
  <c r="Q840" i="1"/>
  <c r="Q824" i="1"/>
  <c r="Q841" i="1"/>
  <c r="Q842" i="1"/>
  <c r="Q825" i="1"/>
  <c r="Q826" i="1"/>
  <c r="Q804" i="1"/>
  <c r="Q805" i="1"/>
  <c r="Q819" i="1"/>
  <c r="Q827" i="1"/>
  <c r="Q820" i="1"/>
  <c r="Q806" i="1"/>
  <c r="Q813" i="1"/>
  <c r="Q821" i="1"/>
  <c r="Q814" i="1"/>
  <c r="Q837" i="1"/>
  <c r="Q815" i="1"/>
  <c r="Q838" i="1"/>
  <c r="Q816" i="1"/>
  <c r="Q817" i="1"/>
  <c r="Q828" i="1"/>
  <c r="Q829" i="1"/>
  <c r="Q839" i="1"/>
  <c r="Q818" i="1"/>
  <c r="Q830" i="1"/>
  <c r="Q810" i="1"/>
  <c r="Q811" i="1"/>
  <c r="Q807" i="1"/>
  <c r="Q812" i="1"/>
  <c r="Q808" i="1"/>
  <c r="Q809" i="1"/>
  <c r="Q772" i="1"/>
  <c r="Q849" i="1"/>
  <c r="Q850" i="1"/>
  <c r="Q834" i="1"/>
  <c r="Q835" i="1"/>
  <c r="Q851" i="1"/>
  <c r="Q836" i="1"/>
  <c r="Q771" i="1"/>
  <c r="Q846" i="1"/>
  <c r="Q847" i="1"/>
  <c r="Q848" i="1"/>
  <c r="Q770" i="1"/>
  <c r="Q843" i="1"/>
  <c r="Q844" i="1"/>
  <c r="Q773" i="1"/>
  <c r="Q845" i="1"/>
  <c r="Q775" i="1"/>
  <c r="Q776" i="1"/>
  <c r="Q777" i="1"/>
  <c r="Q778" i="1"/>
  <c r="Q779" i="1"/>
  <c r="Q780" i="1"/>
  <c r="Q781" i="1"/>
  <c r="Q782" i="1"/>
  <c r="Q783" i="1"/>
  <c r="Q784" i="1"/>
  <c r="Q785" i="1"/>
  <c r="Q774" i="1"/>
  <c r="Q786" i="1"/>
  <c r="Q870" i="1"/>
  <c r="Q871" i="1"/>
  <c r="Q885" i="1"/>
  <c r="Q886" i="1"/>
  <c r="Q872" i="1"/>
  <c r="Q887" i="1"/>
  <c r="Q873" i="1"/>
  <c r="Q874" i="1"/>
  <c r="Q875" i="1"/>
  <c r="Q864" i="1"/>
  <c r="Q867" i="1"/>
  <c r="Q868" i="1"/>
  <c r="Q865" i="1"/>
  <c r="Q869" i="1"/>
  <c r="Q866" i="1"/>
  <c r="Q852" i="1"/>
  <c r="Q861" i="1"/>
  <c r="Q862" i="1"/>
  <c r="Q853" i="1"/>
  <c r="Q863" i="1"/>
  <c r="Q854" i="1"/>
  <c r="Q882" i="1"/>
  <c r="Q883" i="1"/>
  <c r="Q884" i="1"/>
  <c r="Q876" i="1"/>
  <c r="Q877" i="1"/>
  <c r="Q878" i="1"/>
  <c r="Q855" i="1"/>
  <c r="Q856" i="1"/>
  <c r="Q857" i="1"/>
  <c r="Q858" i="1"/>
  <c r="Q859" i="1"/>
  <c r="Q860" i="1"/>
  <c r="Q787" i="1"/>
  <c r="Q894" i="1"/>
  <c r="Q895" i="1"/>
  <c r="Q896" i="1"/>
  <c r="Q879" i="1"/>
  <c r="Q880" i="1"/>
  <c r="Q881" i="1"/>
  <c r="Q891" i="1"/>
  <c r="Q892" i="1"/>
  <c r="Q893" i="1"/>
  <c r="Q888" i="1"/>
  <c r="Q889" i="1"/>
  <c r="Q890" i="1"/>
  <c r="Q897" i="1"/>
  <c r="Q898" i="1"/>
  <c r="Q89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788" i="1"/>
  <c r="Q789" i="1"/>
  <c r="Q802" i="1"/>
  <c r="Q803" i="1"/>
  <c r="Q927" i="1"/>
  <c r="Q928" i="1"/>
  <c r="Q929" i="1"/>
  <c r="Q918" i="1"/>
  <c r="Q919" i="1"/>
  <c r="Q921" i="1"/>
  <c r="Q936" i="1"/>
  <c r="Q937" i="1"/>
  <c r="Q920" i="1"/>
  <c r="Q922" i="1"/>
  <c r="Q923" i="1"/>
  <c r="Q915" i="1"/>
  <c r="Q938" i="1"/>
  <c r="Q916" i="1"/>
  <c r="Q917" i="1"/>
  <c r="Q909" i="1"/>
  <c r="Q912" i="1"/>
  <c r="Q913" i="1"/>
  <c r="Q910" i="1"/>
  <c r="Q911" i="1"/>
  <c r="Q900" i="1"/>
  <c r="Q901" i="1"/>
  <c r="Q924" i="1"/>
  <c r="Q914" i="1"/>
  <c r="Q925" i="1"/>
  <c r="Q902" i="1"/>
  <c r="Q926" i="1"/>
  <c r="Q933" i="1"/>
  <c r="Q934" i="1"/>
  <c r="Q935" i="1"/>
  <c r="Q906" i="1"/>
  <c r="Q907" i="1"/>
  <c r="Q908" i="1"/>
  <c r="Q945" i="1"/>
  <c r="Q946" i="1"/>
  <c r="Q903" i="1"/>
  <c r="Q947" i="1"/>
  <c r="Q930" i="1"/>
  <c r="Q904" i="1"/>
  <c r="Q905" i="1"/>
  <c r="Q931" i="1"/>
  <c r="Q932" i="1"/>
  <c r="Q942" i="1"/>
  <c r="Q943" i="1"/>
  <c r="Q944" i="1"/>
  <c r="Q939" i="1"/>
  <c r="Q940" i="1"/>
  <c r="Q941" i="1"/>
  <c r="Q975" i="1"/>
  <c r="Q976" i="1"/>
  <c r="Q977" i="1"/>
  <c r="Q966" i="1"/>
  <c r="Q967" i="1"/>
  <c r="Q968" i="1"/>
  <c r="Q984" i="1"/>
  <c r="Q985" i="1"/>
  <c r="Q986" i="1"/>
  <c r="Q969" i="1"/>
  <c r="Q957" i="1"/>
  <c r="Q948" i="1"/>
  <c r="Q963" i="1"/>
  <c r="Q949" i="1"/>
  <c r="Q958" i="1"/>
  <c r="Q964" i="1"/>
  <c r="Q970" i="1"/>
  <c r="Q965" i="1"/>
  <c r="Q959" i="1"/>
  <c r="Q971" i="1"/>
  <c r="Q950" i="1"/>
  <c r="Q960" i="1"/>
  <c r="Q972" i="1"/>
  <c r="Q973" i="1"/>
  <c r="Q961" i="1"/>
  <c r="Q962" i="1"/>
  <c r="Q974" i="1"/>
  <c r="Q981" i="1"/>
  <c r="Q982" i="1"/>
  <c r="Q983" i="1"/>
  <c r="Q954" i="1"/>
  <c r="Q955" i="1"/>
  <c r="Q956" i="1"/>
  <c r="Q951" i="1"/>
  <c r="Q952" i="1"/>
  <c r="Q953" i="1"/>
  <c r="Q993" i="1"/>
  <c r="Q994" i="1"/>
  <c r="Q995" i="1"/>
  <c r="Q978" i="1"/>
  <c r="Q979" i="1"/>
  <c r="Q980" i="1"/>
  <c r="Q990" i="1"/>
  <c r="Q991" i="1"/>
  <c r="Q992" i="1"/>
  <c r="Q987" i="1"/>
  <c r="Q988" i="1"/>
  <c r="Q989" i="1"/>
  <c r="Q1023" i="1"/>
  <c r="Q1024" i="1"/>
  <c r="Q1025" i="1"/>
  <c r="Q1014" i="1"/>
  <c r="Q1032" i="1"/>
  <c r="Q1015" i="1"/>
  <c r="Q1016" i="1"/>
  <c r="Q1033" i="1"/>
  <c r="Q1034" i="1"/>
  <c r="Q1011" i="1"/>
  <c r="Q1017" i="1"/>
  <c r="Q1005" i="1"/>
  <c r="Q1018" i="1"/>
  <c r="Q1012" i="1"/>
  <c r="Q1013" i="1"/>
  <c r="Q1019" i="1"/>
  <c r="Q1006" i="1"/>
  <c r="Q1007" i="1"/>
  <c r="Q1008" i="1"/>
  <c r="Q1020" i="1"/>
  <c r="Q1021" i="1"/>
  <c r="Q1022" i="1"/>
  <c r="Q1009" i="1"/>
  <c r="Q996" i="1"/>
  <c r="Q1010" i="1"/>
  <c r="Q997" i="1"/>
  <c r="Q998" i="1"/>
  <c r="Q1029" i="1"/>
  <c r="Q1030" i="1"/>
  <c r="Q1031" i="1"/>
  <c r="Q1002" i="1"/>
  <c r="Q999" i="1"/>
  <c r="Q1003" i="1"/>
  <c r="Q1004" i="1"/>
  <c r="Q1000" i="1"/>
  <c r="Q1001" i="1"/>
  <c r="Q1041" i="1"/>
  <c r="Q1042" i="1"/>
  <c r="Q1043" i="1"/>
  <c r="Q1026" i="1"/>
  <c r="Q1027" i="1"/>
  <c r="Q1028" i="1"/>
  <c r="Q1038" i="1"/>
  <c r="Q1039" i="1"/>
  <c r="Q1040" i="1"/>
  <c r="Q1035" i="1"/>
  <c r="Q1036" i="1"/>
  <c r="Q1037" i="1"/>
  <c r="Q1044" i="1"/>
  <c r="Q1045" i="1"/>
  <c r="Q1046" i="1"/>
  <c r="Q1047" i="1"/>
  <c r="Q1048" i="1"/>
  <c r="Q1049" i="1"/>
  <c r="Q1053" i="1"/>
  <c r="Q1065" i="1"/>
  <c r="Q1054" i="1"/>
  <c r="Q1066" i="1"/>
  <c r="Q1055" i="1"/>
  <c r="Q1062" i="1"/>
  <c r="Q1067" i="1"/>
  <c r="Q1056" i="1"/>
  <c r="Q1063" i="1"/>
  <c r="Q1064" i="1"/>
  <c r="Q1077" i="1"/>
  <c r="Q1057" i="1"/>
  <c r="Q1058" i="1"/>
  <c r="Q1059" i="1"/>
  <c r="Q1068" i="1"/>
  <c r="Q1078" i="1"/>
  <c r="Q1069" i="1"/>
  <c r="Q1070" i="1"/>
  <c r="Q1074" i="1"/>
  <c r="Q1079" i="1"/>
  <c r="Q1075" i="1"/>
  <c r="Q1060" i="1"/>
  <c r="Q1061" i="1"/>
  <c r="Q1076" i="1"/>
  <c r="Q1050" i="1"/>
  <c r="Q1051" i="1"/>
  <c r="Q1086" i="1"/>
  <c r="Q1052" i="1"/>
  <c r="Q1087" i="1"/>
  <c r="Q1088" i="1"/>
  <c r="Q1141" i="1"/>
  <c r="Q1071" i="1"/>
  <c r="Q1072" i="1"/>
  <c r="Q1140" i="1"/>
  <c r="Q1073" i="1"/>
  <c r="Q1083" i="1"/>
  <c r="Q1084" i="1"/>
  <c r="Q1085" i="1"/>
  <c r="Q1080" i="1"/>
  <c r="Q1081" i="1"/>
  <c r="Q1082" i="1"/>
  <c r="Q1089" i="1"/>
  <c r="Q1090" i="1"/>
  <c r="Q1091" i="1"/>
  <c r="Q1142" i="1"/>
  <c r="Q1143" i="1"/>
  <c r="Q1144" i="1"/>
  <c r="Q1146" i="1"/>
  <c r="Q1145" i="1"/>
  <c r="Q1110" i="1"/>
  <c r="Q1111" i="1"/>
  <c r="Q1125" i="1"/>
  <c r="Q1112" i="1"/>
  <c r="Q1126" i="1"/>
  <c r="Q1127" i="1"/>
  <c r="Q1092" i="1"/>
  <c r="Q1093" i="1"/>
  <c r="Q1094" i="1"/>
  <c r="Q1113" i="1"/>
  <c r="Q1104" i="1"/>
  <c r="Q1105" i="1"/>
  <c r="Q1114" i="1"/>
  <c r="Q1115" i="1"/>
  <c r="Q1106" i="1"/>
  <c r="Q1107" i="1"/>
  <c r="Q1122" i="1"/>
  <c r="Q1101" i="1"/>
  <c r="Q1108" i="1"/>
  <c r="Q1102" i="1"/>
  <c r="Q1103" i="1"/>
  <c r="Q1109" i="1"/>
  <c r="Q1123" i="1"/>
  <c r="Q1095" i="1"/>
  <c r="Q1096" i="1"/>
  <c r="Q1124" i="1"/>
  <c r="Q1097" i="1"/>
  <c r="Q1116" i="1"/>
  <c r="Q1117" i="1"/>
  <c r="Q1118" i="1"/>
  <c r="Q1098" i="1"/>
  <c r="Q1099" i="1"/>
  <c r="Q1100" i="1"/>
  <c r="Q1147" i="1"/>
  <c r="Q1148" i="1"/>
  <c r="Q1134" i="1"/>
  <c r="Q1135" i="1"/>
  <c r="Q1136" i="1"/>
  <c r="Q1119" i="1"/>
  <c r="Q1120" i="1"/>
  <c r="Q1121" i="1"/>
  <c r="Q1131" i="1"/>
  <c r="Q1132" i="1"/>
  <c r="Q1133" i="1"/>
  <c r="Q1128" i="1"/>
  <c r="Q1129" i="1"/>
  <c r="Q1130" i="1"/>
  <c r="Q1137" i="1"/>
  <c r="Q1138" i="1"/>
  <c r="Q1139" i="1"/>
  <c r="Q1149" i="1"/>
  <c r="Q1150" i="1"/>
  <c r="Q1151" i="1"/>
  <c r="Q1153" i="1"/>
  <c r="Q1152" i="1"/>
  <c r="Q1181" i="1"/>
  <c r="Q1182" i="1"/>
  <c r="Q1183" i="1"/>
  <c r="Q1175" i="1"/>
  <c r="Q1169" i="1"/>
  <c r="Q1172" i="1"/>
  <c r="Q1176" i="1"/>
  <c r="Q1170" i="1"/>
  <c r="Q1177" i="1"/>
  <c r="Q1190" i="1"/>
  <c r="Q1163" i="1"/>
  <c r="Q1171" i="1"/>
  <c r="Q1173" i="1"/>
  <c r="Q1164" i="1"/>
  <c r="Q1187" i="1"/>
  <c r="Q1174" i="1"/>
  <c r="Q1191" i="1"/>
  <c r="Q1192" i="1"/>
  <c r="Q1165" i="1"/>
  <c r="Q1188" i="1"/>
  <c r="Q1189" i="1"/>
  <c r="Q1166" i="1"/>
  <c r="Q1167" i="1"/>
  <c r="Q1178" i="1"/>
  <c r="Q1168" i="1"/>
  <c r="Q1179" i="1"/>
  <c r="Q1180" i="1"/>
  <c r="Q1154" i="1"/>
  <c r="Q1155" i="1"/>
  <c r="Q1156" i="1"/>
  <c r="Q1157" i="1"/>
  <c r="Q1158" i="1"/>
  <c r="Q1159" i="1"/>
  <c r="Q1160" i="1"/>
  <c r="Q1161" i="1"/>
  <c r="Q1162" i="1"/>
  <c r="Q1199" i="1"/>
  <c r="Q1184" i="1"/>
  <c r="Q1200" i="1"/>
  <c r="Q1201" i="1"/>
  <c r="Q1185" i="1"/>
  <c r="Q1186" i="1"/>
  <c r="Q1196" i="1"/>
  <c r="Q1197" i="1"/>
  <c r="Q1198" i="1"/>
  <c r="Q1193" i="1"/>
  <c r="Q1194" i="1"/>
  <c r="Q1195" i="1"/>
  <c r="Q1229" i="1"/>
  <c r="Q1230" i="1"/>
  <c r="Q1231" i="1"/>
  <c r="Q1220" i="1"/>
  <c r="Q1221" i="1"/>
  <c r="Q1222" i="1"/>
  <c r="Q1238" i="1"/>
  <c r="Q1239" i="1"/>
  <c r="Q1223" i="1"/>
  <c r="Q1240" i="1"/>
  <c r="Q1217" i="1"/>
  <c r="Q1224" i="1"/>
  <c r="Q1225" i="1"/>
  <c r="Q1218" i="1"/>
  <c r="Q1219" i="1"/>
  <c r="Q1226" i="1"/>
  <c r="Q1227" i="1"/>
  <c r="Q1228" i="1"/>
  <c r="Q1211" i="1"/>
  <c r="Q1214" i="1"/>
  <c r="Q1212" i="1"/>
  <c r="Q1213" i="1"/>
  <c r="Q1215" i="1"/>
  <c r="Q1216" i="1"/>
  <c r="Q1235" i="1"/>
  <c r="Q1236" i="1"/>
  <c r="Q1202" i="1"/>
  <c r="Q1208" i="1"/>
  <c r="Q1237" i="1"/>
  <c r="Q1203" i="1"/>
  <c r="Q1209" i="1"/>
  <c r="Q1204" i="1"/>
  <c r="Q1210" i="1"/>
  <c r="Q1247" i="1"/>
  <c r="Q1248" i="1"/>
  <c r="Q1249" i="1"/>
  <c r="Q1232" i="1"/>
  <c r="Q1233" i="1"/>
  <c r="Q1234" i="1"/>
  <c r="Q1244" i="1"/>
  <c r="Q1245" i="1"/>
  <c r="Q1246" i="1"/>
  <c r="Q1205" i="1"/>
  <c r="Q1206" i="1"/>
  <c r="Q1207" i="1"/>
  <c r="Q1241" i="1"/>
  <c r="Q1242" i="1"/>
  <c r="Q1243" i="1"/>
  <c r="Q1277" i="1"/>
  <c r="Q1278" i="1"/>
  <c r="Q1279" i="1"/>
  <c r="Q1268" i="1"/>
  <c r="Q1269" i="1"/>
  <c r="Q1270" i="1"/>
  <c r="Q1286" i="1"/>
  <c r="Q1287" i="1"/>
  <c r="Q1288" i="1"/>
  <c r="Q1265" i="1"/>
  <c r="Q1266" i="1"/>
  <c r="Q1267" i="1"/>
  <c r="Q1271" i="1"/>
  <c r="Q1272" i="1"/>
  <c r="Q1262" i="1"/>
  <c r="Q1273" i="1"/>
  <c r="Q1259" i="1"/>
  <c r="Q1274" i="1"/>
  <c r="Q1260" i="1"/>
  <c r="Q1261" i="1"/>
  <c r="Q1263" i="1"/>
  <c r="Q1275" i="1"/>
  <c r="Q1264" i="1"/>
  <c r="Q1276" i="1"/>
  <c r="Q1250" i="1"/>
  <c r="Q1251" i="1"/>
  <c r="Q1252" i="1"/>
  <c r="Q1283" i="1"/>
  <c r="Q1284" i="1"/>
  <c r="Q1285" i="1"/>
  <c r="Q1295" i="1"/>
  <c r="Q1296" i="1"/>
  <c r="Q1297" i="1"/>
  <c r="Q1280" i="1"/>
  <c r="Q1281" i="1"/>
  <c r="Q1282" i="1"/>
  <c r="Q1256" i="1"/>
  <c r="Q1257" i="1"/>
  <c r="Q1258" i="1"/>
  <c r="Q1253" i="1"/>
  <c r="Q1254" i="1"/>
  <c r="Q1255" i="1"/>
  <c r="Q1289" i="1"/>
  <c r="Q1290" i="1"/>
  <c r="Q1291" i="1"/>
  <c r="Q1292" i="1"/>
  <c r="Q1293" i="1"/>
  <c r="Q1294" i="1"/>
  <c r="Q1316" i="1"/>
  <c r="Q1310" i="1"/>
  <c r="Q1317" i="1"/>
  <c r="Q1311" i="1"/>
  <c r="Q1331" i="1"/>
  <c r="Q1332" i="1"/>
  <c r="Q1313" i="1"/>
  <c r="Q1318" i="1"/>
  <c r="Q1319" i="1"/>
  <c r="Q1333" i="1"/>
  <c r="Q1312" i="1"/>
  <c r="Q1314" i="1"/>
  <c r="Q1315" i="1"/>
  <c r="Q1320" i="1"/>
  <c r="Q1321" i="1"/>
  <c r="Q1307" i="1"/>
  <c r="Q1308" i="1"/>
  <c r="Q1309" i="1"/>
  <c r="Q1322" i="1"/>
  <c r="Q1323" i="1"/>
  <c r="Q1324" i="1"/>
  <c r="Q1298" i="1"/>
  <c r="Q1299" i="1"/>
  <c r="Q1300" i="1"/>
  <c r="Q1328" i="1"/>
  <c r="Q1329" i="1"/>
  <c r="Q1330" i="1"/>
  <c r="Q1301" i="1"/>
  <c r="Q1340" i="1"/>
  <c r="Q1302" i="1"/>
  <c r="Q1341" i="1"/>
  <c r="Q1304" i="1"/>
  <c r="Q1305" i="1"/>
  <c r="Q1303" i="1"/>
  <c r="Q1342" i="1"/>
  <c r="Q1306" i="1"/>
  <c r="Q1325" i="1"/>
  <c r="Q1326" i="1"/>
  <c r="Q1327" i="1"/>
  <c r="Q1334" i="1"/>
  <c r="Q1335" i="1"/>
  <c r="Q1336" i="1"/>
  <c r="Q1337" i="1"/>
  <c r="Q1338" i="1"/>
  <c r="Q1339" i="1"/>
  <c r="Q1343" i="1"/>
  <c r="Q1344" i="1"/>
  <c r="Q1345" i="1"/>
  <c r="Q14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2" i="2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R50" i="5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66" i="6"/>
  <c r="R267" i="6"/>
  <c r="R268" i="6"/>
  <c r="R269" i="6"/>
  <c r="R270" i="6"/>
  <c r="R271" i="6"/>
  <c r="R272" i="6"/>
  <c r="R273" i="6"/>
  <c r="R274" i="6"/>
  <c r="R275" i="6"/>
  <c r="R276" i="6"/>
  <c r="R277" i="6"/>
  <c r="R278" i="6"/>
  <c r="R279" i="6"/>
  <c r="R280" i="6"/>
  <c r="R281" i="6"/>
  <c r="R282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250" i="6"/>
  <c r="R251" i="6"/>
  <c r="R252" i="6"/>
  <c r="R253" i="6"/>
  <c r="R254" i="6"/>
  <c r="R255" i="6"/>
  <c r="R256" i="6"/>
  <c r="R257" i="6"/>
  <c r="R258" i="6"/>
  <c r="R259" i="6"/>
  <c r="R260" i="6"/>
  <c r="R261" i="6"/>
  <c r="R262" i="6"/>
  <c r="R263" i="6"/>
  <c r="R264" i="6"/>
  <c r="R265" i="6"/>
  <c r="R283" i="6"/>
  <c r="R284" i="6"/>
  <c r="R285" i="6"/>
  <c r="R286" i="6"/>
  <c r="R287" i="6"/>
  <c r="R288" i="6"/>
  <c r="R289" i="6"/>
  <c r="R290" i="6"/>
  <c r="R291" i="6"/>
  <c r="R292" i="6"/>
  <c r="R293" i="6"/>
  <c r="R294" i="6"/>
  <c r="R295" i="6"/>
  <c r="R296" i="6"/>
  <c r="R297" i="6"/>
  <c r="R298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" i="6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" i="4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2" i="10"/>
  <c r="L3" i="1"/>
  <c r="L2" i="1"/>
  <c r="L7" i="1"/>
  <c r="L6" i="1"/>
  <c r="L5" i="1"/>
  <c r="L10" i="1"/>
  <c r="L9" i="1"/>
  <c r="L8" i="1"/>
  <c r="L13" i="1"/>
  <c r="L12" i="1"/>
  <c r="L11" i="1"/>
  <c r="L15" i="1"/>
  <c r="L14" i="1"/>
  <c r="L16" i="1"/>
  <c r="L19" i="1"/>
  <c r="L17" i="1"/>
  <c r="L18" i="1"/>
  <c r="L22" i="1"/>
  <c r="L20" i="1"/>
  <c r="L21" i="1"/>
  <c r="L25" i="1"/>
  <c r="L23" i="1"/>
  <c r="L24" i="1"/>
  <c r="L28" i="1"/>
  <c r="L26" i="1"/>
  <c r="L27" i="1"/>
  <c r="L31" i="1"/>
  <c r="L29" i="1"/>
  <c r="L30" i="1"/>
  <c r="L34" i="1"/>
  <c r="L33" i="1"/>
  <c r="L32" i="1"/>
  <c r="L37" i="1"/>
  <c r="L36" i="1"/>
  <c r="L35" i="1"/>
  <c r="L40" i="1"/>
  <c r="L38" i="1"/>
  <c r="L39" i="1"/>
  <c r="L47" i="1"/>
  <c r="L48" i="1"/>
  <c r="L49" i="1"/>
  <c r="L43" i="1"/>
  <c r="L41" i="1"/>
  <c r="L42" i="1"/>
  <c r="L46" i="1"/>
  <c r="L45" i="1"/>
  <c r="L44" i="1"/>
  <c r="L52" i="1"/>
  <c r="L51" i="1"/>
  <c r="L50" i="1"/>
  <c r="L54" i="1"/>
  <c r="L55" i="1"/>
  <c r="L53" i="1"/>
  <c r="L58" i="1"/>
  <c r="L57" i="1"/>
  <c r="L56" i="1"/>
  <c r="L61" i="1"/>
  <c r="L60" i="1"/>
  <c r="L59" i="1"/>
  <c r="L62" i="1"/>
  <c r="L63" i="1"/>
  <c r="L64" i="1"/>
  <c r="L67" i="1"/>
  <c r="L66" i="1"/>
  <c r="L65" i="1"/>
  <c r="L68" i="1"/>
  <c r="L69" i="1"/>
  <c r="L70" i="1"/>
  <c r="L73" i="1"/>
  <c r="L72" i="1"/>
  <c r="L71" i="1"/>
  <c r="L75" i="1"/>
  <c r="L76" i="1"/>
  <c r="L74" i="1"/>
  <c r="L77" i="1"/>
  <c r="L78" i="1"/>
  <c r="L79" i="1"/>
  <c r="L82" i="1"/>
  <c r="L81" i="1"/>
  <c r="L80" i="1"/>
  <c r="L85" i="1"/>
  <c r="L84" i="1"/>
  <c r="L83" i="1"/>
  <c r="L87" i="1"/>
  <c r="L88" i="1"/>
  <c r="L86" i="1"/>
  <c r="L95" i="1"/>
  <c r="L96" i="1"/>
  <c r="L97" i="1"/>
  <c r="L91" i="1"/>
  <c r="L90" i="1"/>
  <c r="L89" i="1"/>
  <c r="L94" i="1"/>
  <c r="L93" i="1"/>
  <c r="L92" i="1"/>
  <c r="L100" i="1"/>
  <c r="L99" i="1"/>
  <c r="L98" i="1"/>
  <c r="L103" i="1"/>
  <c r="L102" i="1"/>
  <c r="L101" i="1"/>
  <c r="L106" i="1"/>
  <c r="L105" i="1"/>
  <c r="L104" i="1"/>
  <c r="L109" i="1"/>
  <c r="L108" i="1"/>
  <c r="L107" i="1"/>
  <c r="L140" i="1"/>
  <c r="L141" i="1"/>
  <c r="L142" i="1"/>
  <c r="L112" i="1"/>
  <c r="L111" i="1"/>
  <c r="L110" i="1"/>
  <c r="L113" i="1"/>
  <c r="L114" i="1"/>
  <c r="L115" i="1"/>
  <c r="L118" i="1"/>
  <c r="L116" i="1"/>
  <c r="L117" i="1"/>
  <c r="L121" i="1"/>
  <c r="L119" i="1"/>
  <c r="L120" i="1"/>
  <c r="L122" i="1"/>
  <c r="L123" i="1"/>
  <c r="L124" i="1"/>
  <c r="L127" i="1"/>
  <c r="L125" i="1"/>
  <c r="L126" i="1"/>
  <c r="L130" i="1"/>
  <c r="L129" i="1"/>
  <c r="L128" i="1"/>
  <c r="L131" i="1"/>
  <c r="L132" i="1"/>
  <c r="L133" i="1"/>
  <c r="L143" i="1"/>
  <c r="L144" i="1"/>
  <c r="L145" i="1"/>
  <c r="L136" i="1"/>
  <c r="L135" i="1"/>
  <c r="L134" i="1"/>
  <c r="L139" i="1"/>
  <c r="L137" i="1"/>
  <c r="L138" i="1"/>
  <c r="L148" i="1"/>
  <c r="L146" i="1"/>
  <c r="L147" i="1"/>
  <c r="L151" i="1"/>
  <c r="L150" i="1"/>
  <c r="L149" i="1"/>
  <c r="L154" i="1"/>
  <c r="L152" i="1"/>
  <c r="L153" i="1"/>
  <c r="L157" i="1"/>
  <c r="L156" i="1"/>
  <c r="L155" i="1"/>
  <c r="L185" i="1"/>
  <c r="L186" i="1"/>
  <c r="L187" i="1"/>
  <c r="L158" i="1"/>
  <c r="L159" i="1"/>
  <c r="L160" i="1"/>
  <c r="L161" i="1"/>
  <c r="L162" i="1"/>
  <c r="L163" i="1"/>
  <c r="L166" i="1"/>
  <c r="L164" i="1"/>
  <c r="L165" i="1"/>
  <c r="L168" i="1"/>
  <c r="L169" i="1"/>
  <c r="L167" i="1"/>
  <c r="L188" i="1"/>
  <c r="L189" i="1"/>
  <c r="L190" i="1"/>
  <c r="L171" i="1"/>
  <c r="L172" i="1"/>
  <c r="L170" i="1"/>
  <c r="L173" i="1"/>
  <c r="L174" i="1"/>
  <c r="L175" i="1"/>
  <c r="L176" i="1"/>
  <c r="L177" i="1"/>
  <c r="L178" i="1"/>
  <c r="L191" i="1"/>
  <c r="L192" i="1"/>
  <c r="L193" i="1"/>
  <c r="L181" i="1"/>
  <c r="L180" i="1"/>
  <c r="L179" i="1"/>
  <c r="L184" i="1"/>
  <c r="L183" i="1"/>
  <c r="L182" i="1"/>
  <c r="L194" i="1"/>
  <c r="L195" i="1"/>
  <c r="L196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197" i="1"/>
  <c r="L210" i="1"/>
  <c r="L264" i="1"/>
  <c r="L263" i="1"/>
  <c r="L262" i="1"/>
  <c r="L267" i="1"/>
  <c r="L266" i="1"/>
  <c r="L265" i="1"/>
  <c r="L270" i="1"/>
  <c r="L269" i="1"/>
  <c r="L268" i="1"/>
  <c r="L273" i="1"/>
  <c r="L272" i="1"/>
  <c r="L271" i="1"/>
  <c r="L276" i="1"/>
  <c r="L275" i="1"/>
  <c r="L274" i="1"/>
  <c r="L279" i="1"/>
  <c r="L278" i="1"/>
  <c r="L277" i="1"/>
  <c r="L282" i="1"/>
  <c r="L281" i="1"/>
  <c r="L280" i="1"/>
  <c r="L285" i="1"/>
  <c r="L284" i="1"/>
  <c r="L283" i="1"/>
  <c r="L288" i="1"/>
  <c r="L287" i="1"/>
  <c r="L286" i="1"/>
  <c r="L291" i="1"/>
  <c r="L290" i="1"/>
  <c r="L289" i="1"/>
  <c r="L294" i="1"/>
  <c r="L293" i="1"/>
  <c r="L292" i="1"/>
  <c r="L297" i="1"/>
  <c r="L296" i="1"/>
  <c r="L295" i="1"/>
  <c r="L300" i="1"/>
  <c r="L299" i="1"/>
  <c r="L298" i="1"/>
  <c r="L303" i="1"/>
  <c r="L302" i="1"/>
  <c r="L301" i="1"/>
  <c r="L306" i="1"/>
  <c r="L305" i="1"/>
  <c r="L304" i="1"/>
  <c r="L309" i="1"/>
  <c r="L308" i="1"/>
  <c r="L307" i="1"/>
  <c r="L454" i="1"/>
  <c r="L455" i="1"/>
  <c r="L456" i="1"/>
  <c r="L457" i="1"/>
  <c r="L460" i="1"/>
  <c r="L458" i="1"/>
  <c r="L459" i="1"/>
  <c r="L211" i="1"/>
  <c r="L212" i="1"/>
  <c r="L213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14" i="1"/>
  <c r="L215" i="1"/>
  <c r="L312" i="1"/>
  <c r="L311" i="1"/>
  <c r="L310" i="1"/>
  <c r="L315" i="1"/>
  <c r="L314" i="1"/>
  <c r="L313" i="1"/>
  <c r="L318" i="1"/>
  <c r="L317" i="1"/>
  <c r="L316" i="1"/>
  <c r="L321" i="1"/>
  <c r="L320" i="1"/>
  <c r="L319" i="1"/>
  <c r="L324" i="1"/>
  <c r="L323" i="1"/>
  <c r="L322" i="1"/>
  <c r="L327" i="1"/>
  <c r="L326" i="1"/>
  <c r="L325" i="1"/>
  <c r="L330" i="1"/>
  <c r="L329" i="1"/>
  <c r="L328" i="1"/>
  <c r="L333" i="1"/>
  <c r="L332" i="1"/>
  <c r="L331" i="1"/>
  <c r="L336" i="1"/>
  <c r="L335" i="1"/>
  <c r="L334" i="1"/>
  <c r="L339" i="1"/>
  <c r="L338" i="1"/>
  <c r="L337" i="1"/>
  <c r="L342" i="1"/>
  <c r="L341" i="1"/>
  <c r="L340" i="1"/>
  <c r="L345" i="1"/>
  <c r="L344" i="1"/>
  <c r="L343" i="1"/>
  <c r="L348" i="1"/>
  <c r="L347" i="1"/>
  <c r="L346" i="1"/>
  <c r="L351" i="1"/>
  <c r="L350" i="1"/>
  <c r="L349" i="1"/>
  <c r="L354" i="1"/>
  <c r="L353" i="1"/>
  <c r="L352" i="1"/>
  <c r="L357" i="1"/>
  <c r="L356" i="1"/>
  <c r="L355" i="1"/>
  <c r="L461" i="1"/>
  <c r="L462" i="1"/>
  <c r="L463" i="1"/>
  <c r="L464" i="1"/>
  <c r="L465" i="1"/>
  <c r="L466" i="1"/>
  <c r="L467" i="1"/>
  <c r="L228" i="1"/>
  <c r="L229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30" i="1"/>
  <c r="L231" i="1"/>
  <c r="L360" i="1"/>
  <c r="L359" i="1"/>
  <c r="L358" i="1"/>
  <c r="L363" i="1"/>
  <c r="L362" i="1"/>
  <c r="L361" i="1"/>
  <c r="L366" i="1"/>
  <c r="L365" i="1"/>
  <c r="L364" i="1"/>
  <c r="L369" i="1"/>
  <c r="L368" i="1"/>
  <c r="L367" i="1"/>
  <c r="L372" i="1"/>
  <c r="L371" i="1"/>
  <c r="L370" i="1"/>
  <c r="L374" i="1"/>
  <c r="L375" i="1"/>
  <c r="L373" i="1"/>
  <c r="L378" i="1"/>
  <c r="L376" i="1"/>
  <c r="L377" i="1"/>
  <c r="L381" i="1"/>
  <c r="L380" i="1"/>
  <c r="L379" i="1"/>
  <c r="L384" i="1"/>
  <c r="L383" i="1"/>
  <c r="L382" i="1"/>
  <c r="L403" i="1"/>
  <c r="L404" i="1"/>
  <c r="L405" i="1"/>
  <c r="L387" i="1"/>
  <c r="L386" i="1"/>
  <c r="L385" i="1"/>
  <c r="L390" i="1"/>
  <c r="L389" i="1"/>
  <c r="L388" i="1"/>
  <c r="L392" i="1"/>
  <c r="L393" i="1"/>
  <c r="L391" i="1"/>
  <c r="L396" i="1"/>
  <c r="L395" i="1"/>
  <c r="L394" i="1"/>
  <c r="L399" i="1"/>
  <c r="L398" i="1"/>
  <c r="L397" i="1"/>
  <c r="L402" i="1"/>
  <c r="L401" i="1"/>
  <c r="L400" i="1"/>
  <c r="L468" i="1"/>
  <c r="L469" i="1"/>
  <c r="L470" i="1"/>
  <c r="L471" i="1"/>
  <c r="L473" i="1"/>
  <c r="L474" i="1"/>
  <c r="L472" i="1"/>
  <c r="L245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46" i="1"/>
  <c r="L261" i="1"/>
  <c r="L407" i="1"/>
  <c r="L408" i="1"/>
  <c r="L406" i="1"/>
  <c r="L411" i="1"/>
  <c r="L410" i="1"/>
  <c r="L409" i="1"/>
  <c r="L414" i="1"/>
  <c r="L413" i="1"/>
  <c r="L412" i="1"/>
  <c r="L417" i="1"/>
  <c r="L416" i="1"/>
  <c r="L415" i="1"/>
  <c r="L419" i="1"/>
  <c r="L420" i="1"/>
  <c r="L418" i="1"/>
  <c r="L423" i="1"/>
  <c r="L422" i="1"/>
  <c r="L421" i="1"/>
  <c r="L448" i="1"/>
  <c r="L449" i="1"/>
  <c r="L450" i="1"/>
  <c r="L425" i="1"/>
  <c r="L426" i="1"/>
  <c r="L424" i="1"/>
  <c r="L429" i="1"/>
  <c r="L428" i="1"/>
  <c r="L427" i="1"/>
  <c r="L451" i="1"/>
  <c r="L452" i="1"/>
  <c r="L453" i="1"/>
  <c r="L432" i="1"/>
  <c r="L431" i="1"/>
  <c r="L430" i="1"/>
  <c r="L435" i="1"/>
  <c r="L434" i="1"/>
  <c r="L433" i="1"/>
  <c r="L438" i="1"/>
  <c r="L436" i="1"/>
  <c r="L437" i="1"/>
  <c r="L441" i="1"/>
  <c r="L440" i="1"/>
  <c r="L439" i="1"/>
  <c r="L444" i="1"/>
  <c r="L443" i="1"/>
  <c r="L442" i="1"/>
  <c r="L447" i="1"/>
  <c r="L446" i="1"/>
  <c r="L445" i="1"/>
  <c r="L475" i="1"/>
  <c r="L477" i="1"/>
  <c r="L478" i="1"/>
  <c r="L476" i="1"/>
  <c r="L479" i="1"/>
  <c r="L480" i="1"/>
  <c r="L481" i="1"/>
  <c r="L482" i="1"/>
  <c r="L483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84" i="1"/>
  <c r="L485" i="1"/>
  <c r="L486" i="1"/>
  <c r="L552" i="1"/>
  <c r="L551" i="1"/>
  <c r="L550" i="1"/>
  <c r="L555" i="1"/>
  <c r="L554" i="1"/>
  <c r="L553" i="1"/>
  <c r="L558" i="1"/>
  <c r="L557" i="1"/>
  <c r="L556" i="1"/>
  <c r="L561" i="1"/>
  <c r="L560" i="1"/>
  <c r="L559" i="1"/>
  <c r="L564" i="1"/>
  <c r="L563" i="1"/>
  <c r="L562" i="1"/>
  <c r="L567" i="1"/>
  <c r="L566" i="1"/>
  <c r="L565" i="1"/>
  <c r="L570" i="1"/>
  <c r="L569" i="1"/>
  <c r="L568" i="1"/>
  <c r="L573" i="1"/>
  <c r="L572" i="1"/>
  <c r="L571" i="1"/>
  <c r="L576" i="1"/>
  <c r="L575" i="1"/>
  <c r="L574" i="1"/>
  <c r="L579" i="1"/>
  <c r="L578" i="1"/>
  <c r="L577" i="1"/>
  <c r="L582" i="1"/>
  <c r="L581" i="1"/>
  <c r="L580" i="1"/>
  <c r="L585" i="1"/>
  <c r="L584" i="1"/>
  <c r="L583" i="1"/>
  <c r="L588" i="1"/>
  <c r="L587" i="1"/>
  <c r="L586" i="1"/>
  <c r="L591" i="1"/>
  <c r="L590" i="1"/>
  <c r="L589" i="1"/>
  <c r="L594" i="1"/>
  <c r="L593" i="1"/>
  <c r="L592" i="1"/>
  <c r="L597" i="1"/>
  <c r="L596" i="1"/>
  <c r="L595" i="1"/>
  <c r="L742" i="1"/>
  <c r="L746" i="1"/>
  <c r="L743" i="1"/>
  <c r="L744" i="1"/>
  <c r="L747" i="1"/>
  <c r="L748" i="1"/>
  <c r="L745" i="1"/>
  <c r="L499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00" i="1"/>
  <c r="L501" i="1"/>
  <c r="L502" i="1"/>
  <c r="L600" i="1"/>
  <c r="L599" i="1"/>
  <c r="L598" i="1"/>
  <c r="L603" i="1"/>
  <c r="L602" i="1"/>
  <c r="L601" i="1"/>
  <c r="L606" i="1"/>
  <c r="L605" i="1"/>
  <c r="L604" i="1"/>
  <c r="L609" i="1"/>
  <c r="L608" i="1"/>
  <c r="L607" i="1"/>
  <c r="L612" i="1"/>
  <c r="L611" i="1"/>
  <c r="L610" i="1"/>
  <c r="L615" i="1"/>
  <c r="L614" i="1"/>
  <c r="L613" i="1"/>
  <c r="L618" i="1"/>
  <c r="L616" i="1"/>
  <c r="L617" i="1"/>
  <c r="L621" i="1"/>
  <c r="L620" i="1"/>
  <c r="L619" i="1"/>
  <c r="L624" i="1"/>
  <c r="L623" i="1"/>
  <c r="L622" i="1"/>
  <c r="L627" i="1"/>
  <c r="L626" i="1"/>
  <c r="L625" i="1"/>
  <c r="L630" i="1"/>
  <c r="L629" i="1"/>
  <c r="L628" i="1"/>
  <c r="L633" i="1"/>
  <c r="L632" i="1"/>
  <c r="L631" i="1"/>
  <c r="L636" i="1"/>
  <c r="L635" i="1"/>
  <c r="L634" i="1"/>
  <c r="L639" i="1"/>
  <c r="L638" i="1"/>
  <c r="L637" i="1"/>
  <c r="L642" i="1"/>
  <c r="L641" i="1"/>
  <c r="L640" i="1"/>
  <c r="L645" i="1"/>
  <c r="L644" i="1"/>
  <c r="L643" i="1"/>
  <c r="L749" i="1"/>
  <c r="L751" i="1"/>
  <c r="L752" i="1"/>
  <c r="L750" i="1"/>
  <c r="L753" i="1"/>
  <c r="L754" i="1"/>
  <c r="L755" i="1"/>
  <c r="L516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17" i="1"/>
  <c r="L518" i="1"/>
  <c r="L519" i="1"/>
  <c r="L648" i="1"/>
  <c r="L647" i="1"/>
  <c r="L646" i="1"/>
  <c r="L651" i="1"/>
  <c r="L650" i="1"/>
  <c r="L649" i="1"/>
  <c r="L654" i="1"/>
  <c r="L653" i="1"/>
  <c r="L652" i="1"/>
  <c r="L657" i="1"/>
  <c r="L656" i="1"/>
  <c r="L655" i="1"/>
  <c r="L660" i="1"/>
  <c r="L659" i="1"/>
  <c r="L658" i="1"/>
  <c r="L662" i="1"/>
  <c r="L663" i="1"/>
  <c r="L661" i="1"/>
  <c r="L666" i="1"/>
  <c r="L664" i="1"/>
  <c r="L665" i="1"/>
  <c r="L669" i="1"/>
  <c r="L668" i="1"/>
  <c r="L667" i="1"/>
  <c r="L672" i="1"/>
  <c r="L671" i="1"/>
  <c r="L670" i="1"/>
  <c r="L674" i="1"/>
  <c r="L673" i="1"/>
  <c r="L675" i="1"/>
  <c r="L678" i="1"/>
  <c r="L677" i="1"/>
  <c r="L676" i="1"/>
  <c r="L681" i="1"/>
  <c r="L680" i="1"/>
  <c r="L679" i="1"/>
  <c r="L684" i="1"/>
  <c r="L683" i="1"/>
  <c r="L682" i="1"/>
  <c r="L687" i="1"/>
  <c r="L686" i="1"/>
  <c r="L685" i="1"/>
  <c r="L690" i="1"/>
  <c r="L689" i="1"/>
  <c r="L688" i="1"/>
  <c r="L693" i="1"/>
  <c r="L692" i="1"/>
  <c r="L691" i="1"/>
  <c r="L756" i="1"/>
  <c r="L759" i="1"/>
  <c r="L757" i="1"/>
  <c r="L758" i="1"/>
  <c r="L760" i="1"/>
  <c r="L761" i="1"/>
  <c r="L762" i="1"/>
  <c r="L533" i="1"/>
  <c r="L534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35" i="1"/>
  <c r="L536" i="1"/>
  <c r="L537" i="1"/>
  <c r="L696" i="1"/>
  <c r="L695" i="1"/>
  <c r="L694" i="1"/>
  <c r="L699" i="1"/>
  <c r="L698" i="1"/>
  <c r="L697" i="1"/>
  <c r="L702" i="1"/>
  <c r="L701" i="1"/>
  <c r="L700" i="1"/>
  <c r="L705" i="1"/>
  <c r="L704" i="1"/>
  <c r="L703" i="1"/>
  <c r="L708" i="1"/>
  <c r="L707" i="1"/>
  <c r="L706" i="1"/>
  <c r="L711" i="1"/>
  <c r="L710" i="1"/>
  <c r="L709" i="1"/>
  <c r="L714" i="1"/>
  <c r="L712" i="1"/>
  <c r="L713" i="1"/>
  <c r="L717" i="1"/>
  <c r="L716" i="1"/>
  <c r="L715" i="1"/>
  <c r="L720" i="1"/>
  <c r="L719" i="1"/>
  <c r="L718" i="1"/>
  <c r="L723" i="1"/>
  <c r="L722" i="1"/>
  <c r="L721" i="1"/>
  <c r="L726" i="1"/>
  <c r="L725" i="1"/>
  <c r="L724" i="1"/>
  <c r="L729" i="1"/>
  <c r="L728" i="1"/>
  <c r="L727" i="1"/>
  <c r="L732" i="1"/>
  <c r="L731" i="1"/>
  <c r="L730" i="1"/>
  <c r="L735" i="1"/>
  <c r="L734" i="1"/>
  <c r="L733" i="1"/>
  <c r="L738" i="1"/>
  <c r="L737" i="1"/>
  <c r="L736" i="1"/>
  <c r="L741" i="1"/>
  <c r="L740" i="1"/>
  <c r="L739" i="1"/>
  <c r="L763" i="1"/>
  <c r="L766" i="1"/>
  <c r="L764" i="1"/>
  <c r="L765" i="1"/>
  <c r="L767" i="1"/>
  <c r="L768" i="1"/>
  <c r="L769" i="1"/>
  <c r="L770" i="1"/>
  <c r="L771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72" i="1"/>
  <c r="L773" i="1"/>
  <c r="L786" i="1"/>
  <c r="L806" i="1"/>
  <c r="L805" i="1"/>
  <c r="L804" i="1"/>
  <c r="L809" i="1"/>
  <c r="L808" i="1"/>
  <c r="L807" i="1"/>
  <c r="L812" i="1"/>
  <c r="L811" i="1"/>
  <c r="L810" i="1"/>
  <c r="L815" i="1"/>
  <c r="L814" i="1"/>
  <c r="L813" i="1"/>
  <c r="L818" i="1"/>
  <c r="L817" i="1"/>
  <c r="L816" i="1"/>
  <c r="L821" i="1"/>
  <c r="L820" i="1"/>
  <c r="L819" i="1"/>
  <c r="L824" i="1"/>
  <c r="L822" i="1"/>
  <c r="L823" i="1"/>
  <c r="L827" i="1"/>
  <c r="L826" i="1"/>
  <c r="L825" i="1"/>
  <c r="L830" i="1"/>
  <c r="L829" i="1"/>
  <c r="L828" i="1"/>
  <c r="L832" i="1"/>
  <c r="L833" i="1"/>
  <c r="L831" i="1"/>
  <c r="L836" i="1"/>
  <c r="L835" i="1"/>
  <c r="L834" i="1"/>
  <c r="L839" i="1"/>
  <c r="L838" i="1"/>
  <c r="L837" i="1"/>
  <c r="L842" i="1"/>
  <c r="L841" i="1"/>
  <c r="L840" i="1"/>
  <c r="L845" i="1"/>
  <c r="L844" i="1"/>
  <c r="L843" i="1"/>
  <c r="L848" i="1"/>
  <c r="L847" i="1"/>
  <c r="L846" i="1"/>
  <c r="L851" i="1"/>
  <c r="L850" i="1"/>
  <c r="L849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54" i="1"/>
  <c r="L853" i="1"/>
  <c r="L852" i="1"/>
  <c r="L857" i="1"/>
  <c r="L856" i="1"/>
  <c r="L855" i="1"/>
  <c r="L860" i="1"/>
  <c r="L859" i="1"/>
  <c r="L858" i="1"/>
  <c r="L863" i="1"/>
  <c r="L861" i="1"/>
  <c r="L862" i="1"/>
  <c r="L866" i="1"/>
  <c r="L865" i="1"/>
  <c r="L864" i="1"/>
  <c r="L869" i="1"/>
  <c r="L867" i="1"/>
  <c r="L868" i="1"/>
  <c r="L872" i="1"/>
  <c r="L871" i="1"/>
  <c r="L870" i="1"/>
  <c r="L875" i="1"/>
  <c r="L874" i="1"/>
  <c r="L873" i="1"/>
  <c r="L878" i="1"/>
  <c r="L877" i="1"/>
  <c r="L876" i="1"/>
  <c r="L898" i="1"/>
  <c r="L899" i="1"/>
  <c r="L897" i="1"/>
  <c r="L881" i="1"/>
  <c r="L880" i="1"/>
  <c r="L879" i="1"/>
  <c r="L884" i="1"/>
  <c r="L883" i="1"/>
  <c r="L882" i="1"/>
  <c r="L887" i="1"/>
  <c r="L885" i="1"/>
  <c r="L886" i="1"/>
  <c r="L890" i="1"/>
  <c r="L889" i="1"/>
  <c r="L888" i="1"/>
  <c r="L893" i="1"/>
  <c r="L892" i="1"/>
  <c r="L891" i="1"/>
  <c r="L896" i="1"/>
  <c r="L895" i="1"/>
  <c r="L894" i="1"/>
  <c r="L902" i="1"/>
  <c r="L901" i="1"/>
  <c r="L900" i="1"/>
  <c r="L905" i="1"/>
  <c r="L904" i="1"/>
  <c r="L903" i="1"/>
  <c r="L908" i="1"/>
  <c r="L907" i="1"/>
  <c r="L906" i="1"/>
  <c r="L911" i="1"/>
  <c r="L910" i="1"/>
  <c r="L909" i="1"/>
  <c r="L914" i="1"/>
  <c r="L913" i="1"/>
  <c r="L912" i="1"/>
  <c r="L917" i="1"/>
  <c r="L916" i="1"/>
  <c r="L915" i="1"/>
  <c r="L920" i="1"/>
  <c r="L919" i="1"/>
  <c r="L918" i="1"/>
  <c r="L923" i="1"/>
  <c r="L922" i="1"/>
  <c r="L921" i="1"/>
  <c r="L926" i="1"/>
  <c r="L925" i="1"/>
  <c r="L924" i="1"/>
  <c r="L929" i="1"/>
  <c r="L928" i="1"/>
  <c r="L927" i="1"/>
  <c r="L932" i="1"/>
  <c r="L931" i="1"/>
  <c r="L930" i="1"/>
  <c r="L935" i="1"/>
  <c r="L934" i="1"/>
  <c r="L933" i="1"/>
  <c r="L938" i="1"/>
  <c r="L936" i="1"/>
  <c r="L937" i="1"/>
  <c r="L941" i="1"/>
  <c r="L940" i="1"/>
  <c r="L939" i="1"/>
  <c r="L944" i="1"/>
  <c r="L943" i="1"/>
  <c r="L942" i="1"/>
  <c r="L947" i="1"/>
  <c r="L946" i="1"/>
  <c r="L945" i="1"/>
  <c r="L950" i="1"/>
  <c r="L949" i="1"/>
  <c r="L948" i="1"/>
  <c r="L953" i="1"/>
  <c r="L952" i="1"/>
  <c r="L951" i="1"/>
  <c r="L956" i="1"/>
  <c r="L955" i="1"/>
  <c r="L954" i="1"/>
  <c r="L959" i="1"/>
  <c r="L958" i="1"/>
  <c r="L957" i="1"/>
  <c r="L962" i="1"/>
  <c r="L961" i="1"/>
  <c r="L960" i="1"/>
  <c r="L965" i="1"/>
  <c r="L964" i="1"/>
  <c r="L963" i="1"/>
  <c r="L968" i="1"/>
  <c r="L966" i="1"/>
  <c r="L967" i="1"/>
  <c r="L971" i="1"/>
  <c r="L970" i="1"/>
  <c r="L969" i="1"/>
  <c r="L974" i="1"/>
  <c r="L973" i="1"/>
  <c r="L972" i="1"/>
  <c r="L976" i="1"/>
  <c r="L977" i="1"/>
  <c r="L975" i="1"/>
  <c r="L980" i="1"/>
  <c r="L979" i="1"/>
  <c r="L978" i="1"/>
  <c r="L983" i="1"/>
  <c r="L982" i="1"/>
  <c r="L981" i="1"/>
  <c r="L986" i="1"/>
  <c r="L985" i="1"/>
  <c r="L984" i="1"/>
  <c r="L989" i="1"/>
  <c r="L988" i="1"/>
  <c r="L987" i="1"/>
  <c r="L992" i="1"/>
  <c r="L991" i="1"/>
  <c r="L990" i="1"/>
  <c r="L995" i="1"/>
  <c r="L994" i="1"/>
  <c r="L993" i="1"/>
  <c r="L998" i="1"/>
  <c r="L997" i="1"/>
  <c r="L996" i="1"/>
  <c r="L1001" i="1"/>
  <c r="L1000" i="1"/>
  <c r="L999" i="1"/>
  <c r="L1004" i="1"/>
  <c r="L1003" i="1"/>
  <c r="L1002" i="1"/>
  <c r="L1006" i="1"/>
  <c r="L1007" i="1"/>
  <c r="L1005" i="1"/>
  <c r="L1010" i="1"/>
  <c r="L1009" i="1"/>
  <c r="L1008" i="1"/>
  <c r="L1013" i="1"/>
  <c r="L1012" i="1"/>
  <c r="L1011" i="1"/>
  <c r="L1016" i="1"/>
  <c r="L1015" i="1"/>
  <c r="L1014" i="1"/>
  <c r="L1019" i="1"/>
  <c r="L1018" i="1"/>
  <c r="L1017" i="1"/>
  <c r="L1022" i="1"/>
  <c r="L1021" i="1"/>
  <c r="L1020" i="1"/>
  <c r="L1025" i="1"/>
  <c r="L1024" i="1"/>
  <c r="L1023" i="1"/>
  <c r="L1028" i="1"/>
  <c r="L1027" i="1"/>
  <c r="L1026" i="1"/>
  <c r="L1031" i="1"/>
  <c r="L1030" i="1"/>
  <c r="L1029" i="1"/>
  <c r="L1034" i="1"/>
  <c r="L1033" i="1"/>
  <c r="L1032" i="1"/>
  <c r="L1037" i="1"/>
  <c r="L1036" i="1"/>
  <c r="L1035" i="1"/>
  <c r="L1040" i="1"/>
  <c r="L1039" i="1"/>
  <c r="L1038" i="1"/>
  <c r="L1043" i="1"/>
  <c r="L1042" i="1"/>
  <c r="L1041" i="1"/>
  <c r="L1046" i="1"/>
  <c r="L1044" i="1"/>
  <c r="L1045" i="1"/>
  <c r="L1048" i="1"/>
  <c r="L1049" i="1"/>
  <c r="L1047" i="1"/>
  <c r="L1052" i="1"/>
  <c r="L1051" i="1"/>
  <c r="L1050" i="1"/>
  <c r="L1055" i="1"/>
  <c r="L1054" i="1"/>
  <c r="L1053" i="1"/>
  <c r="L1057" i="1"/>
  <c r="L1058" i="1"/>
  <c r="L1056" i="1"/>
  <c r="L1061" i="1"/>
  <c r="L1060" i="1"/>
  <c r="L1059" i="1"/>
  <c r="L1064" i="1"/>
  <c r="L1063" i="1"/>
  <c r="L1062" i="1"/>
  <c r="L1067" i="1"/>
  <c r="L1066" i="1"/>
  <c r="L1065" i="1"/>
  <c r="L1069" i="1"/>
  <c r="L1070" i="1"/>
  <c r="L1068" i="1"/>
  <c r="L1091" i="1"/>
  <c r="L1089" i="1"/>
  <c r="L1090" i="1"/>
  <c r="L1073" i="1"/>
  <c r="L1072" i="1"/>
  <c r="L1071" i="1"/>
  <c r="L1076" i="1"/>
  <c r="L1075" i="1"/>
  <c r="L1074" i="1"/>
  <c r="L1079" i="1"/>
  <c r="L1078" i="1"/>
  <c r="L1077" i="1"/>
  <c r="L1082" i="1"/>
  <c r="L1081" i="1"/>
  <c r="L1080" i="1"/>
  <c r="L1085" i="1"/>
  <c r="L1084" i="1"/>
  <c r="L1083" i="1"/>
  <c r="L1088" i="1"/>
  <c r="L1087" i="1"/>
  <c r="L1086" i="1"/>
  <c r="L1142" i="1"/>
  <c r="L1143" i="1"/>
  <c r="L1140" i="1"/>
  <c r="L1141" i="1"/>
  <c r="L1144" i="1"/>
  <c r="L1145" i="1"/>
  <c r="L1146" i="1"/>
  <c r="L1094" i="1"/>
  <c r="L1093" i="1"/>
  <c r="L1092" i="1"/>
  <c r="L1097" i="1"/>
  <c r="L1096" i="1"/>
  <c r="L1095" i="1"/>
  <c r="L1100" i="1"/>
  <c r="L1099" i="1"/>
  <c r="L1098" i="1"/>
  <c r="L1103" i="1"/>
  <c r="L1102" i="1"/>
  <c r="L1101" i="1"/>
  <c r="L1106" i="1"/>
  <c r="L1105" i="1"/>
  <c r="L1104" i="1"/>
  <c r="L1109" i="1"/>
  <c r="L1108" i="1"/>
  <c r="L1107" i="1"/>
  <c r="L1112" i="1"/>
  <c r="L1111" i="1"/>
  <c r="L1110" i="1"/>
  <c r="L1114" i="1"/>
  <c r="L1115" i="1"/>
  <c r="L1113" i="1"/>
  <c r="L1118" i="1"/>
  <c r="L1117" i="1"/>
  <c r="L1116" i="1"/>
  <c r="L1137" i="1"/>
  <c r="L1138" i="1"/>
  <c r="L1139" i="1"/>
  <c r="L1121" i="1"/>
  <c r="L1120" i="1"/>
  <c r="L1119" i="1"/>
  <c r="L1124" i="1"/>
  <c r="L1123" i="1"/>
  <c r="L1122" i="1"/>
  <c r="L1126" i="1"/>
  <c r="L1127" i="1"/>
  <c r="L1125" i="1"/>
  <c r="L1130" i="1"/>
  <c r="L1129" i="1"/>
  <c r="L1128" i="1"/>
  <c r="L1133" i="1"/>
  <c r="L1132" i="1"/>
  <c r="L1131" i="1"/>
  <c r="L1136" i="1"/>
  <c r="L1135" i="1"/>
  <c r="L1134" i="1"/>
  <c r="L1149" i="1"/>
  <c r="L1150" i="1"/>
  <c r="L1147" i="1"/>
  <c r="L1148" i="1"/>
  <c r="L1151" i="1"/>
  <c r="L1152" i="1"/>
  <c r="L1153" i="1"/>
  <c r="L1156" i="1"/>
  <c r="L1155" i="1"/>
  <c r="L1154" i="1"/>
  <c r="L1159" i="1"/>
  <c r="L1158" i="1"/>
  <c r="L1157" i="1"/>
  <c r="L1162" i="1"/>
  <c r="L1161" i="1"/>
  <c r="L1160" i="1"/>
  <c r="L1165" i="1"/>
  <c r="L1164" i="1"/>
  <c r="L1163" i="1"/>
  <c r="L1168" i="1"/>
  <c r="L1167" i="1"/>
  <c r="L1166" i="1"/>
  <c r="L1171" i="1"/>
  <c r="L1170" i="1"/>
  <c r="L1169" i="1"/>
  <c r="L1174" i="1"/>
  <c r="L1173" i="1"/>
  <c r="L1172" i="1"/>
  <c r="L1177" i="1"/>
  <c r="L1176" i="1"/>
  <c r="L1175" i="1"/>
  <c r="L1180" i="1"/>
  <c r="L1179" i="1"/>
  <c r="L1178" i="1"/>
  <c r="L1182" i="1"/>
  <c r="L1183" i="1"/>
  <c r="L1181" i="1"/>
  <c r="L1186" i="1"/>
  <c r="L1185" i="1"/>
  <c r="L1184" i="1"/>
  <c r="L1189" i="1"/>
  <c r="L1188" i="1"/>
  <c r="L1187" i="1"/>
  <c r="L1191" i="1"/>
  <c r="L1192" i="1"/>
  <c r="L1190" i="1"/>
  <c r="L1195" i="1"/>
  <c r="L1194" i="1"/>
  <c r="L1193" i="1"/>
  <c r="L1198" i="1"/>
  <c r="L1197" i="1"/>
  <c r="L1196" i="1"/>
  <c r="L1201" i="1"/>
  <c r="L1200" i="1"/>
  <c r="L1199" i="1"/>
  <c r="L1204" i="1"/>
  <c r="L1203" i="1"/>
  <c r="L1202" i="1"/>
  <c r="L1207" i="1"/>
  <c r="L1206" i="1"/>
  <c r="L1205" i="1"/>
  <c r="L1210" i="1"/>
  <c r="L1209" i="1"/>
  <c r="L1208" i="1"/>
  <c r="L1213" i="1"/>
  <c r="L1212" i="1"/>
  <c r="L1211" i="1"/>
  <c r="L1216" i="1"/>
  <c r="L1215" i="1"/>
  <c r="L1214" i="1"/>
  <c r="L1219" i="1"/>
  <c r="L1218" i="1"/>
  <c r="L1217" i="1"/>
  <c r="L1222" i="1"/>
  <c r="L1221" i="1"/>
  <c r="L1220" i="1"/>
  <c r="L1225" i="1"/>
  <c r="L1224" i="1"/>
  <c r="L1223" i="1"/>
  <c r="L1228" i="1"/>
  <c r="L1227" i="1"/>
  <c r="L1226" i="1"/>
  <c r="L1231" i="1"/>
  <c r="L1230" i="1"/>
  <c r="L1229" i="1"/>
  <c r="L1234" i="1"/>
  <c r="L1233" i="1"/>
  <c r="L1232" i="1"/>
  <c r="L1237" i="1"/>
  <c r="L1236" i="1"/>
  <c r="L1235" i="1"/>
  <c r="L1240" i="1"/>
  <c r="L1239" i="1"/>
  <c r="L1238" i="1"/>
  <c r="L1243" i="1"/>
  <c r="L1242" i="1"/>
  <c r="L1241" i="1"/>
  <c r="L1246" i="1"/>
  <c r="L1245" i="1"/>
  <c r="L1244" i="1"/>
  <c r="L1249" i="1"/>
  <c r="L1248" i="1"/>
  <c r="L1247" i="1"/>
  <c r="L1252" i="1"/>
  <c r="L1251" i="1"/>
  <c r="L1250" i="1"/>
  <c r="L1255" i="1"/>
  <c r="L1254" i="1"/>
  <c r="L1253" i="1"/>
  <c r="L1258" i="1"/>
  <c r="L1257" i="1"/>
  <c r="L1256" i="1"/>
  <c r="L1261" i="1"/>
  <c r="L1260" i="1"/>
  <c r="L1259" i="1"/>
  <c r="L1264" i="1"/>
  <c r="L1263" i="1"/>
  <c r="L1262" i="1"/>
  <c r="L1267" i="1"/>
  <c r="L1266" i="1"/>
  <c r="L1265" i="1"/>
  <c r="L1269" i="1"/>
  <c r="L1270" i="1"/>
  <c r="L1268" i="1"/>
  <c r="L1273" i="1"/>
  <c r="L1272" i="1"/>
  <c r="L1271" i="1"/>
  <c r="L1276" i="1"/>
  <c r="L1275" i="1"/>
  <c r="L1274" i="1"/>
  <c r="L1278" i="1"/>
  <c r="L1279" i="1"/>
  <c r="L1277" i="1"/>
  <c r="L1282" i="1"/>
  <c r="L1281" i="1"/>
  <c r="L1280" i="1"/>
  <c r="L1285" i="1"/>
  <c r="L1284" i="1"/>
  <c r="L1283" i="1"/>
  <c r="L1288" i="1"/>
  <c r="L1287" i="1"/>
  <c r="L1286" i="1"/>
  <c r="L1291" i="1"/>
  <c r="L1290" i="1"/>
  <c r="L1289" i="1"/>
  <c r="L1294" i="1"/>
  <c r="L1293" i="1"/>
  <c r="L1292" i="1"/>
  <c r="L1297" i="1"/>
  <c r="L1296" i="1"/>
  <c r="L1295" i="1"/>
  <c r="L1300" i="1"/>
  <c r="L1299" i="1"/>
  <c r="L1298" i="1"/>
  <c r="L1303" i="1"/>
  <c r="L1302" i="1"/>
  <c r="L1301" i="1"/>
  <c r="L1306" i="1"/>
  <c r="L1305" i="1"/>
  <c r="L1304" i="1"/>
  <c r="L1309" i="1"/>
  <c r="L1308" i="1"/>
  <c r="L1307" i="1"/>
  <c r="L1312" i="1"/>
  <c r="L1311" i="1"/>
  <c r="L1310" i="1"/>
  <c r="L1315" i="1"/>
  <c r="L1314" i="1"/>
  <c r="L1313" i="1"/>
  <c r="L1318" i="1"/>
  <c r="L1317" i="1"/>
  <c r="L1316" i="1"/>
  <c r="L1320" i="1"/>
  <c r="L1321" i="1"/>
  <c r="L1319" i="1"/>
  <c r="L1324" i="1"/>
  <c r="L1323" i="1"/>
  <c r="L1322" i="1"/>
  <c r="L1343" i="1"/>
  <c r="L1344" i="1"/>
  <c r="L1345" i="1"/>
  <c r="L1327" i="1"/>
  <c r="L1326" i="1"/>
  <c r="L1325" i="1"/>
  <c r="L1330" i="1"/>
  <c r="L1329" i="1"/>
  <c r="L1328" i="1"/>
  <c r="L1333" i="1"/>
  <c r="L1331" i="1"/>
  <c r="L1332" i="1"/>
  <c r="L1336" i="1"/>
  <c r="L1335" i="1"/>
  <c r="L1334" i="1"/>
  <c r="L1339" i="1"/>
  <c r="L1338" i="1"/>
  <c r="L1337" i="1"/>
  <c r="L1342" i="1"/>
  <c r="L1341" i="1"/>
  <c r="L1340" i="1"/>
  <c r="L4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2" i="2"/>
  <c r="K19" i="14" l="1"/>
  <c r="K36" i="14"/>
  <c r="K53" i="14"/>
  <c r="K70" i="14"/>
  <c r="K87" i="14"/>
  <c r="K104" i="14"/>
  <c r="K121" i="14"/>
  <c r="K138" i="14"/>
  <c r="K155" i="14"/>
  <c r="K3" i="14"/>
  <c r="K20" i="14"/>
  <c r="K37" i="14"/>
  <c r="K54" i="14"/>
  <c r="K71" i="14"/>
  <c r="K88" i="14"/>
  <c r="K105" i="14"/>
  <c r="K122" i="14"/>
  <c r="K139" i="14"/>
  <c r="K156" i="14"/>
  <c r="K4" i="14"/>
  <c r="K21" i="14"/>
  <c r="K38" i="14"/>
  <c r="K55" i="14"/>
  <c r="K72" i="14"/>
  <c r="K89" i="14"/>
  <c r="K106" i="14"/>
  <c r="K123" i="14"/>
  <c r="K140" i="14"/>
  <c r="K157" i="14"/>
  <c r="K5" i="14"/>
  <c r="K22" i="14"/>
  <c r="K39" i="14"/>
  <c r="K56" i="14"/>
  <c r="K73" i="14"/>
  <c r="K90" i="14"/>
  <c r="K107" i="14"/>
  <c r="K124" i="14"/>
  <c r="K141" i="14"/>
  <c r="K158" i="14"/>
  <c r="K6" i="14"/>
  <c r="K23" i="14"/>
  <c r="K40" i="14"/>
  <c r="K57" i="14"/>
  <c r="K74" i="14"/>
  <c r="K91" i="14"/>
  <c r="K108" i="14"/>
  <c r="K125" i="14"/>
  <c r="K142" i="14"/>
  <c r="K159" i="14"/>
  <c r="K7" i="14"/>
  <c r="K24" i="14"/>
  <c r="K41" i="14"/>
  <c r="K58" i="14"/>
  <c r="K75" i="14"/>
  <c r="K92" i="14"/>
  <c r="K109" i="14"/>
  <c r="K126" i="14"/>
  <c r="K143" i="14"/>
  <c r="K160" i="14"/>
  <c r="K8" i="14"/>
  <c r="K25" i="14"/>
  <c r="K42" i="14"/>
  <c r="K59" i="14"/>
  <c r="K76" i="14"/>
  <c r="K93" i="14"/>
  <c r="K110" i="14"/>
  <c r="K127" i="14"/>
  <c r="K144" i="14"/>
  <c r="K161" i="14"/>
  <c r="K9" i="14"/>
  <c r="K26" i="14"/>
  <c r="K43" i="14"/>
  <c r="K60" i="14"/>
  <c r="K77" i="14"/>
  <c r="K94" i="14"/>
  <c r="K111" i="14"/>
  <c r="K128" i="14"/>
  <c r="K145" i="14"/>
  <c r="K162" i="14"/>
  <c r="K10" i="14"/>
  <c r="K27" i="14"/>
  <c r="K44" i="14"/>
  <c r="K61" i="14"/>
  <c r="K78" i="14"/>
  <c r="K95" i="14"/>
  <c r="K112" i="14"/>
  <c r="K129" i="14"/>
  <c r="K146" i="14"/>
  <c r="K163" i="14"/>
  <c r="K11" i="14"/>
  <c r="K28" i="14"/>
  <c r="K45" i="14"/>
  <c r="K62" i="14"/>
  <c r="K79" i="14"/>
  <c r="K96" i="14"/>
  <c r="K113" i="14"/>
  <c r="K130" i="14"/>
  <c r="K147" i="14"/>
  <c r="K164" i="14"/>
  <c r="K12" i="14"/>
  <c r="K29" i="14"/>
  <c r="K46" i="14"/>
  <c r="K63" i="14"/>
  <c r="K80" i="14"/>
  <c r="K97" i="14"/>
  <c r="K114" i="14"/>
  <c r="K131" i="14"/>
  <c r="K148" i="14"/>
  <c r="K165" i="14"/>
  <c r="K13" i="14"/>
  <c r="K30" i="14"/>
  <c r="K47" i="14"/>
  <c r="K64" i="14"/>
  <c r="K81" i="14"/>
  <c r="K98" i="14"/>
  <c r="K115" i="14"/>
  <c r="K132" i="14"/>
  <c r="K149" i="14"/>
  <c r="K166" i="14"/>
  <c r="K14" i="14"/>
  <c r="K31" i="14"/>
  <c r="K48" i="14"/>
  <c r="K65" i="14"/>
  <c r="K82" i="14"/>
  <c r="K99" i="14"/>
  <c r="K116" i="14"/>
  <c r="K133" i="14"/>
  <c r="K150" i="14"/>
  <c r="K167" i="14"/>
  <c r="K15" i="14"/>
  <c r="K32" i="14"/>
  <c r="K49" i="14"/>
  <c r="K66" i="14"/>
  <c r="K83" i="14"/>
  <c r="K100" i="14"/>
  <c r="K117" i="14"/>
  <c r="K134" i="14"/>
  <c r="K151" i="14"/>
  <c r="K168" i="14"/>
  <c r="K16" i="14"/>
  <c r="K33" i="14"/>
  <c r="K50" i="14"/>
  <c r="K67" i="14"/>
  <c r="K84" i="14"/>
  <c r="K101" i="14"/>
  <c r="K118" i="14"/>
  <c r="K135" i="14"/>
  <c r="K152" i="14"/>
  <c r="K169" i="14"/>
  <c r="K17" i="14"/>
  <c r="K34" i="14"/>
  <c r="K51" i="14"/>
  <c r="K68" i="14"/>
  <c r="K85" i="14"/>
  <c r="K102" i="14"/>
  <c r="K119" i="14"/>
  <c r="K136" i="14"/>
  <c r="K153" i="14"/>
  <c r="K170" i="14"/>
  <c r="K18" i="14"/>
  <c r="K35" i="14"/>
  <c r="K52" i="14"/>
  <c r="K69" i="14"/>
  <c r="K86" i="14"/>
  <c r="K103" i="14"/>
  <c r="K120" i="14"/>
  <c r="K137" i="14"/>
  <c r="K154" i="14"/>
  <c r="K171" i="14"/>
  <c r="K2" i="14"/>
  <c r="I50" i="5"/>
  <c r="J50" i="5" s="1"/>
  <c r="U127" i="5"/>
  <c r="V127" i="5"/>
  <c r="W127" i="5"/>
  <c r="U128" i="5"/>
  <c r="V128" i="5"/>
  <c r="W128" i="5"/>
  <c r="U129" i="5"/>
  <c r="V129" i="5"/>
  <c r="W129" i="5"/>
  <c r="U130" i="5"/>
  <c r="V130" i="5"/>
  <c r="W130" i="5"/>
  <c r="U131" i="5"/>
  <c r="V131" i="5"/>
  <c r="W131" i="5"/>
  <c r="U132" i="5"/>
  <c r="V132" i="5"/>
  <c r="W132" i="5"/>
  <c r="U133" i="5"/>
  <c r="V133" i="5"/>
  <c r="W133" i="5"/>
  <c r="U134" i="5"/>
  <c r="V134" i="5"/>
  <c r="W134" i="5"/>
  <c r="U135" i="5"/>
  <c r="V135" i="5"/>
  <c r="W135" i="5"/>
  <c r="U136" i="5"/>
  <c r="V136" i="5"/>
  <c r="W136" i="5"/>
  <c r="U137" i="5"/>
  <c r="V137" i="5"/>
  <c r="W137" i="5"/>
  <c r="U138" i="5"/>
  <c r="V138" i="5"/>
  <c r="W138" i="5"/>
  <c r="U139" i="5"/>
  <c r="V139" i="5"/>
  <c r="W139" i="5"/>
  <c r="U140" i="5"/>
  <c r="V140" i="5"/>
  <c r="W140" i="5"/>
  <c r="U141" i="5"/>
  <c r="V141" i="5"/>
  <c r="W141" i="5"/>
  <c r="U142" i="5"/>
  <c r="V142" i="5"/>
  <c r="W142" i="5"/>
  <c r="U143" i="5"/>
  <c r="V143" i="5"/>
  <c r="W143" i="5"/>
  <c r="U144" i="5"/>
  <c r="V144" i="5"/>
  <c r="W144" i="5"/>
  <c r="U145" i="5"/>
  <c r="V145" i="5"/>
  <c r="W145" i="5"/>
  <c r="U146" i="5"/>
  <c r="V146" i="5"/>
  <c r="W146" i="5"/>
  <c r="U147" i="5"/>
  <c r="V147" i="5"/>
  <c r="W147" i="5"/>
  <c r="U148" i="5"/>
  <c r="V148" i="5"/>
  <c r="W148" i="5"/>
  <c r="U217" i="5"/>
  <c r="V217" i="5"/>
  <c r="W217" i="5"/>
  <c r="U218" i="5"/>
  <c r="V218" i="5"/>
  <c r="W218" i="5"/>
  <c r="U219" i="5"/>
  <c r="V219" i="5"/>
  <c r="W219" i="5"/>
  <c r="U220" i="5"/>
  <c r="V220" i="5"/>
  <c r="W220" i="5"/>
  <c r="U221" i="5"/>
  <c r="V221" i="5"/>
  <c r="W221" i="5"/>
  <c r="U222" i="5"/>
  <c r="V222" i="5"/>
  <c r="W222" i="5"/>
  <c r="U223" i="5"/>
  <c r="V223" i="5"/>
  <c r="W223" i="5"/>
  <c r="U224" i="5"/>
  <c r="V224" i="5"/>
  <c r="W224" i="5"/>
  <c r="U225" i="5"/>
  <c r="V225" i="5"/>
  <c r="W225" i="5"/>
  <c r="U226" i="5"/>
  <c r="V226" i="5"/>
  <c r="W226" i="5"/>
  <c r="U227" i="5"/>
  <c r="V227" i="5"/>
  <c r="W227" i="5"/>
  <c r="U228" i="5"/>
  <c r="V228" i="5"/>
  <c r="W228" i="5"/>
  <c r="U229" i="5"/>
  <c r="V229" i="5"/>
  <c r="W229" i="5"/>
  <c r="U230" i="5"/>
  <c r="V230" i="5"/>
  <c r="W230" i="5"/>
  <c r="U231" i="5"/>
  <c r="V231" i="5"/>
  <c r="W231" i="5"/>
  <c r="U232" i="5"/>
  <c r="V232" i="5"/>
  <c r="W232" i="5"/>
  <c r="U233" i="5"/>
  <c r="V233" i="5"/>
  <c r="W233" i="5"/>
  <c r="U234" i="5"/>
  <c r="V234" i="5"/>
  <c r="W234" i="5"/>
  <c r="U235" i="5"/>
  <c r="V235" i="5"/>
  <c r="W235" i="5"/>
  <c r="U236" i="5"/>
  <c r="V236" i="5"/>
  <c r="W236" i="5"/>
  <c r="U237" i="5"/>
  <c r="V237" i="5"/>
  <c r="W237" i="5"/>
  <c r="U238" i="5"/>
  <c r="V238" i="5"/>
  <c r="W238" i="5"/>
  <c r="U239" i="5"/>
  <c r="V239" i="5"/>
  <c r="W239" i="5"/>
  <c r="U240" i="5"/>
  <c r="V240" i="5"/>
  <c r="W240" i="5"/>
  <c r="U241" i="5"/>
  <c r="V241" i="5"/>
  <c r="W241" i="5"/>
  <c r="U242" i="5"/>
  <c r="V242" i="5"/>
  <c r="W242" i="5"/>
  <c r="U243" i="5"/>
  <c r="V243" i="5"/>
  <c r="W243" i="5"/>
  <c r="U244" i="5"/>
  <c r="V244" i="5"/>
  <c r="W244" i="5"/>
  <c r="U245" i="5"/>
  <c r="V245" i="5"/>
  <c r="W245" i="5"/>
  <c r="U246" i="5"/>
  <c r="V246" i="5"/>
  <c r="W246" i="5"/>
  <c r="U247" i="5"/>
  <c r="V247" i="5"/>
  <c r="W247" i="5"/>
  <c r="U248" i="5"/>
  <c r="V248" i="5"/>
  <c r="W248" i="5"/>
  <c r="U249" i="5"/>
  <c r="V249" i="5"/>
  <c r="W249" i="5"/>
  <c r="U250" i="5"/>
  <c r="V250" i="5"/>
  <c r="W250" i="5"/>
  <c r="U251" i="5"/>
  <c r="V251" i="5"/>
  <c r="W251" i="5"/>
  <c r="U252" i="5"/>
  <c r="V252" i="5"/>
  <c r="W252" i="5"/>
  <c r="U253" i="5"/>
  <c r="V253" i="5"/>
  <c r="W253" i="5"/>
  <c r="U254" i="5"/>
  <c r="V254" i="5"/>
  <c r="W254" i="5"/>
  <c r="U255" i="5"/>
  <c r="V255" i="5"/>
  <c r="W255" i="5"/>
  <c r="U256" i="5"/>
  <c r="V256" i="5"/>
  <c r="W256" i="5"/>
  <c r="U257" i="5"/>
  <c r="V257" i="5"/>
  <c r="W257" i="5"/>
  <c r="U258" i="5"/>
  <c r="V258" i="5"/>
  <c r="W258" i="5"/>
  <c r="U259" i="5"/>
  <c r="V259" i="5"/>
  <c r="W259" i="5"/>
  <c r="U260" i="5"/>
  <c r="V260" i="5"/>
  <c r="W260" i="5"/>
  <c r="U261" i="5"/>
  <c r="V261" i="5"/>
  <c r="W261" i="5"/>
  <c r="U262" i="5"/>
  <c r="V262" i="5"/>
  <c r="W262" i="5"/>
  <c r="U263" i="5"/>
  <c r="V263" i="5"/>
  <c r="W263" i="5"/>
  <c r="U264" i="5"/>
  <c r="V264" i="5"/>
  <c r="W264" i="5"/>
  <c r="U265" i="5"/>
  <c r="V265" i="5"/>
  <c r="W265" i="5"/>
  <c r="U266" i="5"/>
  <c r="V266" i="5"/>
  <c r="W266" i="5"/>
  <c r="U267" i="5"/>
  <c r="V267" i="5"/>
  <c r="W267" i="5"/>
  <c r="U268" i="5"/>
  <c r="V268" i="5"/>
  <c r="W268" i="5"/>
  <c r="U269" i="5"/>
  <c r="V269" i="5"/>
  <c r="W269" i="5"/>
  <c r="U270" i="5"/>
  <c r="V270" i="5"/>
  <c r="W270" i="5"/>
  <c r="U271" i="5"/>
  <c r="V271" i="5"/>
  <c r="W271" i="5"/>
  <c r="U272" i="5"/>
  <c r="V272" i="5"/>
  <c r="W272" i="5"/>
  <c r="U273" i="5"/>
  <c r="V273" i="5"/>
  <c r="W273" i="5"/>
  <c r="U274" i="5"/>
  <c r="V274" i="5"/>
  <c r="W274" i="5"/>
  <c r="U275" i="5"/>
  <c r="V275" i="5"/>
  <c r="W275" i="5"/>
  <c r="U276" i="5"/>
  <c r="V276" i="5"/>
  <c r="W276" i="5"/>
  <c r="U277" i="5"/>
  <c r="V277" i="5"/>
  <c r="W277" i="5"/>
  <c r="U278" i="5"/>
  <c r="V278" i="5"/>
  <c r="W278" i="5"/>
  <c r="U279" i="5"/>
  <c r="V279" i="5"/>
  <c r="W279" i="5"/>
  <c r="U280" i="5"/>
  <c r="V280" i="5"/>
  <c r="W280" i="5"/>
  <c r="U315" i="5"/>
  <c r="V315" i="5"/>
  <c r="W315" i="5"/>
  <c r="U316" i="5"/>
  <c r="V316" i="5"/>
  <c r="W316" i="5"/>
  <c r="U317" i="5"/>
  <c r="V317" i="5"/>
  <c r="W317" i="5"/>
  <c r="U318" i="5"/>
  <c r="V318" i="5"/>
  <c r="W318" i="5"/>
  <c r="U319" i="5"/>
  <c r="V319" i="5"/>
  <c r="W319" i="5"/>
  <c r="U320" i="5"/>
  <c r="V320" i="5"/>
  <c r="W320" i="5"/>
  <c r="U321" i="5"/>
  <c r="V321" i="5"/>
  <c r="W321" i="5"/>
  <c r="U322" i="5"/>
  <c r="V322" i="5"/>
  <c r="W322" i="5"/>
  <c r="U323" i="5"/>
  <c r="V323" i="5"/>
  <c r="W323" i="5"/>
  <c r="U324" i="5"/>
  <c r="V324" i="5"/>
  <c r="W324" i="5"/>
  <c r="U325" i="5"/>
  <c r="V325" i="5"/>
  <c r="W325" i="5"/>
  <c r="U326" i="5"/>
  <c r="V326" i="5"/>
  <c r="W326" i="5"/>
  <c r="U327" i="5"/>
  <c r="V327" i="5"/>
  <c r="W327" i="5"/>
  <c r="U328" i="5"/>
  <c r="V328" i="5"/>
  <c r="W328" i="5"/>
  <c r="U329" i="5"/>
  <c r="V329" i="5"/>
  <c r="W329" i="5"/>
  <c r="U330" i="5"/>
  <c r="V330" i="5"/>
  <c r="W330" i="5"/>
  <c r="U331" i="5"/>
  <c r="V331" i="5"/>
  <c r="W331" i="5"/>
  <c r="U332" i="5"/>
  <c r="V332" i="5"/>
  <c r="W332" i="5"/>
  <c r="U333" i="5"/>
  <c r="V333" i="5"/>
  <c r="W333" i="5"/>
  <c r="U334" i="5"/>
  <c r="V334" i="5"/>
  <c r="W334" i="5"/>
  <c r="U335" i="5"/>
  <c r="V335" i="5"/>
  <c r="W335" i="5"/>
  <c r="U336" i="5"/>
  <c r="V336" i="5"/>
  <c r="W336" i="5"/>
  <c r="U337" i="5"/>
  <c r="V337" i="5"/>
  <c r="W337" i="5"/>
  <c r="U338" i="5"/>
  <c r="V338" i="5"/>
  <c r="W338" i="5"/>
  <c r="U339" i="5"/>
  <c r="V339" i="5"/>
  <c r="W339" i="5"/>
  <c r="U340" i="5"/>
  <c r="V340" i="5"/>
  <c r="W340" i="5"/>
  <c r="U341" i="5"/>
  <c r="V341" i="5"/>
  <c r="W341" i="5"/>
  <c r="U342" i="5"/>
  <c r="V342" i="5"/>
  <c r="W342" i="5"/>
  <c r="U343" i="5"/>
  <c r="V343" i="5"/>
  <c r="W343" i="5"/>
  <c r="U344" i="5"/>
  <c r="V344" i="5"/>
  <c r="W344" i="5"/>
  <c r="U345" i="5"/>
  <c r="V345" i="5"/>
  <c r="W345" i="5"/>
  <c r="U346" i="5"/>
  <c r="V346" i="5"/>
  <c r="W346" i="5"/>
  <c r="U347" i="5"/>
  <c r="V347" i="5"/>
  <c r="W347" i="5"/>
  <c r="U348" i="5"/>
  <c r="V348" i="5"/>
  <c r="W348" i="5"/>
  <c r="U349" i="5"/>
  <c r="V349" i="5"/>
  <c r="W349" i="5"/>
  <c r="U350" i="5"/>
  <c r="V350" i="5"/>
  <c r="W350" i="5"/>
  <c r="U351" i="5"/>
  <c r="V351" i="5"/>
  <c r="W351" i="5"/>
  <c r="U352" i="5"/>
  <c r="V352" i="5"/>
  <c r="W352" i="5"/>
  <c r="U353" i="5"/>
  <c r="V353" i="5"/>
  <c r="W353" i="5"/>
  <c r="U354" i="5"/>
  <c r="V354" i="5"/>
  <c r="W354" i="5"/>
  <c r="U355" i="5"/>
  <c r="V355" i="5"/>
  <c r="W355" i="5"/>
  <c r="U356" i="5"/>
  <c r="V356" i="5"/>
  <c r="W356" i="5"/>
  <c r="U357" i="5"/>
  <c r="V357" i="5"/>
  <c r="W357" i="5"/>
  <c r="U358" i="5"/>
  <c r="V358" i="5"/>
  <c r="W358" i="5"/>
  <c r="U359" i="5"/>
  <c r="V359" i="5"/>
  <c r="W359" i="5"/>
  <c r="U360" i="5"/>
  <c r="V360" i="5"/>
  <c r="W360" i="5"/>
  <c r="U361" i="5"/>
  <c r="V361" i="5"/>
  <c r="W361" i="5"/>
  <c r="U362" i="5"/>
  <c r="V362" i="5"/>
  <c r="W362" i="5"/>
  <c r="U363" i="5"/>
  <c r="V363" i="5"/>
  <c r="W363" i="5"/>
  <c r="U364" i="5"/>
  <c r="V364" i="5"/>
  <c r="W364" i="5"/>
  <c r="U365" i="5"/>
  <c r="V365" i="5"/>
  <c r="W365" i="5"/>
  <c r="U366" i="5"/>
  <c r="V366" i="5"/>
  <c r="W366" i="5"/>
  <c r="U367" i="5"/>
  <c r="V367" i="5"/>
  <c r="W367" i="5"/>
  <c r="U368" i="5"/>
  <c r="V368" i="5"/>
  <c r="W368" i="5"/>
  <c r="U369" i="5"/>
  <c r="V369" i="5"/>
  <c r="W369" i="5"/>
  <c r="U370" i="5"/>
  <c r="V370" i="5"/>
  <c r="W370" i="5"/>
  <c r="U371" i="5"/>
  <c r="V371" i="5"/>
  <c r="W371" i="5"/>
  <c r="U372" i="5"/>
  <c r="V372" i="5"/>
  <c r="W372" i="5"/>
  <c r="U373" i="5"/>
  <c r="V373" i="5"/>
  <c r="W373" i="5"/>
  <c r="U374" i="5"/>
  <c r="V374" i="5"/>
  <c r="W374" i="5"/>
  <c r="U375" i="5"/>
  <c r="V375" i="5"/>
  <c r="W375" i="5"/>
  <c r="U376" i="5"/>
  <c r="V376" i="5"/>
  <c r="W376" i="5"/>
  <c r="U377" i="5"/>
  <c r="V377" i="5"/>
  <c r="W377" i="5"/>
  <c r="U378" i="5"/>
  <c r="V378" i="5"/>
  <c r="W378" i="5"/>
  <c r="U413" i="5"/>
  <c r="V413" i="5"/>
  <c r="W413" i="5"/>
  <c r="U414" i="5"/>
  <c r="V414" i="5"/>
  <c r="W414" i="5"/>
  <c r="U415" i="5"/>
  <c r="V415" i="5"/>
  <c r="W415" i="5"/>
  <c r="U416" i="5"/>
  <c r="V416" i="5"/>
  <c r="W416" i="5"/>
  <c r="U417" i="5"/>
  <c r="V417" i="5"/>
  <c r="W417" i="5"/>
  <c r="U418" i="5"/>
  <c r="V418" i="5"/>
  <c r="W418" i="5"/>
  <c r="U419" i="5"/>
  <c r="V419" i="5"/>
  <c r="W419" i="5"/>
  <c r="U420" i="5"/>
  <c r="V420" i="5"/>
  <c r="W420" i="5"/>
  <c r="U421" i="5"/>
  <c r="V421" i="5"/>
  <c r="W421" i="5"/>
  <c r="U422" i="5"/>
  <c r="V422" i="5"/>
  <c r="W422" i="5"/>
  <c r="U423" i="5"/>
  <c r="V423" i="5"/>
  <c r="W423" i="5"/>
  <c r="U424" i="5"/>
  <c r="V424" i="5"/>
  <c r="W424" i="5"/>
  <c r="U425" i="5"/>
  <c r="V425" i="5"/>
  <c r="W425" i="5"/>
  <c r="U426" i="5"/>
  <c r="V426" i="5"/>
  <c r="W426" i="5"/>
  <c r="U427" i="5"/>
  <c r="V427" i="5"/>
  <c r="W427" i="5"/>
  <c r="U428" i="5"/>
  <c r="V428" i="5"/>
  <c r="W428" i="5"/>
  <c r="U429" i="5"/>
  <c r="V429" i="5"/>
  <c r="W429" i="5"/>
  <c r="U430" i="5"/>
  <c r="V430" i="5"/>
  <c r="W430" i="5"/>
  <c r="U431" i="5"/>
  <c r="V431" i="5"/>
  <c r="W431" i="5"/>
  <c r="U432" i="5"/>
  <c r="V432" i="5"/>
  <c r="W432" i="5"/>
  <c r="U433" i="5"/>
  <c r="V433" i="5"/>
  <c r="W433" i="5"/>
  <c r="U434" i="5"/>
  <c r="V434" i="5"/>
  <c r="W434" i="5"/>
  <c r="U435" i="5"/>
  <c r="V435" i="5"/>
  <c r="W435" i="5"/>
  <c r="U436" i="5"/>
  <c r="V436" i="5"/>
  <c r="W436" i="5"/>
  <c r="U437" i="5"/>
  <c r="V437" i="5"/>
  <c r="W437" i="5"/>
  <c r="U438" i="5"/>
  <c r="V438" i="5"/>
  <c r="W438" i="5"/>
  <c r="U439" i="5"/>
  <c r="V439" i="5"/>
  <c r="W439" i="5"/>
  <c r="U440" i="5"/>
  <c r="V440" i="5"/>
  <c r="W440" i="5"/>
  <c r="U441" i="5"/>
  <c r="V441" i="5"/>
  <c r="W441" i="5"/>
  <c r="U442" i="5"/>
  <c r="V442" i="5"/>
  <c r="W442" i="5"/>
  <c r="U443" i="5"/>
  <c r="V443" i="5"/>
  <c r="W443" i="5"/>
  <c r="U444" i="5"/>
  <c r="V444" i="5"/>
  <c r="W444" i="5"/>
  <c r="U445" i="5"/>
  <c r="V445" i="5"/>
  <c r="W445" i="5"/>
  <c r="U446" i="5"/>
  <c r="V446" i="5"/>
  <c r="W446" i="5"/>
  <c r="U447" i="5"/>
  <c r="V447" i="5"/>
  <c r="W447" i="5"/>
  <c r="U448" i="5"/>
  <c r="V448" i="5"/>
  <c r="W448" i="5"/>
  <c r="U449" i="5"/>
  <c r="V449" i="5"/>
  <c r="W449" i="5"/>
  <c r="U450" i="5"/>
  <c r="V450" i="5"/>
  <c r="W450" i="5"/>
  <c r="U451" i="5"/>
  <c r="V451" i="5"/>
  <c r="W451" i="5"/>
  <c r="U452" i="5"/>
  <c r="V452" i="5"/>
  <c r="W452" i="5"/>
  <c r="U453" i="5"/>
  <c r="V453" i="5"/>
  <c r="W453" i="5"/>
  <c r="U454" i="5"/>
  <c r="V454" i="5"/>
  <c r="W454" i="5"/>
  <c r="U455" i="5"/>
  <c r="V455" i="5"/>
  <c r="W455" i="5"/>
  <c r="U456" i="5"/>
  <c r="V456" i="5"/>
  <c r="W456" i="5"/>
  <c r="U457" i="5"/>
  <c r="V457" i="5"/>
  <c r="W457" i="5"/>
  <c r="U458" i="5"/>
  <c r="V458" i="5"/>
  <c r="W458" i="5"/>
  <c r="U459" i="5"/>
  <c r="V459" i="5"/>
  <c r="W459" i="5"/>
  <c r="U460" i="5"/>
  <c r="V460" i="5"/>
  <c r="W460" i="5"/>
  <c r="U461" i="5"/>
  <c r="V461" i="5"/>
  <c r="W461" i="5"/>
  <c r="U462" i="5"/>
  <c r="V462" i="5"/>
  <c r="W462" i="5"/>
  <c r="U463" i="5"/>
  <c r="V463" i="5"/>
  <c r="W463" i="5"/>
  <c r="U464" i="5"/>
  <c r="V464" i="5"/>
  <c r="W464" i="5"/>
  <c r="U465" i="5"/>
  <c r="V465" i="5"/>
  <c r="W465" i="5"/>
  <c r="U466" i="5"/>
  <c r="V466" i="5"/>
  <c r="W466" i="5"/>
  <c r="U467" i="5"/>
  <c r="V467" i="5"/>
  <c r="W467" i="5"/>
  <c r="U468" i="5"/>
  <c r="V468" i="5"/>
  <c r="W468" i="5"/>
  <c r="U469" i="5"/>
  <c r="V469" i="5"/>
  <c r="W469" i="5"/>
  <c r="U470" i="5"/>
  <c r="V470" i="5"/>
  <c r="W470" i="5"/>
  <c r="U471" i="5"/>
  <c r="V471" i="5"/>
  <c r="W471" i="5"/>
  <c r="U472" i="5"/>
  <c r="V472" i="5"/>
  <c r="W472" i="5"/>
  <c r="U473" i="5"/>
  <c r="V473" i="5"/>
  <c r="W473" i="5"/>
  <c r="U474" i="5"/>
  <c r="V474" i="5"/>
  <c r="W474" i="5"/>
  <c r="U475" i="5"/>
  <c r="V475" i="5"/>
  <c r="W475" i="5"/>
  <c r="U476" i="5"/>
  <c r="V476" i="5"/>
  <c r="W476" i="5"/>
  <c r="U477" i="5"/>
  <c r="V477" i="5"/>
  <c r="W477" i="5"/>
  <c r="U478" i="5"/>
  <c r="V478" i="5"/>
  <c r="W478" i="5"/>
  <c r="U479" i="5"/>
  <c r="V479" i="5"/>
  <c r="W479" i="5"/>
  <c r="U480" i="5"/>
  <c r="V480" i="5"/>
  <c r="W480" i="5"/>
  <c r="U481" i="5"/>
  <c r="V481" i="5"/>
  <c r="W481" i="5"/>
  <c r="U482" i="5"/>
  <c r="V482" i="5"/>
  <c r="W482" i="5"/>
  <c r="U483" i="5"/>
  <c r="V483" i="5"/>
  <c r="W483" i="5"/>
  <c r="U484" i="5"/>
  <c r="V484" i="5"/>
  <c r="W484" i="5"/>
  <c r="U485" i="5"/>
  <c r="V485" i="5"/>
  <c r="W485" i="5"/>
  <c r="U486" i="5"/>
  <c r="V486" i="5"/>
  <c r="W486" i="5"/>
  <c r="U487" i="5"/>
  <c r="V487" i="5"/>
  <c r="W487" i="5"/>
  <c r="U488" i="5"/>
  <c r="V488" i="5"/>
  <c r="W488" i="5"/>
  <c r="U489" i="5"/>
  <c r="V489" i="5"/>
  <c r="W489" i="5"/>
  <c r="U490" i="5"/>
  <c r="V490" i="5"/>
  <c r="W490" i="5"/>
  <c r="U491" i="5"/>
  <c r="V491" i="5"/>
  <c r="W491" i="5"/>
  <c r="U492" i="5"/>
  <c r="V492" i="5"/>
  <c r="W492" i="5"/>
  <c r="U493" i="5"/>
  <c r="V493" i="5"/>
  <c r="W493" i="5"/>
  <c r="U494" i="5"/>
  <c r="V494" i="5"/>
  <c r="W494" i="5"/>
  <c r="U495" i="5"/>
  <c r="V495" i="5"/>
  <c r="W495" i="5"/>
  <c r="U496" i="5"/>
  <c r="V496" i="5"/>
  <c r="W496" i="5"/>
  <c r="U497" i="5"/>
  <c r="V497" i="5"/>
  <c r="W497" i="5"/>
  <c r="U498" i="5"/>
  <c r="V498" i="5"/>
  <c r="W498" i="5"/>
  <c r="U499" i="5"/>
  <c r="V499" i="5"/>
  <c r="W499" i="5"/>
  <c r="U500" i="5"/>
  <c r="V500" i="5"/>
  <c r="W500" i="5"/>
  <c r="U501" i="5"/>
  <c r="V501" i="5"/>
  <c r="W501" i="5"/>
  <c r="U502" i="5"/>
  <c r="V502" i="5"/>
  <c r="W502" i="5"/>
  <c r="U503" i="5"/>
  <c r="V503" i="5"/>
  <c r="W503" i="5"/>
  <c r="U504" i="5"/>
  <c r="V504" i="5"/>
  <c r="W504" i="5"/>
  <c r="U505" i="5"/>
  <c r="V505" i="5"/>
  <c r="W505" i="5"/>
  <c r="U506" i="5"/>
  <c r="V506" i="5"/>
  <c r="W506" i="5"/>
  <c r="U507" i="5"/>
  <c r="V507" i="5"/>
  <c r="W507" i="5"/>
  <c r="U508" i="5"/>
  <c r="V508" i="5"/>
  <c r="W508" i="5"/>
  <c r="U48" i="5"/>
  <c r="V48" i="5"/>
  <c r="W48" i="5"/>
  <c r="U49" i="5"/>
  <c r="V49" i="5"/>
  <c r="W49" i="5"/>
  <c r="U101" i="5"/>
  <c r="V101" i="5"/>
  <c r="W101" i="5"/>
  <c r="U102" i="5"/>
  <c r="V102" i="5"/>
  <c r="W102" i="5"/>
  <c r="U103" i="5"/>
  <c r="V103" i="5"/>
  <c r="W103" i="5"/>
  <c r="U104" i="5"/>
  <c r="V104" i="5"/>
  <c r="W104" i="5"/>
  <c r="U105" i="5"/>
  <c r="V105" i="5"/>
  <c r="W105" i="5"/>
  <c r="U106" i="5"/>
  <c r="V106" i="5"/>
  <c r="W106" i="5"/>
  <c r="U107" i="5"/>
  <c r="V107" i="5"/>
  <c r="W107" i="5"/>
  <c r="U108" i="5"/>
  <c r="V108" i="5"/>
  <c r="W108" i="5"/>
  <c r="U109" i="5"/>
  <c r="V109" i="5"/>
  <c r="W109" i="5"/>
  <c r="U110" i="5"/>
  <c r="V110" i="5"/>
  <c r="W110" i="5"/>
  <c r="U111" i="5"/>
  <c r="V111" i="5"/>
  <c r="W111" i="5"/>
  <c r="U112" i="5"/>
  <c r="V112" i="5"/>
  <c r="W112" i="5"/>
  <c r="U113" i="5"/>
  <c r="V113" i="5"/>
  <c r="W113" i="5"/>
  <c r="U114" i="5"/>
  <c r="V114" i="5"/>
  <c r="W114" i="5"/>
  <c r="U115" i="5"/>
  <c r="V115" i="5"/>
  <c r="W115" i="5"/>
  <c r="U116" i="5"/>
  <c r="V116" i="5"/>
  <c r="W116" i="5"/>
  <c r="U117" i="5"/>
  <c r="V117" i="5"/>
  <c r="W117" i="5"/>
  <c r="U118" i="5"/>
  <c r="V118" i="5"/>
  <c r="W118" i="5"/>
  <c r="U119" i="5"/>
  <c r="V119" i="5"/>
  <c r="W119" i="5"/>
  <c r="U120" i="5"/>
  <c r="V120" i="5"/>
  <c r="W120" i="5"/>
  <c r="U121" i="5"/>
  <c r="V121" i="5"/>
  <c r="W121" i="5"/>
  <c r="U122" i="5"/>
  <c r="V122" i="5"/>
  <c r="W122" i="5"/>
  <c r="U123" i="5"/>
  <c r="V123" i="5"/>
  <c r="W123" i="5"/>
  <c r="U124" i="5"/>
  <c r="V124" i="5"/>
  <c r="W124" i="5"/>
  <c r="U125" i="5"/>
  <c r="V125" i="5"/>
  <c r="W125" i="5"/>
  <c r="U126" i="5"/>
  <c r="V126" i="5"/>
  <c r="W126" i="5"/>
  <c r="U32" i="5"/>
  <c r="V32" i="5"/>
  <c r="W32" i="5"/>
  <c r="U33" i="5"/>
  <c r="V33" i="5"/>
  <c r="W33" i="5"/>
  <c r="U34" i="5"/>
  <c r="V34" i="5"/>
  <c r="W34" i="5"/>
  <c r="U35" i="5"/>
  <c r="V35" i="5"/>
  <c r="W35" i="5"/>
  <c r="U36" i="5"/>
  <c r="V36" i="5"/>
  <c r="W36" i="5"/>
  <c r="U37" i="5"/>
  <c r="V37" i="5"/>
  <c r="W37" i="5"/>
  <c r="U38" i="5"/>
  <c r="V38" i="5"/>
  <c r="W38" i="5"/>
  <c r="U39" i="5"/>
  <c r="V39" i="5"/>
  <c r="W39" i="5"/>
  <c r="U40" i="5"/>
  <c r="V40" i="5"/>
  <c r="W40" i="5"/>
  <c r="U41" i="5"/>
  <c r="V41" i="5"/>
  <c r="W41" i="5"/>
  <c r="U42" i="5"/>
  <c r="V42" i="5"/>
  <c r="W42" i="5"/>
  <c r="U28" i="5"/>
  <c r="V28" i="5"/>
  <c r="W28" i="5"/>
  <c r="U29" i="5"/>
  <c r="V29" i="5"/>
  <c r="W29" i="5"/>
  <c r="U30" i="5"/>
  <c r="V30" i="5"/>
  <c r="W30" i="5"/>
  <c r="V31" i="5"/>
  <c r="W31" i="5"/>
  <c r="U24" i="5"/>
  <c r="V24" i="5"/>
  <c r="W24" i="5"/>
  <c r="U25" i="5"/>
  <c r="V25" i="5"/>
  <c r="W25" i="5"/>
  <c r="U3" i="5"/>
  <c r="V3" i="5"/>
  <c r="W3" i="5"/>
  <c r="U4" i="5"/>
  <c r="V4" i="5"/>
  <c r="W4" i="5"/>
  <c r="U5" i="5"/>
  <c r="V5" i="5"/>
  <c r="W5" i="5"/>
  <c r="U6" i="5"/>
  <c r="V6" i="5"/>
  <c r="W6" i="5"/>
  <c r="U7" i="5"/>
  <c r="V7" i="5"/>
  <c r="W7" i="5"/>
  <c r="U8" i="5"/>
  <c r="V8" i="5"/>
  <c r="W8" i="5"/>
  <c r="U9" i="5"/>
  <c r="V9" i="5"/>
  <c r="W9" i="5"/>
  <c r="V2" i="5"/>
  <c r="W2" i="5"/>
  <c r="U175" i="5"/>
  <c r="X175" i="5" s="1"/>
  <c r="U176" i="5"/>
  <c r="X176" i="5" s="1"/>
  <c r="U177" i="5"/>
  <c r="X177" i="5" s="1"/>
  <c r="U178" i="5"/>
  <c r="X178" i="5" s="1"/>
  <c r="U179" i="5"/>
  <c r="X179" i="5" s="1"/>
  <c r="U180" i="5"/>
  <c r="X180" i="5" s="1"/>
  <c r="U181" i="5"/>
  <c r="X181" i="5" s="1"/>
  <c r="U182" i="5"/>
  <c r="X182" i="5" s="1"/>
  <c r="U183" i="5"/>
  <c r="X183" i="5" s="1"/>
  <c r="U184" i="5"/>
  <c r="X184" i="5" s="1"/>
  <c r="U185" i="5"/>
  <c r="X185" i="5" s="1"/>
  <c r="U186" i="5"/>
  <c r="X186" i="5" s="1"/>
  <c r="U187" i="5"/>
  <c r="X187" i="5" s="1"/>
  <c r="U188" i="5"/>
  <c r="X188" i="5" s="1"/>
  <c r="U189" i="5"/>
  <c r="X189" i="5" s="1"/>
  <c r="U190" i="5"/>
  <c r="X190" i="5" s="1"/>
  <c r="U191" i="5"/>
  <c r="X191" i="5" s="1"/>
  <c r="U192" i="5"/>
  <c r="X192" i="5" s="1"/>
  <c r="U193" i="5"/>
  <c r="X193" i="5" s="1"/>
  <c r="U194" i="5"/>
  <c r="X194" i="5" s="1"/>
  <c r="U195" i="5"/>
  <c r="X195" i="5" s="1"/>
  <c r="U196" i="5"/>
  <c r="X196" i="5" s="1"/>
  <c r="U197" i="5"/>
  <c r="X197" i="5" s="1"/>
  <c r="U198" i="5"/>
  <c r="X198" i="5" s="1"/>
  <c r="U199" i="5"/>
  <c r="X199" i="5" s="1"/>
  <c r="U200" i="5"/>
  <c r="X200" i="5" s="1"/>
  <c r="U201" i="5"/>
  <c r="X201" i="5" s="1"/>
  <c r="U202" i="5"/>
  <c r="X202" i="5" s="1"/>
  <c r="U203" i="5"/>
  <c r="X203" i="5" s="1"/>
  <c r="U204" i="5"/>
  <c r="X204" i="5" s="1"/>
  <c r="U205" i="5"/>
  <c r="X205" i="5" s="1"/>
  <c r="U206" i="5"/>
  <c r="X206" i="5" s="1"/>
  <c r="U207" i="5"/>
  <c r="X207" i="5" s="1"/>
  <c r="U208" i="5"/>
  <c r="X208" i="5" s="1"/>
  <c r="U209" i="5"/>
  <c r="X209" i="5" s="1"/>
  <c r="U210" i="5"/>
  <c r="X210" i="5" s="1"/>
  <c r="U211" i="5"/>
  <c r="X211" i="5" s="1"/>
  <c r="U212" i="5"/>
  <c r="X212" i="5" s="1"/>
  <c r="U213" i="5"/>
  <c r="X213" i="5" s="1"/>
  <c r="U214" i="5"/>
  <c r="X214" i="5" s="1"/>
  <c r="U215" i="5"/>
  <c r="X215" i="5" s="1"/>
  <c r="U216" i="5"/>
  <c r="X216" i="5" s="1"/>
  <c r="U281" i="5"/>
  <c r="X281" i="5" s="1"/>
  <c r="U282" i="5"/>
  <c r="X282" i="5" s="1"/>
  <c r="U283" i="5"/>
  <c r="X283" i="5" s="1"/>
  <c r="U284" i="5"/>
  <c r="X284" i="5" s="1"/>
  <c r="U285" i="5"/>
  <c r="X285" i="5" s="1"/>
  <c r="U286" i="5"/>
  <c r="X286" i="5" s="1"/>
  <c r="U287" i="5"/>
  <c r="X287" i="5" s="1"/>
  <c r="U288" i="5"/>
  <c r="X288" i="5" s="1"/>
  <c r="U289" i="5"/>
  <c r="X289" i="5" s="1"/>
  <c r="U290" i="5"/>
  <c r="X290" i="5" s="1"/>
  <c r="U291" i="5"/>
  <c r="X291" i="5" s="1"/>
  <c r="U292" i="5"/>
  <c r="X292" i="5" s="1"/>
  <c r="U293" i="5"/>
  <c r="X293" i="5" s="1"/>
  <c r="U294" i="5"/>
  <c r="X294" i="5" s="1"/>
  <c r="U295" i="5"/>
  <c r="X295" i="5" s="1"/>
  <c r="U296" i="5"/>
  <c r="X296" i="5" s="1"/>
  <c r="U297" i="5"/>
  <c r="X297" i="5" s="1"/>
  <c r="U298" i="5"/>
  <c r="X298" i="5" s="1"/>
  <c r="U299" i="5"/>
  <c r="X299" i="5" s="1"/>
  <c r="U300" i="5"/>
  <c r="X300" i="5" s="1"/>
  <c r="U301" i="5"/>
  <c r="X301" i="5" s="1"/>
  <c r="U302" i="5"/>
  <c r="X302" i="5" s="1"/>
  <c r="U303" i="5"/>
  <c r="X303" i="5" s="1"/>
  <c r="U304" i="5"/>
  <c r="X304" i="5" s="1"/>
  <c r="U305" i="5"/>
  <c r="X305" i="5" s="1"/>
  <c r="U306" i="5"/>
  <c r="X306" i="5" s="1"/>
  <c r="U307" i="5"/>
  <c r="X307" i="5" s="1"/>
  <c r="U308" i="5"/>
  <c r="X308" i="5" s="1"/>
  <c r="U309" i="5"/>
  <c r="X309" i="5" s="1"/>
  <c r="U310" i="5"/>
  <c r="X310" i="5" s="1"/>
  <c r="U311" i="5"/>
  <c r="X311" i="5" s="1"/>
  <c r="U312" i="5"/>
  <c r="X312" i="5" s="1"/>
  <c r="U313" i="5"/>
  <c r="X313" i="5" s="1"/>
  <c r="U314" i="5"/>
  <c r="X314" i="5" s="1"/>
  <c r="U379" i="5"/>
  <c r="X379" i="5" s="1"/>
  <c r="U380" i="5"/>
  <c r="X380" i="5" s="1"/>
  <c r="U381" i="5"/>
  <c r="X381" i="5" s="1"/>
  <c r="U382" i="5"/>
  <c r="X382" i="5" s="1"/>
  <c r="U383" i="5"/>
  <c r="X383" i="5" s="1"/>
  <c r="U384" i="5"/>
  <c r="X384" i="5" s="1"/>
  <c r="U385" i="5"/>
  <c r="X385" i="5" s="1"/>
  <c r="U386" i="5"/>
  <c r="X386" i="5" s="1"/>
  <c r="U387" i="5"/>
  <c r="X387" i="5" s="1"/>
  <c r="U388" i="5"/>
  <c r="X388" i="5" s="1"/>
  <c r="U389" i="5"/>
  <c r="X389" i="5" s="1"/>
  <c r="U390" i="5"/>
  <c r="X390" i="5" s="1"/>
  <c r="U391" i="5"/>
  <c r="X391" i="5" s="1"/>
  <c r="U392" i="5"/>
  <c r="X392" i="5" s="1"/>
  <c r="U393" i="5"/>
  <c r="X393" i="5" s="1"/>
  <c r="U394" i="5"/>
  <c r="X394" i="5" s="1"/>
  <c r="U395" i="5"/>
  <c r="X395" i="5" s="1"/>
  <c r="U396" i="5"/>
  <c r="X396" i="5" s="1"/>
  <c r="U397" i="5"/>
  <c r="X397" i="5" s="1"/>
  <c r="U398" i="5"/>
  <c r="X398" i="5" s="1"/>
  <c r="U399" i="5"/>
  <c r="X399" i="5" s="1"/>
  <c r="U400" i="5"/>
  <c r="X400" i="5" s="1"/>
  <c r="U401" i="5"/>
  <c r="X401" i="5" s="1"/>
  <c r="U402" i="5"/>
  <c r="X402" i="5" s="1"/>
  <c r="U403" i="5"/>
  <c r="X403" i="5" s="1"/>
  <c r="U404" i="5"/>
  <c r="X404" i="5" s="1"/>
  <c r="U405" i="5"/>
  <c r="X405" i="5" s="1"/>
  <c r="U406" i="5"/>
  <c r="X406" i="5" s="1"/>
  <c r="U407" i="5"/>
  <c r="X407" i="5" s="1"/>
  <c r="U408" i="5"/>
  <c r="X408" i="5" s="1"/>
  <c r="U409" i="5"/>
  <c r="X409" i="5" s="1"/>
  <c r="U410" i="5"/>
  <c r="X410" i="5" s="1"/>
  <c r="U411" i="5"/>
  <c r="X411" i="5" s="1"/>
  <c r="U412" i="5"/>
  <c r="X412" i="5" s="1"/>
  <c r="U98" i="5"/>
  <c r="X98" i="5" s="1"/>
  <c r="U99" i="5"/>
  <c r="X99" i="5" s="1"/>
  <c r="U100" i="5"/>
  <c r="X100" i="5" s="1"/>
  <c r="U149" i="5"/>
  <c r="X149" i="5" s="1"/>
  <c r="U150" i="5"/>
  <c r="X150" i="5" s="1"/>
  <c r="U151" i="5"/>
  <c r="X151" i="5" s="1"/>
  <c r="U152" i="5"/>
  <c r="X152" i="5" s="1"/>
  <c r="U153" i="5"/>
  <c r="X153" i="5" s="1"/>
  <c r="U154" i="5"/>
  <c r="X154" i="5" s="1"/>
  <c r="U155" i="5"/>
  <c r="X155" i="5" s="1"/>
  <c r="U156" i="5"/>
  <c r="X156" i="5" s="1"/>
  <c r="U157" i="5"/>
  <c r="X157" i="5" s="1"/>
  <c r="U158" i="5"/>
  <c r="X158" i="5" s="1"/>
  <c r="U159" i="5"/>
  <c r="X159" i="5" s="1"/>
  <c r="U160" i="5"/>
  <c r="X160" i="5" s="1"/>
  <c r="V20" i="6"/>
  <c r="W20" i="6"/>
  <c r="V21" i="6"/>
  <c r="W21" i="6"/>
  <c r="V22" i="6"/>
  <c r="W22" i="6"/>
  <c r="U79" i="5"/>
  <c r="X79" i="5" s="1"/>
  <c r="U80" i="5"/>
  <c r="X80" i="5" s="1"/>
  <c r="U81" i="5"/>
  <c r="X81" i="5" s="1"/>
  <c r="U82" i="5"/>
  <c r="X82" i="5" s="1"/>
  <c r="U83" i="5"/>
  <c r="X83" i="5" s="1"/>
  <c r="U84" i="5"/>
  <c r="X84" i="5" s="1"/>
  <c r="U85" i="5"/>
  <c r="X85" i="5" s="1"/>
  <c r="U86" i="5"/>
  <c r="X86" i="5" s="1"/>
  <c r="U87" i="5"/>
  <c r="X87" i="5" s="1"/>
  <c r="U88" i="5"/>
  <c r="X88" i="5" s="1"/>
  <c r="U89" i="5"/>
  <c r="X89" i="5" s="1"/>
  <c r="U90" i="5"/>
  <c r="X90" i="5" s="1"/>
  <c r="U91" i="5"/>
  <c r="X91" i="5" s="1"/>
  <c r="U92" i="5"/>
  <c r="X92" i="5" s="1"/>
  <c r="U93" i="5"/>
  <c r="X93" i="5" s="1"/>
  <c r="U94" i="5"/>
  <c r="X94" i="5" s="1"/>
  <c r="U95" i="5"/>
  <c r="X95" i="5" s="1"/>
  <c r="U96" i="5"/>
  <c r="X96" i="5" s="1"/>
  <c r="U97" i="5"/>
  <c r="X97" i="5" s="1"/>
  <c r="U161" i="5"/>
  <c r="X161" i="5" s="1"/>
  <c r="U162" i="5"/>
  <c r="X162" i="5" s="1"/>
  <c r="U163" i="5"/>
  <c r="X163" i="5" s="1"/>
  <c r="U164" i="5"/>
  <c r="X164" i="5" s="1"/>
  <c r="U165" i="5"/>
  <c r="X165" i="5" s="1"/>
  <c r="U166" i="5"/>
  <c r="X166" i="5" s="1"/>
  <c r="U167" i="5"/>
  <c r="X167" i="5" s="1"/>
  <c r="U168" i="5"/>
  <c r="X168" i="5" s="1"/>
  <c r="U169" i="5"/>
  <c r="X169" i="5" s="1"/>
  <c r="U170" i="5"/>
  <c r="X170" i="5" s="1"/>
  <c r="U171" i="5"/>
  <c r="X171" i="5" s="1"/>
  <c r="U172" i="5"/>
  <c r="X172" i="5" s="1"/>
  <c r="U173" i="5"/>
  <c r="X173" i="5" s="1"/>
  <c r="U174" i="5"/>
  <c r="X174" i="5" s="1"/>
  <c r="U2" i="5"/>
  <c r="X2" i="5" s="1"/>
  <c r="U10" i="5"/>
  <c r="V10" i="5"/>
  <c r="W10" i="5"/>
  <c r="U11" i="5"/>
  <c r="V11" i="5"/>
  <c r="W11" i="5"/>
  <c r="U12" i="5"/>
  <c r="V12" i="5"/>
  <c r="W12" i="5"/>
  <c r="U13" i="5"/>
  <c r="V13" i="5"/>
  <c r="W13" i="5"/>
  <c r="U14" i="5"/>
  <c r="V14" i="5"/>
  <c r="W14" i="5"/>
  <c r="U15" i="5"/>
  <c r="V15" i="5"/>
  <c r="W15" i="5"/>
  <c r="U16" i="5"/>
  <c r="V16" i="5"/>
  <c r="W16" i="5"/>
  <c r="U17" i="5"/>
  <c r="V17" i="5"/>
  <c r="W17" i="5"/>
  <c r="U18" i="5"/>
  <c r="V18" i="5"/>
  <c r="W18" i="5"/>
  <c r="U19" i="5"/>
  <c r="V19" i="5"/>
  <c r="W19" i="5"/>
  <c r="U20" i="5"/>
  <c r="V20" i="5"/>
  <c r="W20" i="5"/>
  <c r="U21" i="5"/>
  <c r="V21" i="5"/>
  <c r="W21" i="5"/>
  <c r="U22" i="5"/>
  <c r="V22" i="5"/>
  <c r="W22" i="5"/>
  <c r="U23" i="5"/>
  <c r="V23" i="5"/>
  <c r="W23" i="5"/>
  <c r="U26" i="5"/>
  <c r="V26" i="5"/>
  <c r="W26" i="5"/>
  <c r="U27" i="5"/>
  <c r="V27" i="5"/>
  <c r="W27" i="5"/>
  <c r="U31" i="5"/>
  <c r="U43" i="5"/>
  <c r="V43" i="5"/>
  <c r="W43" i="5"/>
  <c r="U44" i="5"/>
  <c r="V44" i="5"/>
  <c r="W44" i="5"/>
  <c r="U45" i="5"/>
  <c r="V45" i="5"/>
  <c r="W45" i="5"/>
  <c r="U46" i="5"/>
  <c r="V46" i="5"/>
  <c r="W46" i="5"/>
  <c r="U47" i="5"/>
  <c r="V47" i="5"/>
  <c r="W47" i="5"/>
  <c r="U51" i="5"/>
  <c r="X51" i="5" s="1"/>
  <c r="U52" i="5"/>
  <c r="X52" i="5" s="1"/>
  <c r="U53" i="5"/>
  <c r="X53" i="5" s="1"/>
  <c r="U54" i="5"/>
  <c r="X54" i="5" s="1"/>
  <c r="U55" i="5"/>
  <c r="X55" i="5" s="1"/>
  <c r="U56" i="5"/>
  <c r="X56" i="5" s="1"/>
  <c r="U57" i="5"/>
  <c r="X57" i="5" s="1"/>
  <c r="U58" i="5"/>
  <c r="X58" i="5" s="1"/>
  <c r="U59" i="5"/>
  <c r="X59" i="5" s="1"/>
  <c r="U60" i="5"/>
  <c r="X60" i="5" s="1"/>
  <c r="U61" i="5"/>
  <c r="X61" i="5" s="1"/>
  <c r="U62" i="5"/>
  <c r="X62" i="5" s="1"/>
  <c r="U63" i="5"/>
  <c r="X63" i="5" s="1"/>
  <c r="U64" i="5"/>
  <c r="X64" i="5" s="1"/>
  <c r="U65" i="5"/>
  <c r="X65" i="5" s="1"/>
  <c r="U66" i="5"/>
  <c r="X66" i="5" s="1"/>
  <c r="U67" i="5"/>
  <c r="X67" i="5" s="1"/>
  <c r="U68" i="5"/>
  <c r="X68" i="5" s="1"/>
  <c r="U69" i="5"/>
  <c r="X69" i="5" s="1"/>
  <c r="U70" i="5"/>
  <c r="X70" i="5" s="1"/>
  <c r="U71" i="5"/>
  <c r="X71" i="5" s="1"/>
  <c r="U72" i="5"/>
  <c r="X72" i="5" s="1"/>
  <c r="U73" i="5"/>
  <c r="X73" i="5" s="1"/>
  <c r="U74" i="5"/>
  <c r="X74" i="5" s="1"/>
  <c r="U75" i="5"/>
  <c r="X75" i="5" s="1"/>
  <c r="U76" i="5"/>
  <c r="X76" i="5" s="1"/>
  <c r="U77" i="5"/>
  <c r="X77" i="5" s="1"/>
  <c r="U78" i="5"/>
  <c r="X78" i="5" s="1"/>
  <c r="U200" i="6"/>
  <c r="X200" i="6" s="1"/>
  <c r="U201" i="6"/>
  <c r="X201" i="6" s="1"/>
  <c r="U202" i="6"/>
  <c r="X202" i="6" s="1"/>
  <c r="U203" i="6"/>
  <c r="X203" i="6" s="1"/>
  <c r="U204" i="6"/>
  <c r="X204" i="6" s="1"/>
  <c r="U205" i="6"/>
  <c r="X205" i="6" s="1"/>
  <c r="U206" i="6"/>
  <c r="X206" i="6" s="1"/>
  <c r="U207" i="6"/>
  <c r="X207" i="6" s="1"/>
  <c r="U208" i="6"/>
  <c r="X208" i="6" s="1"/>
  <c r="U209" i="6"/>
  <c r="X209" i="6" s="1"/>
  <c r="U210" i="6"/>
  <c r="X210" i="6" s="1"/>
  <c r="U211" i="6"/>
  <c r="X211" i="6" s="1"/>
  <c r="U212" i="6"/>
  <c r="X212" i="6" s="1"/>
  <c r="U213" i="6"/>
  <c r="X213" i="6" s="1"/>
  <c r="U214" i="6"/>
  <c r="X214" i="6" s="1"/>
  <c r="U215" i="6"/>
  <c r="X215" i="6" s="1"/>
  <c r="U216" i="6"/>
  <c r="X216" i="6" s="1"/>
  <c r="U167" i="6"/>
  <c r="X167" i="6" s="1"/>
  <c r="U168" i="6"/>
  <c r="X168" i="6" s="1"/>
  <c r="U169" i="6"/>
  <c r="X169" i="6" s="1"/>
  <c r="U170" i="6"/>
  <c r="X170" i="6" s="1"/>
  <c r="U171" i="6"/>
  <c r="X171" i="6" s="1"/>
  <c r="U172" i="6"/>
  <c r="X172" i="6" s="1"/>
  <c r="U173" i="6"/>
  <c r="X173" i="6" s="1"/>
  <c r="U174" i="6"/>
  <c r="X174" i="6" s="1"/>
  <c r="U175" i="6"/>
  <c r="X175" i="6" s="1"/>
  <c r="U176" i="6"/>
  <c r="X176" i="6" s="1"/>
  <c r="U177" i="6"/>
  <c r="X177" i="6" s="1"/>
  <c r="U178" i="6"/>
  <c r="X178" i="6" s="1"/>
  <c r="U179" i="6"/>
  <c r="X179" i="6" s="1"/>
  <c r="U180" i="6"/>
  <c r="X180" i="6" s="1"/>
  <c r="U181" i="6"/>
  <c r="X181" i="6" s="1"/>
  <c r="U182" i="6"/>
  <c r="X182" i="6" s="1"/>
  <c r="U183" i="6"/>
  <c r="X183" i="6" s="1"/>
  <c r="U134" i="6"/>
  <c r="X134" i="6" s="1"/>
  <c r="U135" i="6"/>
  <c r="X135" i="6" s="1"/>
  <c r="U136" i="6"/>
  <c r="X136" i="6" s="1"/>
  <c r="U137" i="6"/>
  <c r="X137" i="6" s="1"/>
  <c r="U138" i="6"/>
  <c r="X138" i="6" s="1"/>
  <c r="U139" i="6"/>
  <c r="X139" i="6" s="1"/>
  <c r="U140" i="6"/>
  <c r="X140" i="6" s="1"/>
  <c r="U141" i="6"/>
  <c r="X141" i="6" s="1"/>
  <c r="U142" i="6"/>
  <c r="X142" i="6" s="1"/>
  <c r="U143" i="6"/>
  <c r="X143" i="6" s="1"/>
  <c r="U144" i="6"/>
  <c r="X144" i="6" s="1"/>
  <c r="U145" i="6"/>
  <c r="X145" i="6" s="1"/>
  <c r="U146" i="6"/>
  <c r="X146" i="6" s="1"/>
  <c r="U147" i="6"/>
  <c r="X147" i="6" s="1"/>
  <c r="U148" i="6"/>
  <c r="X148" i="6" s="1"/>
  <c r="U149" i="6"/>
  <c r="X149" i="6" s="1"/>
  <c r="U150" i="6"/>
  <c r="X150" i="6" s="1"/>
  <c r="U101" i="6"/>
  <c r="X101" i="6" s="1"/>
  <c r="U102" i="6"/>
  <c r="X102" i="6" s="1"/>
  <c r="U103" i="6"/>
  <c r="X103" i="6" s="1"/>
  <c r="U104" i="6"/>
  <c r="X104" i="6" s="1"/>
  <c r="U105" i="6"/>
  <c r="X105" i="6" s="1"/>
  <c r="U106" i="6"/>
  <c r="X106" i="6" s="1"/>
  <c r="U107" i="6"/>
  <c r="X107" i="6" s="1"/>
  <c r="U108" i="6"/>
  <c r="X108" i="6" s="1"/>
  <c r="U109" i="6"/>
  <c r="X109" i="6" s="1"/>
  <c r="U110" i="6"/>
  <c r="X110" i="6" s="1"/>
  <c r="U111" i="6"/>
  <c r="X111" i="6" s="1"/>
  <c r="U112" i="6"/>
  <c r="X112" i="6" s="1"/>
  <c r="U113" i="6"/>
  <c r="X113" i="6" s="1"/>
  <c r="U114" i="6"/>
  <c r="X114" i="6" s="1"/>
  <c r="U115" i="6"/>
  <c r="X115" i="6" s="1"/>
  <c r="U116" i="6"/>
  <c r="X116" i="6" s="1"/>
  <c r="U117" i="6"/>
  <c r="X117" i="6" s="1"/>
  <c r="U266" i="6"/>
  <c r="X266" i="6" s="1"/>
  <c r="U267" i="6"/>
  <c r="X267" i="6" s="1"/>
  <c r="U268" i="6"/>
  <c r="X268" i="6" s="1"/>
  <c r="U269" i="6"/>
  <c r="X269" i="6" s="1"/>
  <c r="U270" i="6"/>
  <c r="X270" i="6" s="1"/>
  <c r="U271" i="6"/>
  <c r="X271" i="6" s="1"/>
  <c r="U272" i="6"/>
  <c r="X272" i="6" s="1"/>
  <c r="U273" i="6"/>
  <c r="X273" i="6" s="1"/>
  <c r="U274" i="6"/>
  <c r="X274" i="6" s="1"/>
  <c r="U275" i="6"/>
  <c r="X275" i="6" s="1"/>
  <c r="U276" i="6"/>
  <c r="X276" i="6" s="1"/>
  <c r="U277" i="6"/>
  <c r="X277" i="6" s="1"/>
  <c r="U278" i="6"/>
  <c r="X278" i="6" s="1"/>
  <c r="U279" i="6"/>
  <c r="X279" i="6" s="1"/>
  <c r="U280" i="6"/>
  <c r="X280" i="6" s="1"/>
  <c r="U281" i="6"/>
  <c r="X281" i="6" s="1"/>
  <c r="U282" i="6"/>
  <c r="X282" i="6" s="1"/>
  <c r="U233" i="6"/>
  <c r="X233" i="6" s="1"/>
  <c r="U234" i="6"/>
  <c r="X234" i="6" s="1"/>
  <c r="U235" i="6"/>
  <c r="X235" i="6" s="1"/>
  <c r="U236" i="6"/>
  <c r="X236" i="6" s="1"/>
  <c r="U237" i="6"/>
  <c r="X237" i="6" s="1"/>
  <c r="U238" i="6"/>
  <c r="X238" i="6" s="1"/>
  <c r="U239" i="6"/>
  <c r="X239" i="6" s="1"/>
  <c r="U240" i="6"/>
  <c r="X240" i="6" s="1"/>
  <c r="U241" i="6"/>
  <c r="X241" i="6" s="1"/>
  <c r="U242" i="6"/>
  <c r="X242" i="6" s="1"/>
  <c r="U243" i="6"/>
  <c r="X243" i="6" s="1"/>
  <c r="U244" i="6"/>
  <c r="X244" i="6" s="1"/>
  <c r="U245" i="6"/>
  <c r="X245" i="6" s="1"/>
  <c r="U246" i="6"/>
  <c r="X246" i="6" s="1"/>
  <c r="U247" i="6"/>
  <c r="X247" i="6" s="1"/>
  <c r="U248" i="6"/>
  <c r="X248" i="6" s="1"/>
  <c r="U249" i="6"/>
  <c r="X249" i="6" s="1"/>
  <c r="U68" i="6"/>
  <c r="X68" i="6" s="1"/>
  <c r="U69" i="6"/>
  <c r="X69" i="6" s="1"/>
  <c r="U70" i="6"/>
  <c r="X70" i="6" s="1"/>
  <c r="U71" i="6"/>
  <c r="X71" i="6" s="1"/>
  <c r="U72" i="6"/>
  <c r="X72" i="6" s="1"/>
  <c r="U73" i="6"/>
  <c r="X73" i="6" s="1"/>
  <c r="U74" i="6"/>
  <c r="X74" i="6" s="1"/>
  <c r="U75" i="6"/>
  <c r="X75" i="6" s="1"/>
  <c r="U76" i="6"/>
  <c r="X76" i="6" s="1"/>
  <c r="U77" i="6"/>
  <c r="X77" i="6" s="1"/>
  <c r="U78" i="6"/>
  <c r="X78" i="6" s="1"/>
  <c r="U79" i="6"/>
  <c r="X79" i="6" s="1"/>
  <c r="U80" i="6"/>
  <c r="X80" i="6" s="1"/>
  <c r="U81" i="6"/>
  <c r="X81" i="6" s="1"/>
  <c r="U82" i="6"/>
  <c r="X82" i="6" s="1"/>
  <c r="U83" i="6"/>
  <c r="X83" i="6" s="1"/>
  <c r="U84" i="6"/>
  <c r="X84" i="6" s="1"/>
  <c r="U35" i="6"/>
  <c r="X35" i="6" s="1"/>
  <c r="U36" i="6"/>
  <c r="X36" i="6" s="1"/>
  <c r="U37" i="6"/>
  <c r="X37" i="6" s="1"/>
  <c r="U38" i="6"/>
  <c r="X38" i="6" s="1"/>
  <c r="U39" i="6"/>
  <c r="X39" i="6" s="1"/>
  <c r="U40" i="6"/>
  <c r="X40" i="6" s="1"/>
  <c r="U41" i="6"/>
  <c r="X41" i="6" s="1"/>
  <c r="U42" i="6"/>
  <c r="X42" i="6" s="1"/>
  <c r="U43" i="6"/>
  <c r="X43" i="6" s="1"/>
  <c r="U44" i="6"/>
  <c r="X44" i="6" s="1"/>
  <c r="U45" i="6"/>
  <c r="X45" i="6" s="1"/>
  <c r="U46" i="6"/>
  <c r="X46" i="6" s="1"/>
  <c r="U47" i="6"/>
  <c r="X47" i="6" s="1"/>
  <c r="U48" i="6"/>
  <c r="X48" i="6" s="1"/>
  <c r="U49" i="6"/>
  <c r="X49" i="6" s="1"/>
  <c r="U50" i="6"/>
  <c r="X50" i="6" s="1"/>
  <c r="U51" i="6"/>
  <c r="X51" i="6" s="1"/>
  <c r="U2" i="6"/>
  <c r="X2" i="6" s="1"/>
  <c r="U3" i="6"/>
  <c r="X3" i="6" s="1"/>
  <c r="U4" i="6"/>
  <c r="X4" i="6" s="1"/>
  <c r="U5" i="6"/>
  <c r="X5" i="6" s="1"/>
  <c r="U6" i="6"/>
  <c r="X6" i="6" s="1"/>
  <c r="U7" i="6"/>
  <c r="X7" i="6" s="1"/>
  <c r="U8" i="6"/>
  <c r="X8" i="6" s="1"/>
  <c r="U9" i="6"/>
  <c r="X9" i="6" s="1"/>
  <c r="U10" i="6"/>
  <c r="X10" i="6" s="1"/>
  <c r="U11" i="6"/>
  <c r="X11" i="6" s="1"/>
  <c r="U12" i="6"/>
  <c r="X12" i="6" s="1"/>
  <c r="U13" i="6"/>
  <c r="X13" i="6" s="1"/>
  <c r="U14" i="6"/>
  <c r="X14" i="6" s="1"/>
  <c r="U15" i="6"/>
  <c r="X15" i="6" s="1"/>
  <c r="U16" i="6"/>
  <c r="X16" i="6" s="1"/>
  <c r="U17" i="6"/>
  <c r="X17" i="6" s="1"/>
  <c r="U18" i="6"/>
  <c r="X18" i="6" s="1"/>
  <c r="S50" i="4"/>
  <c r="V50" i="4" s="1"/>
  <c r="S83" i="4"/>
  <c r="V83" i="4" s="1"/>
  <c r="S51" i="4"/>
  <c r="V51" i="4" s="1"/>
  <c r="S84" i="4"/>
  <c r="V84" i="4" s="1"/>
  <c r="S52" i="4"/>
  <c r="V52" i="4" s="1"/>
  <c r="S85" i="4"/>
  <c r="V85" i="4" s="1"/>
  <c r="S53" i="4"/>
  <c r="V53" i="4" s="1"/>
  <c r="S86" i="4"/>
  <c r="V86" i="4" s="1"/>
  <c r="S54" i="4"/>
  <c r="V54" i="4" s="1"/>
  <c r="S87" i="4"/>
  <c r="V87" i="4" s="1"/>
  <c r="S55" i="4"/>
  <c r="V55" i="4" s="1"/>
  <c r="S88" i="4"/>
  <c r="V88" i="4" s="1"/>
  <c r="S56" i="4"/>
  <c r="V56" i="4" s="1"/>
  <c r="S89" i="4"/>
  <c r="V89" i="4" s="1"/>
  <c r="S57" i="4"/>
  <c r="V57" i="4" s="1"/>
  <c r="S90" i="4"/>
  <c r="V90" i="4" s="1"/>
  <c r="S58" i="4"/>
  <c r="V58" i="4" s="1"/>
  <c r="S91" i="4"/>
  <c r="V91" i="4" s="1"/>
  <c r="S59" i="4"/>
  <c r="V59" i="4" s="1"/>
  <c r="S92" i="4"/>
  <c r="V92" i="4" s="1"/>
  <c r="S60" i="4"/>
  <c r="V60" i="4" s="1"/>
  <c r="S93" i="4"/>
  <c r="V93" i="4" s="1"/>
  <c r="S61" i="4"/>
  <c r="V61" i="4" s="1"/>
  <c r="S94" i="4"/>
  <c r="V94" i="4" s="1"/>
  <c r="S62" i="4"/>
  <c r="V62" i="4" s="1"/>
  <c r="S95" i="4"/>
  <c r="V95" i="4" s="1"/>
  <c r="X95" i="4" s="1"/>
  <c r="Y95" i="4" s="1"/>
  <c r="S63" i="4"/>
  <c r="V63" i="4" s="1"/>
  <c r="S96" i="4"/>
  <c r="V96" i="4" s="1"/>
  <c r="S64" i="4"/>
  <c r="V64" i="4" s="1"/>
  <c r="S97" i="4"/>
  <c r="V97" i="4" s="1"/>
  <c r="X97" i="4" s="1"/>
  <c r="Y97" i="4" s="1"/>
  <c r="S65" i="4"/>
  <c r="V65" i="4" s="1"/>
  <c r="S98" i="4"/>
  <c r="V98" i="4" s="1"/>
  <c r="S66" i="4"/>
  <c r="V66" i="4" s="1"/>
  <c r="S99" i="4"/>
  <c r="V99" i="4" s="1"/>
  <c r="I281" i="5"/>
  <c r="I298" i="5"/>
  <c r="J298" i="5" s="1"/>
  <c r="I67" i="5"/>
  <c r="I84" i="5"/>
  <c r="J84" i="5" s="1"/>
  <c r="I379" i="5"/>
  <c r="J379" i="5" s="1"/>
  <c r="I396" i="5"/>
  <c r="J396" i="5" s="1"/>
  <c r="I149" i="5"/>
  <c r="J149" i="5" s="1"/>
  <c r="I166" i="5"/>
  <c r="I183" i="5"/>
  <c r="J183" i="5" s="1"/>
  <c r="I200" i="5"/>
  <c r="J200" i="5" s="1"/>
  <c r="I282" i="5"/>
  <c r="I299" i="5"/>
  <c r="J299" i="5" s="1"/>
  <c r="I51" i="5"/>
  <c r="J51" i="5" s="1"/>
  <c r="I68" i="5"/>
  <c r="I85" i="5"/>
  <c r="J85" i="5" s="1"/>
  <c r="I380" i="5"/>
  <c r="J380" i="5" s="1"/>
  <c r="I397" i="5"/>
  <c r="J397" i="5" s="1"/>
  <c r="I150" i="5"/>
  <c r="J150" i="5" s="1"/>
  <c r="I167" i="5"/>
  <c r="I184" i="5"/>
  <c r="J184" i="5" s="1"/>
  <c r="I201" i="5"/>
  <c r="J201" i="5" s="1"/>
  <c r="I283" i="5"/>
  <c r="I300" i="5"/>
  <c r="J300" i="5" s="1"/>
  <c r="I52" i="5"/>
  <c r="J52" i="5" s="1"/>
  <c r="I69" i="5"/>
  <c r="I86" i="5"/>
  <c r="J86" i="5" s="1"/>
  <c r="I381" i="5"/>
  <c r="J381" i="5" s="1"/>
  <c r="I398" i="5"/>
  <c r="J398" i="5" s="1"/>
  <c r="I151" i="5"/>
  <c r="J151" i="5" s="1"/>
  <c r="I168" i="5"/>
  <c r="I185" i="5"/>
  <c r="J185" i="5" s="1"/>
  <c r="I202" i="5"/>
  <c r="J202" i="5" s="1"/>
  <c r="I284" i="5"/>
  <c r="I301" i="5"/>
  <c r="J301" i="5" s="1"/>
  <c r="I53" i="5"/>
  <c r="J53" i="5" s="1"/>
  <c r="I70" i="5"/>
  <c r="I87" i="5"/>
  <c r="J87" i="5" s="1"/>
  <c r="I382" i="5"/>
  <c r="J382" i="5" s="1"/>
  <c r="I399" i="5"/>
  <c r="J399" i="5" s="1"/>
  <c r="I152" i="5"/>
  <c r="J152" i="5" s="1"/>
  <c r="I169" i="5"/>
  <c r="I186" i="5"/>
  <c r="J186" i="5" s="1"/>
  <c r="I203" i="5"/>
  <c r="J203" i="5" s="1"/>
  <c r="I285" i="5"/>
  <c r="I302" i="5"/>
  <c r="J302" i="5" s="1"/>
  <c r="I54" i="5"/>
  <c r="J54" i="5" s="1"/>
  <c r="I71" i="5"/>
  <c r="I88" i="5"/>
  <c r="J88" i="5" s="1"/>
  <c r="I383" i="5"/>
  <c r="J383" i="5" s="1"/>
  <c r="I400" i="5"/>
  <c r="J400" i="5" s="1"/>
  <c r="I153" i="5"/>
  <c r="J153" i="5" s="1"/>
  <c r="I170" i="5"/>
  <c r="I187" i="5"/>
  <c r="J187" i="5" s="1"/>
  <c r="I204" i="5"/>
  <c r="J204" i="5" s="1"/>
  <c r="I286" i="5"/>
  <c r="I303" i="5"/>
  <c r="J303" i="5" s="1"/>
  <c r="I55" i="5"/>
  <c r="J55" i="5" s="1"/>
  <c r="I72" i="5"/>
  <c r="I89" i="5"/>
  <c r="J89" i="5" s="1"/>
  <c r="I384" i="5"/>
  <c r="J384" i="5" s="1"/>
  <c r="I401" i="5"/>
  <c r="J401" i="5" s="1"/>
  <c r="I154" i="5"/>
  <c r="J154" i="5" s="1"/>
  <c r="I171" i="5"/>
  <c r="I188" i="5"/>
  <c r="J188" i="5" s="1"/>
  <c r="I205" i="5"/>
  <c r="J205" i="5" s="1"/>
  <c r="I287" i="5"/>
  <c r="I304" i="5"/>
  <c r="J304" i="5" s="1"/>
  <c r="I56" i="5"/>
  <c r="J56" i="5" s="1"/>
  <c r="I73" i="5"/>
  <c r="I90" i="5"/>
  <c r="J90" i="5" s="1"/>
  <c r="I385" i="5"/>
  <c r="J385" i="5" s="1"/>
  <c r="I402" i="5"/>
  <c r="J402" i="5" s="1"/>
  <c r="I155" i="5"/>
  <c r="J155" i="5" s="1"/>
  <c r="I172" i="5"/>
  <c r="I189" i="5"/>
  <c r="J189" i="5" s="1"/>
  <c r="I206" i="5"/>
  <c r="J206" i="5" s="1"/>
  <c r="I288" i="5"/>
  <c r="I305" i="5"/>
  <c r="J305" i="5" s="1"/>
  <c r="I57" i="5"/>
  <c r="J57" i="5" s="1"/>
  <c r="I74" i="5"/>
  <c r="I91" i="5"/>
  <c r="J91" i="5" s="1"/>
  <c r="I386" i="5"/>
  <c r="J386" i="5" s="1"/>
  <c r="I403" i="5"/>
  <c r="J403" i="5" s="1"/>
  <c r="I156" i="5"/>
  <c r="J156" i="5" s="1"/>
  <c r="I173" i="5"/>
  <c r="I190" i="5"/>
  <c r="J190" i="5" s="1"/>
  <c r="I207" i="5"/>
  <c r="J207" i="5" s="1"/>
  <c r="I289" i="5"/>
  <c r="I306" i="5"/>
  <c r="J306" i="5" s="1"/>
  <c r="I58" i="5"/>
  <c r="J58" i="5" s="1"/>
  <c r="I75" i="5"/>
  <c r="I92" i="5"/>
  <c r="J92" i="5" s="1"/>
  <c r="I387" i="5"/>
  <c r="J387" i="5" s="1"/>
  <c r="I404" i="5"/>
  <c r="J404" i="5" s="1"/>
  <c r="I157" i="5"/>
  <c r="J157" i="5" s="1"/>
  <c r="I174" i="5"/>
  <c r="I191" i="5"/>
  <c r="J191" i="5" s="1"/>
  <c r="I208" i="5"/>
  <c r="J208" i="5" s="1"/>
  <c r="I290" i="5"/>
  <c r="I307" i="5"/>
  <c r="J307" i="5" s="1"/>
  <c r="I59" i="5"/>
  <c r="J59" i="5" s="1"/>
  <c r="I76" i="5"/>
  <c r="I93" i="5"/>
  <c r="J93" i="5" s="1"/>
  <c r="I388" i="5"/>
  <c r="J388" i="5" s="1"/>
  <c r="I405" i="5"/>
  <c r="J405" i="5" s="1"/>
  <c r="I158" i="5"/>
  <c r="J158" i="5" s="1"/>
  <c r="I175" i="5"/>
  <c r="I192" i="5"/>
  <c r="J192" i="5" s="1"/>
  <c r="I209" i="5"/>
  <c r="J209" i="5" s="1"/>
  <c r="I291" i="5"/>
  <c r="I308" i="5"/>
  <c r="J308" i="5" s="1"/>
  <c r="I60" i="5"/>
  <c r="J60" i="5" s="1"/>
  <c r="I77" i="5"/>
  <c r="I94" i="5"/>
  <c r="J94" i="5" s="1"/>
  <c r="I389" i="5"/>
  <c r="J389" i="5" s="1"/>
  <c r="I406" i="5"/>
  <c r="J406" i="5" s="1"/>
  <c r="I159" i="5"/>
  <c r="J159" i="5" s="1"/>
  <c r="I176" i="5"/>
  <c r="I193" i="5"/>
  <c r="J193" i="5" s="1"/>
  <c r="I210" i="5"/>
  <c r="J210" i="5" s="1"/>
  <c r="I292" i="5"/>
  <c r="I309" i="5"/>
  <c r="J309" i="5" s="1"/>
  <c r="I61" i="5"/>
  <c r="J61" i="5" s="1"/>
  <c r="I78" i="5"/>
  <c r="I95" i="5"/>
  <c r="J95" i="5" s="1"/>
  <c r="I390" i="5"/>
  <c r="J390" i="5" s="1"/>
  <c r="I407" i="5"/>
  <c r="J407" i="5" s="1"/>
  <c r="I160" i="5"/>
  <c r="J160" i="5" s="1"/>
  <c r="I177" i="5"/>
  <c r="I194" i="5"/>
  <c r="J194" i="5" s="1"/>
  <c r="I211" i="5"/>
  <c r="J211" i="5" s="1"/>
  <c r="I293" i="5"/>
  <c r="I310" i="5"/>
  <c r="J310" i="5" s="1"/>
  <c r="I62" i="5"/>
  <c r="J62" i="5" s="1"/>
  <c r="I79" i="5"/>
  <c r="I96" i="5"/>
  <c r="J96" i="5" s="1"/>
  <c r="I391" i="5"/>
  <c r="J391" i="5" s="1"/>
  <c r="I408" i="5"/>
  <c r="J408" i="5" s="1"/>
  <c r="I161" i="5"/>
  <c r="J161" i="5" s="1"/>
  <c r="I178" i="5"/>
  <c r="I195" i="5"/>
  <c r="J195" i="5" s="1"/>
  <c r="I212" i="5"/>
  <c r="J212" i="5" s="1"/>
  <c r="I294" i="5"/>
  <c r="I311" i="5"/>
  <c r="J311" i="5" s="1"/>
  <c r="I63" i="5"/>
  <c r="J63" i="5" s="1"/>
  <c r="I80" i="5"/>
  <c r="I97" i="5"/>
  <c r="J97" i="5" s="1"/>
  <c r="I392" i="5"/>
  <c r="J392" i="5" s="1"/>
  <c r="I409" i="5"/>
  <c r="J409" i="5" s="1"/>
  <c r="I162" i="5"/>
  <c r="J162" i="5" s="1"/>
  <c r="I179" i="5"/>
  <c r="I196" i="5"/>
  <c r="J196" i="5" s="1"/>
  <c r="I213" i="5"/>
  <c r="J213" i="5" s="1"/>
  <c r="I295" i="5"/>
  <c r="I312" i="5"/>
  <c r="J312" i="5" s="1"/>
  <c r="I64" i="5"/>
  <c r="J64" i="5" s="1"/>
  <c r="I81" i="5"/>
  <c r="I98" i="5"/>
  <c r="J98" i="5" s="1"/>
  <c r="I393" i="5"/>
  <c r="J393" i="5" s="1"/>
  <c r="I410" i="5"/>
  <c r="J410" i="5" s="1"/>
  <c r="I163" i="5"/>
  <c r="J163" i="5" s="1"/>
  <c r="I180" i="5"/>
  <c r="I197" i="5"/>
  <c r="J197" i="5" s="1"/>
  <c r="I214" i="5"/>
  <c r="J214" i="5" s="1"/>
  <c r="I3" i="5"/>
  <c r="J3" i="5" s="1"/>
  <c r="I18" i="5"/>
  <c r="J18" i="5" s="1"/>
  <c r="I34" i="5"/>
  <c r="J34" i="5" s="1"/>
  <c r="I347" i="5"/>
  <c r="J347" i="5" s="1"/>
  <c r="I363" i="5"/>
  <c r="J363" i="5" s="1"/>
  <c r="I445" i="5"/>
  <c r="J445" i="5" s="1"/>
  <c r="I461" i="5"/>
  <c r="J461" i="5" s="1"/>
  <c r="I477" i="5"/>
  <c r="J477" i="5" s="1"/>
  <c r="I493" i="5"/>
  <c r="J493" i="5" s="1"/>
  <c r="I315" i="5"/>
  <c r="J315" i="5" s="1"/>
  <c r="I331" i="5"/>
  <c r="J331" i="5" s="1"/>
  <c r="I101" i="5"/>
  <c r="J101" i="5" s="1"/>
  <c r="I117" i="5"/>
  <c r="J117" i="5" s="1"/>
  <c r="I133" i="5"/>
  <c r="J133" i="5" s="1"/>
  <c r="I413" i="5"/>
  <c r="J413" i="5" s="1"/>
  <c r="I429" i="5"/>
  <c r="J429" i="5" s="1"/>
  <c r="I217" i="5"/>
  <c r="J217" i="5" s="1"/>
  <c r="I233" i="5"/>
  <c r="J233" i="5" s="1"/>
  <c r="I249" i="5"/>
  <c r="J249" i="5" s="1"/>
  <c r="I265" i="5"/>
  <c r="J265" i="5" s="1"/>
  <c r="I4" i="5"/>
  <c r="J4" i="5" s="1"/>
  <c r="I19" i="5"/>
  <c r="J19" i="5" s="1"/>
  <c r="I35" i="5"/>
  <c r="J35" i="5" s="1"/>
  <c r="I348" i="5"/>
  <c r="J348" i="5" s="1"/>
  <c r="I364" i="5"/>
  <c r="J364" i="5" s="1"/>
  <c r="I446" i="5"/>
  <c r="J446" i="5" s="1"/>
  <c r="I462" i="5"/>
  <c r="J462" i="5" s="1"/>
  <c r="I478" i="5"/>
  <c r="J478" i="5" s="1"/>
  <c r="I494" i="5"/>
  <c r="J494" i="5" s="1"/>
  <c r="I316" i="5"/>
  <c r="J316" i="5" s="1"/>
  <c r="I332" i="5"/>
  <c r="J332" i="5" s="1"/>
  <c r="I102" i="5"/>
  <c r="J102" i="5" s="1"/>
  <c r="I118" i="5"/>
  <c r="J118" i="5" s="1"/>
  <c r="I134" i="5"/>
  <c r="J134" i="5" s="1"/>
  <c r="I414" i="5"/>
  <c r="J414" i="5" s="1"/>
  <c r="I430" i="5"/>
  <c r="J430" i="5" s="1"/>
  <c r="I218" i="5"/>
  <c r="J218" i="5" s="1"/>
  <c r="I234" i="5"/>
  <c r="J234" i="5" s="1"/>
  <c r="I250" i="5"/>
  <c r="J250" i="5" s="1"/>
  <c r="I266" i="5"/>
  <c r="J266" i="5" s="1"/>
  <c r="I5" i="5"/>
  <c r="J5" i="5" s="1"/>
  <c r="I20" i="5"/>
  <c r="J20" i="5" s="1"/>
  <c r="I36" i="5"/>
  <c r="J36" i="5" s="1"/>
  <c r="I349" i="5"/>
  <c r="J349" i="5" s="1"/>
  <c r="I365" i="5"/>
  <c r="J365" i="5" s="1"/>
  <c r="I447" i="5"/>
  <c r="J447" i="5" s="1"/>
  <c r="I463" i="5"/>
  <c r="J463" i="5" s="1"/>
  <c r="I479" i="5"/>
  <c r="J479" i="5" s="1"/>
  <c r="I495" i="5"/>
  <c r="J495" i="5" s="1"/>
  <c r="I317" i="5"/>
  <c r="J317" i="5" s="1"/>
  <c r="I333" i="5"/>
  <c r="J333" i="5" s="1"/>
  <c r="I103" i="5"/>
  <c r="J103" i="5" s="1"/>
  <c r="I119" i="5"/>
  <c r="J119" i="5" s="1"/>
  <c r="I135" i="5"/>
  <c r="J135" i="5" s="1"/>
  <c r="I415" i="5"/>
  <c r="J415" i="5" s="1"/>
  <c r="I431" i="5"/>
  <c r="J431" i="5" s="1"/>
  <c r="I219" i="5"/>
  <c r="J219" i="5" s="1"/>
  <c r="I235" i="5"/>
  <c r="J235" i="5" s="1"/>
  <c r="I251" i="5"/>
  <c r="J251" i="5" s="1"/>
  <c r="I267" i="5"/>
  <c r="J267" i="5" s="1"/>
  <c r="I6" i="5"/>
  <c r="J6" i="5" s="1"/>
  <c r="I21" i="5"/>
  <c r="J21" i="5" s="1"/>
  <c r="I37" i="5"/>
  <c r="J37" i="5" s="1"/>
  <c r="I350" i="5"/>
  <c r="J350" i="5" s="1"/>
  <c r="I366" i="5"/>
  <c r="J366" i="5" s="1"/>
  <c r="I448" i="5"/>
  <c r="J448" i="5" s="1"/>
  <c r="I464" i="5"/>
  <c r="J464" i="5" s="1"/>
  <c r="I480" i="5"/>
  <c r="J480" i="5" s="1"/>
  <c r="I496" i="5"/>
  <c r="J496" i="5" s="1"/>
  <c r="I318" i="5"/>
  <c r="J318" i="5" s="1"/>
  <c r="I334" i="5"/>
  <c r="J334" i="5" s="1"/>
  <c r="I104" i="5"/>
  <c r="J104" i="5" s="1"/>
  <c r="I120" i="5"/>
  <c r="J120" i="5" s="1"/>
  <c r="I136" i="5"/>
  <c r="J136" i="5" s="1"/>
  <c r="I416" i="5"/>
  <c r="J416" i="5" s="1"/>
  <c r="I432" i="5"/>
  <c r="J432" i="5" s="1"/>
  <c r="I220" i="5"/>
  <c r="J220" i="5" s="1"/>
  <c r="I236" i="5"/>
  <c r="J236" i="5" s="1"/>
  <c r="I252" i="5"/>
  <c r="J252" i="5" s="1"/>
  <c r="I268" i="5"/>
  <c r="J268" i="5" s="1"/>
  <c r="I7" i="5"/>
  <c r="J7" i="5" s="1"/>
  <c r="I22" i="5"/>
  <c r="J22" i="5" s="1"/>
  <c r="I38" i="5"/>
  <c r="J38" i="5" s="1"/>
  <c r="I351" i="5"/>
  <c r="J351" i="5" s="1"/>
  <c r="I367" i="5"/>
  <c r="J367" i="5" s="1"/>
  <c r="I449" i="5"/>
  <c r="J449" i="5" s="1"/>
  <c r="I465" i="5"/>
  <c r="J465" i="5" s="1"/>
  <c r="I481" i="5"/>
  <c r="J481" i="5" s="1"/>
  <c r="I497" i="5"/>
  <c r="J497" i="5" s="1"/>
  <c r="I319" i="5"/>
  <c r="J319" i="5" s="1"/>
  <c r="I335" i="5"/>
  <c r="J335" i="5" s="1"/>
  <c r="I105" i="5"/>
  <c r="J105" i="5" s="1"/>
  <c r="I121" i="5"/>
  <c r="J121" i="5" s="1"/>
  <c r="I137" i="5"/>
  <c r="J137" i="5" s="1"/>
  <c r="I417" i="5"/>
  <c r="J417" i="5" s="1"/>
  <c r="I433" i="5"/>
  <c r="J433" i="5" s="1"/>
  <c r="I221" i="5"/>
  <c r="J221" i="5" s="1"/>
  <c r="I237" i="5"/>
  <c r="J237" i="5" s="1"/>
  <c r="I253" i="5"/>
  <c r="J253" i="5" s="1"/>
  <c r="I269" i="5"/>
  <c r="J269" i="5" s="1"/>
  <c r="I8" i="5"/>
  <c r="J8" i="5" s="1"/>
  <c r="I23" i="5"/>
  <c r="J23" i="5" s="1"/>
  <c r="I39" i="5"/>
  <c r="J39" i="5" s="1"/>
  <c r="I352" i="5"/>
  <c r="J352" i="5" s="1"/>
  <c r="I368" i="5"/>
  <c r="J368" i="5" s="1"/>
  <c r="I450" i="5"/>
  <c r="J450" i="5" s="1"/>
  <c r="I466" i="5"/>
  <c r="J466" i="5" s="1"/>
  <c r="I482" i="5"/>
  <c r="J482" i="5" s="1"/>
  <c r="I498" i="5"/>
  <c r="J498" i="5" s="1"/>
  <c r="I320" i="5"/>
  <c r="J320" i="5" s="1"/>
  <c r="I336" i="5"/>
  <c r="J336" i="5" s="1"/>
  <c r="I106" i="5"/>
  <c r="J106" i="5" s="1"/>
  <c r="I122" i="5"/>
  <c r="J122" i="5" s="1"/>
  <c r="I138" i="5"/>
  <c r="J138" i="5" s="1"/>
  <c r="I418" i="5"/>
  <c r="J418" i="5" s="1"/>
  <c r="I434" i="5"/>
  <c r="J434" i="5" s="1"/>
  <c r="I222" i="5"/>
  <c r="J222" i="5" s="1"/>
  <c r="I238" i="5"/>
  <c r="J238" i="5" s="1"/>
  <c r="I254" i="5"/>
  <c r="J254" i="5" s="1"/>
  <c r="I270" i="5"/>
  <c r="J270" i="5" s="1"/>
  <c r="I9" i="5"/>
  <c r="J9" i="5" s="1"/>
  <c r="I24" i="5"/>
  <c r="J24" i="5" s="1"/>
  <c r="I40" i="5"/>
  <c r="J40" i="5" s="1"/>
  <c r="I353" i="5"/>
  <c r="J353" i="5" s="1"/>
  <c r="I369" i="5"/>
  <c r="J369" i="5" s="1"/>
  <c r="I451" i="5"/>
  <c r="J451" i="5" s="1"/>
  <c r="I467" i="5"/>
  <c r="J467" i="5" s="1"/>
  <c r="I483" i="5"/>
  <c r="J483" i="5" s="1"/>
  <c r="I499" i="5"/>
  <c r="J499" i="5" s="1"/>
  <c r="I321" i="5"/>
  <c r="J321" i="5" s="1"/>
  <c r="I337" i="5"/>
  <c r="J337" i="5" s="1"/>
  <c r="I107" i="5"/>
  <c r="J107" i="5" s="1"/>
  <c r="I123" i="5"/>
  <c r="J123" i="5" s="1"/>
  <c r="I139" i="5"/>
  <c r="J139" i="5" s="1"/>
  <c r="I419" i="5"/>
  <c r="J419" i="5" s="1"/>
  <c r="I435" i="5"/>
  <c r="J435" i="5" s="1"/>
  <c r="I223" i="5"/>
  <c r="J223" i="5" s="1"/>
  <c r="I239" i="5"/>
  <c r="J239" i="5" s="1"/>
  <c r="I255" i="5"/>
  <c r="J255" i="5" s="1"/>
  <c r="I271" i="5"/>
  <c r="J271" i="5" s="1"/>
  <c r="I10" i="5"/>
  <c r="J10" i="5" s="1"/>
  <c r="I25" i="5"/>
  <c r="J25" i="5" s="1"/>
  <c r="I41" i="5"/>
  <c r="J41" i="5" s="1"/>
  <c r="I354" i="5"/>
  <c r="J354" i="5" s="1"/>
  <c r="I370" i="5"/>
  <c r="J370" i="5" s="1"/>
  <c r="I452" i="5"/>
  <c r="J452" i="5" s="1"/>
  <c r="I468" i="5"/>
  <c r="J468" i="5" s="1"/>
  <c r="I484" i="5"/>
  <c r="J484" i="5" s="1"/>
  <c r="I500" i="5"/>
  <c r="J500" i="5" s="1"/>
  <c r="I322" i="5"/>
  <c r="J322" i="5" s="1"/>
  <c r="I338" i="5"/>
  <c r="J338" i="5" s="1"/>
  <c r="I108" i="5"/>
  <c r="J108" i="5" s="1"/>
  <c r="I124" i="5"/>
  <c r="J124" i="5" s="1"/>
  <c r="I140" i="5"/>
  <c r="J140" i="5" s="1"/>
  <c r="I420" i="5"/>
  <c r="J420" i="5" s="1"/>
  <c r="I436" i="5"/>
  <c r="J436" i="5" s="1"/>
  <c r="I224" i="5"/>
  <c r="J224" i="5" s="1"/>
  <c r="I240" i="5"/>
  <c r="J240" i="5" s="1"/>
  <c r="I256" i="5"/>
  <c r="J256" i="5" s="1"/>
  <c r="I272" i="5"/>
  <c r="J272" i="5" s="1"/>
  <c r="I11" i="5"/>
  <c r="J11" i="5" s="1"/>
  <c r="I26" i="5"/>
  <c r="J26" i="5" s="1"/>
  <c r="I42" i="5"/>
  <c r="J42" i="5" s="1"/>
  <c r="I355" i="5"/>
  <c r="J355" i="5" s="1"/>
  <c r="I371" i="5"/>
  <c r="J371" i="5" s="1"/>
  <c r="I453" i="5"/>
  <c r="J453" i="5" s="1"/>
  <c r="I469" i="5"/>
  <c r="J469" i="5" s="1"/>
  <c r="I485" i="5"/>
  <c r="J485" i="5" s="1"/>
  <c r="I501" i="5"/>
  <c r="J501" i="5" s="1"/>
  <c r="I323" i="5"/>
  <c r="J323" i="5" s="1"/>
  <c r="I339" i="5"/>
  <c r="J339" i="5" s="1"/>
  <c r="I109" i="5"/>
  <c r="J109" i="5" s="1"/>
  <c r="I125" i="5"/>
  <c r="J125" i="5" s="1"/>
  <c r="I141" i="5"/>
  <c r="J141" i="5" s="1"/>
  <c r="I421" i="5"/>
  <c r="J421" i="5" s="1"/>
  <c r="I437" i="5"/>
  <c r="J437" i="5" s="1"/>
  <c r="I225" i="5"/>
  <c r="J225" i="5" s="1"/>
  <c r="I241" i="5"/>
  <c r="J241" i="5" s="1"/>
  <c r="I257" i="5"/>
  <c r="J257" i="5" s="1"/>
  <c r="I273" i="5"/>
  <c r="J273" i="5" s="1"/>
  <c r="I12" i="5"/>
  <c r="J12" i="5" s="1"/>
  <c r="I27" i="5"/>
  <c r="J27" i="5" s="1"/>
  <c r="I43" i="5"/>
  <c r="J43" i="5" s="1"/>
  <c r="I356" i="5"/>
  <c r="J356" i="5" s="1"/>
  <c r="I372" i="5"/>
  <c r="J372" i="5" s="1"/>
  <c r="I454" i="5"/>
  <c r="J454" i="5" s="1"/>
  <c r="I470" i="5"/>
  <c r="J470" i="5" s="1"/>
  <c r="I486" i="5"/>
  <c r="J486" i="5" s="1"/>
  <c r="I502" i="5"/>
  <c r="J502" i="5" s="1"/>
  <c r="I324" i="5"/>
  <c r="J324" i="5" s="1"/>
  <c r="I340" i="5"/>
  <c r="J340" i="5" s="1"/>
  <c r="I110" i="5"/>
  <c r="J110" i="5" s="1"/>
  <c r="I126" i="5"/>
  <c r="J126" i="5" s="1"/>
  <c r="I142" i="5"/>
  <c r="J142" i="5" s="1"/>
  <c r="I422" i="5"/>
  <c r="J422" i="5" s="1"/>
  <c r="I438" i="5"/>
  <c r="J438" i="5" s="1"/>
  <c r="I226" i="5"/>
  <c r="J226" i="5" s="1"/>
  <c r="I242" i="5"/>
  <c r="J242" i="5" s="1"/>
  <c r="I258" i="5"/>
  <c r="J258" i="5" s="1"/>
  <c r="I274" i="5"/>
  <c r="J274" i="5" s="1"/>
  <c r="I13" i="5"/>
  <c r="J13" i="5" s="1"/>
  <c r="I28" i="5"/>
  <c r="J28" i="5" s="1"/>
  <c r="I44" i="5"/>
  <c r="J44" i="5" s="1"/>
  <c r="I357" i="5"/>
  <c r="J357" i="5" s="1"/>
  <c r="I373" i="5"/>
  <c r="J373" i="5" s="1"/>
  <c r="I455" i="5"/>
  <c r="J455" i="5" s="1"/>
  <c r="I471" i="5"/>
  <c r="J471" i="5" s="1"/>
  <c r="I487" i="5"/>
  <c r="J487" i="5" s="1"/>
  <c r="I503" i="5"/>
  <c r="J503" i="5" s="1"/>
  <c r="I325" i="5"/>
  <c r="J325" i="5" s="1"/>
  <c r="I341" i="5"/>
  <c r="J341" i="5" s="1"/>
  <c r="I111" i="5"/>
  <c r="J111" i="5" s="1"/>
  <c r="I127" i="5"/>
  <c r="J127" i="5" s="1"/>
  <c r="I143" i="5"/>
  <c r="J143" i="5" s="1"/>
  <c r="I423" i="5"/>
  <c r="J423" i="5" s="1"/>
  <c r="I439" i="5"/>
  <c r="J439" i="5" s="1"/>
  <c r="I227" i="5"/>
  <c r="J227" i="5" s="1"/>
  <c r="I243" i="5"/>
  <c r="J243" i="5" s="1"/>
  <c r="I259" i="5"/>
  <c r="J259" i="5" s="1"/>
  <c r="I275" i="5"/>
  <c r="J275" i="5" s="1"/>
  <c r="I14" i="5"/>
  <c r="J14" i="5" s="1"/>
  <c r="I29" i="5"/>
  <c r="J29" i="5" s="1"/>
  <c r="I45" i="5"/>
  <c r="J45" i="5" s="1"/>
  <c r="I358" i="5"/>
  <c r="J358" i="5" s="1"/>
  <c r="I374" i="5"/>
  <c r="J374" i="5" s="1"/>
  <c r="I456" i="5"/>
  <c r="J456" i="5" s="1"/>
  <c r="I472" i="5"/>
  <c r="J472" i="5" s="1"/>
  <c r="I488" i="5"/>
  <c r="J488" i="5" s="1"/>
  <c r="I504" i="5"/>
  <c r="J504" i="5" s="1"/>
  <c r="I326" i="5"/>
  <c r="J326" i="5" s="1"/>
  <c r="I342" i="5"/>
  <c r="J342" i="5" s="1"/>
  <c r="I112" i="5"/>
  <c r="J112" i="5" s="1"/>
  <c r="I128" i="5"/>
  <c r="J128" i="5" s="1"/>
  <c r="I144" i="5"/>
  <c r="J144" i="5" s="1"/>
  <c r="I424" i="5"/>
  <c r="J424" i="5" s="1"/>
  <c r="I440" i="5"/>
  <c r="J440" i="5" s="1"/>
  <c r="I228" i="5"/>
  <c r="J228" i="5" s="1"/>
  <c r="I244" i="5"/>
  <c r="J244" i="5" s="1"/>
  <c r="I260" i="5"/>
  <c r="J260" i="5" s="1"/>
  <c r="I276" i="5"/>
  <c r="J276" i="5" s="1"/>
  <c r="I15" i="5"/>
  <c r="J15" i="5" s="1"/>
  <c r="I30" i="5"/>
  <c r="J30" i="5" s="1"/>
  <c r="I46" i="5"/>
  <c r="J46" i="5" s="1"/>
  <c r="I359" i="5"/>
  <c r="J359" i="5" s="1"/>
  <c r="I375" i="5"/>
  <c r="J375" i="5" s="1"/>
  <c r="I457" i="5"/>
  <c r="J457" i="5" s="1"/>
  <c r="I473" i="5"/>
  <c r="J473" i="5" s="1"/>
  <c r="I489" i="5"/>
  <c r="J489" i="5" s="1"/>
  <c r="I505" i="5"/>
  <c r="J505" i="5" s="1"/>
  <c r="I327" i="5"/>
  <c r="J327" i="5" s="1"/>
  <c r="I343" i="5"/>
  <c r="J343" i="5" s="1"/>
  <c r="I113" i="5"/>
  <c r="J113" i="5" s="1"/>
  <c r="I129" i="5"/>
  <c r="J129" i="5" s="1"/>
  <c r="I145" i="5"/>
  <c r="J145" i="5" s="1"/>
  <c r="I425" i="5"/>
  <c r="J425" i="5" s="1"/>
  <c r="I441" i="5"/>
  <c r="J441" i="5" s="1"/>
  <c r="I229" i="5"/>
  <c r="J229" i="5" s="1"/>
  <c r="I245" i="5"/>
  <c r="J245" i="5" s="1"/>
  <c r="I261" i="5"/>
  <c r="J261" i="5" s="1"/>
  <c r="I277" i="5"/>
  <c r="J277" i="5" s="1"/>
  <c r="I31" i="5"/>
  <c r="J31" i="5" s="1"/>
  <c r="I47" i="5"/>
  <c r="J47" i="5" s="1"/>
  <c r="I360" i="5"/>
  <c r="J360" i="5" s="1"/>
  <c r="I376" i="5"/>
  <c r="J376" i="5" s="1"/>
  <c r="I458" i="5"/>
  <c r="J458" i="5" s="1"/>
  <c r="I474" i="5"/>
  <c r="J474" i="5" s="1"/>
  <c r="I490" i="5"/>
  <c r="J490" i="5" s="1"/>
  <c r="I506" i="5"/>
  <c r="J506" i="5" s="1"/>
  <c r="I328" i="5"/>
  <c r="J328" i="5" s="1"/>
  <c r="I344" i="5"/>
  <c r="J344" i="5" s="1"/>
  <c r="I114" i="5"/>
  <c r="J114" i="5" s="1"/>
  <c r="I130" i="5"/>
  <c r="J130" i="5" s="1"/>
  <c r="I146" i="5"/>
  <c r="J146" i="5" s="1"/>
  <c r="I426" i="5"/>
  <c r="J426" i="5" s="1"/>
  <c r="I442" i="5"/>
  <c r="J442" i="5" s="1"/>
  <c r="I230" i="5"/>
  <c r="J230" i="5" s="1"/>
  <c r="I246" i="5"/>
  <c r="J246" i="5" s="1"/>
  <c r="I262" i="5"/>
  <c r="J262" i="5" s="1"/>
  <c r="I278" i="5"/>
  <c r="J278" i="5" s="1"/>
  <c r="I296" i="5"/>
  <c r="I313" i="5"/>
  <c r="J313" i="5" s="1"/>
  <c r="I65" i="5"/>
  <c r="J65" i="5" s="1"/>
  <c r="I82" i="5"/>
  <c r="I99" i="5"/>
  <c r="J99" i="5" s="1"/>
  <c r="I394" i="5"/>
  <c r="J394" i="5" s="1"/>
  <c r="I411" i="5"/>
  <c r="J411" i="5" s="1"/>
  <c r="I164" i="5"/>
  <c r="J164" i="5" s="1"/>
  <c r="I181" i="5"/>
  <c r="I198" i="5"/>
  <c r="J198" i="5" s="1"/>
  <c r="I215" i="5"/>
  <c r="J215" i="5" s="1"/>
  <c r="I297" i="5"/>
  <c r="I314" i="5"/>
  <c r="J314" i="5" s="1"/>
  <c r="I66" i="5"/>
  <c r="J66" i="5" s="1"/>
  <c r="I83" i="5"/>
  <c r="I100" i="5"/>
  <c r="J100" i="5" s="1"/>
  <c r="I395" i="5"/>
  <c r="J395" i="5" s="1"/>
  <c r="I412" i="5"/>
  <c r="J412" i="5" s="1"/>
  <c r="I165" i="5"/>
  <c r="J165" i="5" s="1"/>
  <c r="I182" i="5"/>
  <c r="I199" i="5"/>
  <c r="J199" i="5" s="1"/>
  <c r="I216" i="5"/>
  <c r="J216" i="5" s="1"/>
  <c r="I16" i="5"/>
  <c r="J16" i="5" s="1"/>
  <c r="I32" i="5"/>
  <c r="J32" i="5" s="1"/>
  <c r="I48" i="5"/>
  <c r="J48" i="5" s="1"/>
  <c r="I361" i="5"/>
  <c r="J361" i="5" s="1"/>
  <c r="I377" i="5"/>
  <c r="J377" i="5" s="1"/>
  <c r="I459" i="5"/>
  <c r="J459" i="5" s="1"/>
  <c r="I475" i="5"/>
  <c r="J475" i="5" s="1"/>
  <c r="I491" i="5"/>
  <c r="J491" i="5" s="1"/>
  <c r="I507" i="5"/>
  <c r="J507" i="5" s="1"/>
  <c r="I329" i="5"/>
  <c r="J329" i="5" s="1"/>
  <c r="I345" i="5"/>
  <c r="J345" i="5" s="1"/>
  <c r="I115" i="5"/>
  <c r="J115" i="5" s="1"/>
  <c r="I131" i="5"/>
  <c r="J131" i="5" s="1"/>
  <c r="I147" i="5"/>
  <c r="J147" i="5" s="1"/>
  <c r="I427" i="5"/>
  <c r="J427" i="5" s="1"/>
  <c r="I443" i="5"/>
  <c r="J443" i="5" s="1"/>
  <c r="I231" i="5"/>
  <c r="J231" i="5" s="1"/>
  <c r="I247" i="5"/>
  <c r="J247" i="5" s="1"/>
  <c r="I263" i="5"/>
  <c r="J263" i="5" s="1"/>
  <c r="I279" i="5"/>
  <c r="J279" i="5" s="1"/>
  <c r="I17" i="5"/>
  <c r="J17" i="5" s="1"/>
  <c r="I33" i="5"/>
  <c r="J33" i="5" s="1"/>
  <c r="I49" i="5"/>
  <c r="J49" i="5" s="1"/>
  <c r="I362" i="5"/>
  <c r="J362" i="5" s="1"/>
  <c r="I378" i="5"/>
  <c r="J378" i="5" s="1"/>
  <c r="I460" i="5"/>
  <c r="J460" i="5" s="1"/>
  <c r="I476" i="5"/>
  <c r="J476" i="5" s="1"/>
  <c r="I492" i="5"/>
  <c r="J492" i="5" s="1"/>
  <c r="I508" i="5"/>
  <c r="J508" i="5" s="1"/>
  <c r="I330" i="5"/>
  <c r="J330" i="5" s="1"/>
  <c r="I346" i="5"/>
  <c r="J346" i="5" s="1"/>
  <c r="I116" i="5"/>
  <c r="J116" i="5" s="1"/>
  <c r="I132" i="5"/>
  <c r="J132" i="5" s="1"/>
  <c r="I148" i="5"/>
  <c r="J148" i="5" s="1"/>
  <c r="I428" i="5"/>
  <c r="J428" i="5" s="1"/>
  <c r="I444" i="5"/>
  <c r="J444" i="5" s="1"/>
  <c r="I232" i="5"/>
  <c r="J232" i="5" s="1"/>
  <c r="I248" i="5"/>
  <c r="J248" i="5" s="1"/>
  <c r="I264" i="5"/>
  <c r="J264" i="5" s="1"/>
  <c r="I280" i="5"/>
  <c r="J280" i="5" s="1"/>
  <c r="I2" i="5"/>
  <c r="J2" i="5" s="1"/>
  <c r="I20" i="6"/>
  <c r="J20" i="6" s="1"/>
  <c r="I21" i="6"/>
  <c r="J21" i="6" s="1"/>
  <c r="I22" i="6"/>
  <c r="J22" i="6" s="1"/>
  <c r="I23" i="6"/>
  <c r="J23" i="6" s="1"/>
  <c r="I24" i="6"/>
  <c r="J24" i="6" s="1"/>
  <c r="I25" i="6"/>
  <c r="J25" i="6" s="1"/>
  <c r="I26" i="6"/>
  <c r="J26" i="6" s="1"/>
  <c r="I27" i="6"/>
  <c r="I28" i="6"/>
  <c r="J28" i="6" s="1"/>
  <c r="I29" i="6"/>
  <c r="J29" i="6" s="1"/>
  <c r="I30" i="6"/>
  <c r="I31" i="6"/>
  <c r="I32" i="6"/>
  <c r="I33" i="6"/>
  <c r="I34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52" i="6"/>
  <c r="J52" i="6" s="1"/>
  <c r="T52" i="6" s="1"/>
  <c r="I53" i="6"/>
  <c r="J53" i="6" s="1"/>
  <c r="T53" i="6" s="1"/>
  <c r="I54" i="6"/>
  <c r="J54" i="6" s="1"/>
  <c r="T54" i="6" s="1"/>
  <c r="I55" i="6"/>
  <c r="J55" i="6" s="1"/>
  <c r="T55" i="6" s="1"/>
  <c r="I56" i="6"/>
  <c r="J56" i="6" s="1"/>
  <c r="T56" i="6" s="1"/>
  <c r="I57" i="6"/>
  <c r="J57" i="6" s="1"/>
  <c r="T57" i="6" s="1"/>
  <c r="I58" i="6"/>
  <c r="J58" i="6" s="1"/>
  <c r="T58" i="6" s="1"/>
  <c r="I59" i="6"/>
  <c r="J59" i="6" s="1"/>
  <c r="T59" i="6" s="1"/>
  <c r="I60" i="6"/>
  <c r="I61" i="6"/>
  <c r="I62" i="6"/>
  <c r="I63" i="6"/>
  <c r="I64" i="6"/>
  <c r="I65" i="6"/>
  <c r="I66" i="6"/>
  <c r="I67" i="6"/>
  <c r="I35" i="6"/>
  <c r="Z35" i="6" s="1"/>
  <c r="AA35" i="6" s="1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250" i="6"/>
  <c r="J250" i="6" s="1"/>
  <c r="I251" i="6"/>
  <c r="J251" i="6" s="1"/>
  <c r="I252" i="6"/>
  <c r="J252" i="6" s="1"/>
  <c r="I253" i="6"/>
  <c r="J253" i="6" s="1"/>
  <c r="I254" i="6"/>
  <c r="J254" i="6" s="1"/>
  <c r="I255" i="6"/>
  <c r="J255" i="6" s="1"/>
  <c r="I256" i="6"/>
  <c r="J256" i="6" s="1"/>
  <c r="I257" i="6"/>
  <c r="J257" i="6" s="1"/>
  <c r="I258" i="6"/>
  <c r="J258" i="6" s="1"/>
  <c r="I259" i="6"/>
  <c r="J259" i="6" s="1"/>
  <c r="I260" i="6"/>
  <c r="J260" i="6" s="1"/>
  <c r="I261" i="6"/>
  <c r="I262" i="6"/>
  <c r="I263" i="6"/>
  <c r="I264" i="6"/>
  <c r="I265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83" i="6"/>
  <c r="J283" i="6" s="1"/>
  <c r="I284" i="6"/>
  <c r="J284" i="6" s="1"/>
  <c r="I285" i="6"/>
  <c r="J285" i="6" s="1"/>
  <c r="I286" i="6"/>
  <c r="J286" i="6" s="1"/>
  <c r="I287" i="6"/>
  <c r="J287" i="6" s="1"/>
  <c r="I288" i="6"/>
  <c r="J288" i="6" s="1"/>
  <c r="I289" i="6"/>
  <c r="J289" i="6" s="1"/>
  <c r="I290" i="6"/>
  <c r="J290" i="6" s="1"/>
  <c r="I291" i="6"/>
  <c r="J291" i="6" s="1"/>
  <c r="I292" i="6"/>
  <c r="J292" i="6" s="1"/>
  <c r="I293" i="6"/>
  <c r="J293" i="6" s="1"/>
  <c r="I294" i="6"/>
  <c r="I295" i="6"/>
  <c r="I296" i="6"/>
  <c r="I297" i="6"/>
  <c r="I298" i="6"/>
  <c r="I266" i="6"/>
  <c r="I267" i="6"/>
  <c r="I268" i="6"/>
  <c r="I269" i="6"/>
  <c r="I270" i="6"/>
  <c r="I271" i="6"/>
  <c r="I272" i="6"/>
  <c r="I273" i="6"/>
  <c r="J273" i="6" s="1"/>
  <c r="I274" i="6"/>
  <c r="I275" i="6"/>
  <c r="I276" i="6"/>
  <c r="I277" i="6"/>
  <c r="I278" i="6"/>
  <c r="I279" i="6"/>
  <c r="I280" i="6"/>
  <c r="I281" i="6"/>
  <c r="I282" i="6"/>
  <c r="I118" i="6"/>
  <c r="J118" i="6" s="1"/>
  <c r="I119" i="6"/>
  <c r="J119" i="6" s="1"/>
  <c r="I120" i="6"/>
  <c r="J120" i="6" s="1"/>
  <c r="I121" i="6"/>
  <c r="J121" i="6" s="1"/>
  <c r="I122" i="6"/>
  <c r="J122" i="6" s="1"/>
  <c r="I123" i="6"/>
  <c r="J123" i="6" s="1"/>
  <c r="I124" i="6"/>
  <c r="J124" i="6" s="1"/>
  <c r="I125" i="6"/>
  <c r="J125" i="6" s="1"/>
  <c r="I126" i="6"/>
  <c r="J126" i="6" s="1"/>
  <c r="I127" i="6"/>
  <c r="J127" i="6" s="1"/>
  <c r="I128" i="6"/>
  <c r="J128" i="6" s="1"/>
  <c r="I129" i="6"/>
  <c r="J129" i="6" s="1"/>
  <c r="I130" i="6"/>
  <c r="I131" i="6"/>
  <c r="I132" i="6"/>
  <c r="I133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84" i="6"/>
  <c r="J184" i="6" s="1"/>
  <c r="I185" i="6"/>
  <c r="J185" i="6" s="1"/>
  <c r="I186" i="6"/>
  <c r="J186" i="6" s="1"/>
  <c r="I187" i="6"/>
  <c r="J187" i="6" s="1"/>
  <c r="I188" i="6"/>
  <c r="J188" i="6" s="1"/>
  <c r="I189" i="6"/>
  <c r="J189" i="6" s="1"/>
  <c r="I190" i="6"/>
  <c r="J190" i="6" s="1"/>
  <c r="I191" i="6"/>
  <c r="J191" i="6" s="1"/>
  <c r="I192" i="6"/>
  <c r="J192" i="6" s="1"/>
  <c r="I193" i="6"/>
  <c r="J193" i="6" s="1"/>
  <c r="I194" i="6"/>
  <c r="I195" i="6"/>
  <c r="I196" i="6"/>
  <c r="I197" i="6"/>
  <c r="I198" i="6"/>
  <c r="I199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217" i="6"/>
  <c r="J217" i="6" s="1"/>
  <c r="I218" i="6"/>
  <c r="J218" i="6" s="1"/>
  <c r="I219" i="6"/>
  <c r="J219" i="6" s="1"/>
  <c r="I220" i="6"/>
  <c r="J220" i="6" s="1"/>
  <c r="I221" i="6"/>
  <c r="J221" i="6" s="1"/>
  <c r="I222" i="6"/>
  <c r="J222" i="6" s="1"/>
  <c r="I223" i="6"/>
  <c r="J223" i="6" s="1"/>
  <c r="I224" i="6"/>
  <c r="J224" i="6" s="1"/>
  <c r="I225" i="6"/>
  <c r="J225" i="6" s="1"/>
  <c r="I226" i="6"/>
  <c r="J226" i="6" s="1"/>
  <c r="I227" i="6"/>
  <c r="I228" i="6"/>
  <c r="I229" i="6"/>
  <c r="I230" i="6"/>
  <c r="I231" i="6"/>
  <c r="I232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19" i="6"/>
  <c r="J19" i="6" s="1"/>
  <c r="T174" i="6" l="1"/>
  <c r="J174" i="6"/>
  <c r="T201" i="6"/>
  <c r="J201" i="6"/>
  <c r="T177" i="6"/>
  <c r="J177" i="6"/>
  <c r="T113" i="6"/>
  <c r="J113" i="6"/>
  <c r="T279" i="6"/>
  <c r="J279" i="6"/>
  <c r="T296" i="6"/>
  <c r="J296" i="6"/>
  <c r="T264" i="6"/>
  <c r="J264" i="6"/>
  <c r="T100" i="6"/>
  <c r="T216" i="6"/>
  <c r="J216" i="6"/>
  <c r="T112" i="6"/>
  <c r="J112" i="6"/>
  <c r="T104" i="6"/>
  <c r="J104" i="6"/>
  <c r="T278" i="6"/>
  <c r="J278" i="6"/>
  <c r="T270" i="6"/>
  <c r="J270" i="6"/>
  <c r="T295" i="6"/>
  <c r="J295" i="6"/>
  <c r="T246" i="6"/>
  <c r="J246" i="6"/>
  <c r="T238" i="6"/>
  <c r="J238" i="6"/>
  <c r="T263" i="6"/>
  <c r="J263" i="6"/>
  <c r="T82" i="6"/>
  <c r="T74" i="6"/>
  <c r="T99" i="6"/>
  <c r="T27" i="6"/>
  <c r="J27" i="6"/>
  <c r="T199" i="6"/>
  <c r="J199" i="6"/>
  <c r="T169" i="6"/>
  <c r="J169" i="6"/>
  <c r="T194" i="6"/>
  <c r="J194" i="6"/>
  <c r="T105" i="6"/>
  <c r="J105" i="6"/>
  <c r="T271" i="6"/>
  <c r="J271" i="6"/>
  <c r="T247" i="6"/>
  <c r="J247" i="6"/>
  <c r="T239" i="6"/>
  <c r="J239" i="6"/>
  <c r="T75" i="6"/>
  <c r="T208" i="6"/>
  <c r="J208" i="6"/>
  <c r="T200" i="6"/>
  <c r="J200" i="6"/>
  <c r="T176" i="6"/>
  <c r="J176" i="6"/>
  <c r="T168" i="6"/>
  <c r="J168" i="6"/>
  <c r="T215" i="6"/>
  <c r="J215" i="6"/>
  <c r="T207" i="6"/>
  <c r="J207" i="6"/>
  <c r="T232" i="6"/>
  <c r="J232" i="6"/>
  <c r="T183" i="6"/>
  <c r="J183" i="6"/>
  <c r="T175" i="6"/>
  <c r="J175" i="6"/>
  <c r="T167" i="6"/>
  <c r="J167" i="6"/>
  <c r="T111" i="6"/>
  <c r="J111" i="6"/>
  <c r="T103" i="6"/>
  <c r="J103" i="6"/>
  <c r="T277" i="6"/>
  <c r="J277" i="6"/>
  <c r="T269" i="6"/>
  <c r="J269" i="6"/>
  <c r="T294" i="6"/>
  <c r="J294" i="6"/>
  <c r="T245" i="6"/>
  <c r="J245" i="6"/>
  <c r="T237" i="6"/>
  <c r="J237" i="6"/>
  <c r="T262" i="6"/>
  <c r="J262" i="6"/>
  <c r="T81" i="6"/>
  <c r="T73" i="6"/>
  <c r="T98" i="6"/>
  <c r="T34" i="6"/>
  <c r="J34" i="6"/>
  <c r="T182" i="6"/>
  <c r="J182" i="6"/>
  <c r="T102" i="6"/>
  <c r="J102" i="6"/>
  <c r="T268" i="6"/>
  <c r="J268" i="6"/>
  <c r="T261" i="6"/>
  <c r="J261" i="6"/>
  <c r="T80" i="6"/>
  <c r="T33" i="6"/>
  <c r="J33" i="6"/>
  <c r="T213" i="6"/>
  <c r="J213" i="6"/>
  <c r="T205" i="6"/>
  <c r="J205" i="6"/>
  <c r="T230" i="6"/>
  <c r="J230" i="6"/>
  <c r="T181" i="6"/>
  <c r="J181" i="6"/>
  <c r="T173" i="6"/>
  <c r="J173" i="6"/>
  <c r="T198" i="6"/>
  <c r="J198" i="6"/>
  <c r="T117" i="6"/>
  <c r="J117" i="6"/>
  <c r="T109" i="6"/>
  <c r="J109" i="6"/>
  <c r="T101" i="6"/>
  <c r="J101" i="6"/>
  <c r="T275" i="6"/>
  <c r="J275" i="6"/>
  <c r="T267" i="6"/>
  <c r="J267" i="6"/>
  <c r="T243" i="6"/>
  <c r="J243" i="6"/>
  <c r="T235" i="6"/>
  <c r="J235" i="6"/>
  <c r="T79" i="6"/>
  <c r="T71" i="6"/>
  <c r="T96" i="6"/>
  <c r="T32" i="6"/>
  <c r="J32" i="6"/>
  <c r="T214" i="6"/>
  <c r="J214" i="6"/>
  <c r="T236" i="6"/>
  <c r="J236" i="6"/>
  <c r="T72" i="6"/>
  <c r="T204" i="6"/>
  <c r="J204" i="6"/>
  <c r="T229" i="6"/>
  <c r="J229" i="6"/>
  <c r="T180" i="6"/>
  <c r="J180" i="6"/>
  <c r="T172" i="6"/>
  <c r="J172" i="6"/>
  <c r="T197" i="6"/>
  <c r="J197" i="6"/>
  <c r="T116" i="6"/>
  <c r="J116" i="6"/>
  <c r="T108" i="6"/>
  <c r="J108" i="6"/>
  <c r="T133" i="6"/>
  <c r="J133" i="6"/>
  <c r="T282" i="6"/>
  <c r="J282" i="6"/>
  <c r="T274" i="6"/>
  <c r="J274" i="6"/>
  <c r="T266" i="6"/>
  <c r="J266" i="6"/>
  <c r="T242" i="6"/>
  <c r="J242" i="6"/>
  <c r="T234" i="6"/>
  <c r="J234" i="6"/>
  <c r="T78" i="6"/>
  <c r="T70" i="6"/>
  <c r="T31" i="6"/>
  <c r="J31" i="6"/>
  <c r="T206" i="6"/>
  <c r="J206" i="6"/>
  <c r="T212" i="6"/>
  <c r="J212" i="6"/>
  <c r="T203" i="6"/>
  <c r="J203" i="6"/>
  <c r="T228" i="6"/>
  <c r="J228" i="6"/>
  <c r="T179" i="6"/>
  <c r="J179" i="6"/>
  <c r="T171" i="6"/>
  <c r="J171" i="6"/>
  <c r="T196" i="6"/>
  <c r="J196" i="6"/>
  <c r="T115" i="6"/>
  <c r="J115" i="6"/>
  <c r="T107" i="6"/>
  <c r="J107" i="6"/>
  <c r="T132" i="6"/>
  <c r="J132" i="6"/>
  <c r="T281" i="6"/>
  <c r="J281" i="6"/>
  <c r="T298" i="6"/>
  <c r="J298" i="6"/>
  <c r="T249" i="6"/>
  <c r="J249" i="6"/>
  <c r="T241" i="6"/>
  <c r="J241" i="6"/>
  <c r="T233" i="6"/>
  <c r="J233" i="6"/>
  <c r="T77" i="6"/>
  <c r="T69" i="6"/>
  <c r="T30" i="6"/>
  <c r="J30" i="6"/>
  <c r="T231" i="6"/>
  <c r="J231" i="6"/>
  <c r="T110" i="6"/>
  <c r="J110" i="6"/>
  <c r="T276" i="6"/>
  <c r="J276" i="6"/>
  <c r="T244" i="6"/>
  <c r="J244" i="6"/>
  <c r="T97" i="6"/>
  <c r="T211" i="6"/>
  <c r="J211" i="6"/>
  <c r="T210" i="6"/>
  <c r="J210" i="6"/>
  <c r="T202" i="6"/>
  <c r="J202" i="6"/>
  <c r="T227" i="6"/>
  <c r="J227" i="6"/>
  <c r="T178" i="6"/>
  <c r="J178" i="6"/>
  <c r="T170" i="6"/>
  <c r="J170" i="6"/>
  <c r="T195" i="6"/>
  <c r="J195" i="6"/>
  <c r="T114" i="6"/>
  <c r="J114" i="6"/>
  <c r="T106" i="6"/>
  <c r="J106" i="6"/>
  <c r="T131" i="6"/>
  <c r="J131" i="6"/>
  <c r="T280" i="6"/>
  <c r="J280" i="6"/>
  <c r="T272" i="6"/>
  <c r="J272" i="6"/>
  <c r="T297" i="6"/>
  <c r="J297" i="6"/>
  <c r="T248" i="6"/>
  <c r="J248" i="6"/>
  <c r="T240" i="6"/>
  <c r="J240" i="6"/>
  <c r="T265" i="6"/>
  <c r="J265" i="6"/>
  <c r="T84" i="6"/>
  <c r="T76" i="6"/>
  <c r="T68" i="6"/>
  <c r="T209" i="6"/>
  <c r="J209" i="6"/>
  <c r="T130" i="6"/>
  <c r="J130" i="6"/>
  <c r="T83" i="6"/>
  <c r="S132" i="5"/>
  <c r="T132" i="5"/>
  <c r="S262" i="5"/>
  <c r="T262" i="5"/>
  <c r="S326" i="5"/>
  <c r="T326" i="5"/>
  <c r="Z453" i="5"/>
  <c r="AA453" i="5" s="1"/>
  <c r="S453" i="5"/>
  <c r="T453" i="5"/>
  <c r="S238" i="5"/>
  <c r="T238" i="5"/>
  <c r="S318" i="5"/>
  <c r="T318" i="5"/>
  <c r="S316" i="5"/>
  <c r="T316" i="5"/>
  <c r="S408" i="5"/>
  <c r="T408" i="5"/>
  <c r="S386" i="5"/>
  <c r="T386" i="5"/>
  <c r="S298" i="5"/>
  <c r="T298" i="5"/>
  <c r="Z144" i="5"/>
  <c r="AA144" i="5" s="1"/>
  <c r="S280" i="5"/>
  <c r="T280" i="5"/>
  <c r="S116" i="5"/>
  <c r="T116" i="5"/>
  <c r="S362" i="5"/>
  <c r="T362" i="5"/>
  <c r="T443" i="5"/>
  <c r="S443" i="5"/>
  <c r="T491" i="5"/>
  <c r="S491" i="5"/>
  <c r="Z128" i="5"/>
  <c r="AA128" i="5" s="1"/>
  <c r="S216" i="5"/>
  <c r="T216" i="5"/>
  <c r="Z162" i="5"/>
  <c r="AA162" i="5" s="1"/>
  <c r="S66" i="5"/>
  <c r="T66" i="5"/>
  <c r="Z360" i="5"/>
  <c r="AA360" i="5" s="1"/>
  <c r="S394" i="5"/>
  <c r="T394" i="5"/>
  <c r="S246" i="5"/>
  <c r="T246" i="5"/>
  <c r="S328" i="5"/>
  <c r="T328" i="5"/>
  <c r="Z79" i="5"/>
  <c r="AA79" i="5" s="1"/>
  <c r="S31" i="5"/>
  <c r="T31" i="5"/>
  <c r="Z208" i="5"/>
  <c r="AA208" i="5" s="1"/>
  <c r="S129" i="5"/>
  <c r="T129" i="5"/>
  <c r="S375" i="5"/>
  <c r="T375" i="5"/>
  <c r="S228" i="5"/>
  <c r="T228" i="5"/>
  <c r="Z504" i="5"/>
  <c r="AA504" i="5" s="1"/>
  <c r="S504" i="5"/>
  <c r="T504" i="5"/>
  <c r="Z62" i="5"/>
  <c r="AA62" i="5" s="1"/>
  <c r="S14" i="5"/>
  <c r="T14" i="5"/>
  <c r="S127" i="5"/>
  <c r="T127" i="5"/>
  <c r="S373" i="5"/>
  <c r="T373" i="5"/>
  <c r="Z399" i="5"/>
  <c r="AA399" i="5" s="1"/>
  <c r="S226" i="5"/>
  <c r="T226" i="5"/>
  <c r="Z502" i="5"/>
  <c r="AA502" i="5" s="1"/>
  <c r="S502" i="5"/>
  <c r="T502" i="5"/>
  <c r="Z60" i="5"/>
  <c r="AA60" i="5" s="1"/>
  <c r="S12" i="5"/>
  <c r="T12" i="5"/>
  <c r="Z204" i="5"/>
  <c r="AA204" i="5" s="1"/>
  <c r="S125" i="5"/>
  <c r="T125" i="5"/>
  <c r="S371" i="5"/>
  <c r="T371" i="5"/>
  <c r="Z397" i="5"/>
  <c r="AA397" i="5" s="1"/>
  <c r="S224" i="5"/>
  <c r="T224" i="5"/>
  <c r="S500" i="5"/>
  <c r="T500" i="5"/>
  <c r="Z58" i="5"/>
  <c r="AA58" i="5" s="1"/>
  <c r="S10" i="5"/>
  <c r="T10" i="5"/>
  <c r="Z202" i="5"/>
  <c r="AA202" i="5" s="1"/>
  <c r="T123" i="5"/>
  <c r="S123" i="5"/>
  <c r="T369" i="5"/>
  <c r="S369" i="5"/>
  <c r="S222" i="5"/>
  <c r="T222" i="5"/>
  <c r="S498" i="5"/>
  <c r="T498" i="5"/>
  <c r="T8" i="5"/>
  <c r="S8" i="5"/>
  <c r="Z200" i="5"/>
  <c r="AA200" i="5" s="1"/>
  <c r="S121" i="5"/>
  <c r="T121" i="5"/>
  <c r="S367" i="5"/>
  <c r="T367" i="5"/>
  <c r="S220" i="5"/>
  <c r="T220" i="5"/>
  <c r="S496" i="5"/>
  <c r="T496" i="5"/>
  <c r="Z54" i="5"/>
  <c r="AA54" i="5" s="1"/>
  <c r="S6" i="5"/>
  <c r="T6" i="5"/>
  <c r="S119" i="5"/>
  <c r="T119" i="5"/>
  <c r="S365" i="5"/>
  <c r="T365" i="5"/>
  <c r="Z391" i="5"/>
  <c r="AA391" i="5" s="1"/>
  <c r="S218" i="5"/>
  <c r="T218" i="5"/>
  <c r="S494" i="5"/>
  <c r="T494" i="5"/>
  <c r="Z52" i="5"/>
  <c r="AA52" i="5" s="1"/>
  <c r="S4" i="5"/>
  <c r="T4" i="5"/>
  <c r="Z196" i="5"/>
  <c r="AA196" i="5" s="1"/>
  <c r="S117" i="5"/>
  <c r="T117" i="5"/>
  <c r="S363" i="5"/>
  <c r="T363" i="5"/>
  <c r="Z387" i="5"/>
  <c r="AA387" i="5" s="1"/>
  <c r="S163" i="5"/>
  <c r="T163" i="5"/>
  <c r="T213" i="5"/>
  <c r="S213" i="5"/>
  <c r="Z159" i="5"/>
  <c r="AA159" i="5" s="1"/>
  <c r="S63" i="5"/>
  <c r="T63" i="5"/>
  <c r="S391" i="5"/>
  <c r="T391" i="5"/>
  <c r="S177" i="5"/>
  <c r="S292" i="5"/>
  <c r="Z189" i="5"/>
  <c r="AA189" i="5" s="1"/>
  <c r="S77" i="5"/>
  <c r="S405" i="5"/>
  <c r="T405" i="5"/>
  <c r="S191" i="5"/>
  <c r="T191" i="5"/>
  <c r="S306" i="5"/>
  <c r="T306" i="5"/>
  <c r="Z283" i="5"/>
  <c r="AA283" i="5" s="1"/>
  <c r="S91" i="5"/>
  <c r="T91" i="5"/>
  <c r="Z379" i="5"/>
  <c r="AA379" i="5" s="1"/>
  <c r="T155" i="5"/>
  <c r="S155" i="5"/>
  <c r="T205" i="5"/>
  <c r="S205" i="5"/>
  <c r="Z151" i="5"/>
  <c r="AA151" i="5" s="1"/>
  <c r="S55" i="5"/>
  <c r="T55" i="5"/>
  <c r="S383" i="5"/>
  <c r="T383" i="5"/>
  <c r="Z409" i="5"/>
  <c r="AA409" i="5" s="1"/>
  <c r="S169" i="5"/>
  <c r="S284" i="5"/>
  <c r="S69" i="5"/>
  <c r="T397" i="5"/>
  <c r="S397" i="5"/>
  <c r="S183" i="5"/>
  <c r="T183" i="5"/>
  <c r="S281" i="5"/>
  <c r="X45" i="5"/>
  <c r="Z45" i="5" s="1"/>
  <c r="AA45" i="5" s="1"/>
  <c r="X23" i="5"/>
  <c r="X15" i="5"/>
  <c r="T507" i="5"/>
  <c r="S507" i="5"/>
  <c r="S145" i="5"/>
  <c r="T145" i="5"/>
  <c r="S455" i="5"/>
  <c r="T455" i="5"/>
  <c r="S322" i="5"/>
  <c r="T322" i="5"/>
  <c r="S137" i="5"/>
  <c r="T137" i="5"/>
  <c r="S234" i="5"/>
  <c r="T234" i="5"/>
  <c r="S80" i="5"/>
  <c r="S58" i="5"/>
  <c r="T58" i="5"/>
  <c r="S186" i="5"/>
  <c r="T186" i="5"/>
  <c r="Z475" i="5"/>
  <c r="AA475" i="5" s="1"/>
  <c r="S475" i="5"/>
  <c r="T475" i="5"/>
  <c r="S506" i="5"/>
  <c r="T506" i="5"/>
  <c r="S357" i="5"/>
  <c r="T357" i="5"/>
  <c r="S436" i="5"/>
  <c r="T436" i="5"/>
  <c r="S269" i="5"/>
  <c r="T269" i="5"/>
  <c r="T430" i="5"/>
  <c r="S430" i="5"/>
  <c r="S174" i="5"/>
  <c r="S202" i="5"/>
  <c r="T202" i="5"/>
  <c r="S231" i="5"/>
  <c r="T231" i="5"/>
  <c r="S344" i="5"/>
  <c r="T344" i="5"/>
  <c r="S29" i="5"/>
  <c r="T29" i="5"/>
  <c r="Z301" i="5"/>
  <c r="AA301" i="5" s="1"/>
  <c r="S141" i="5"/>
  <c r="T141" i="5"/>
  <c r="S320" i="5"/>
  <c r="T320" i="5"/>
  <c r="Z295" i="5"/>
  <c r="AA295" i="5" s="1"/>
  <c r="S135" i="5"/>
  <c r="T135" i="5"/>
  <c r="Z445" i="5"/>
  <c r="AA445" i="5" s="1"/>
  <c r="S445" i="5"/>
  <c r="T445" i="5"/>
  <c r="S94" i="5"/>
  <c r="T94" i="5"/>
  <c r="S172" i="5"/>
  <c r="S86" i="5"/>
  <c r="T86" i="5"/>
  <c r="S49" i="5"/>
  <c r="T49" i="5"/>
  <c r="S230" i="5"/>
  <c r="T230" i="5"/>
  <c r="S440" i="5"/>
  <c r="T440" i="5"/>
  <c r="S486" i="5"/>
  <c r="T486" i="5"/>
  <c r="T353" i="5"/>
  <c r="S353" i="5"/>
  <c r="S432" i="5"/>
  <c r="T432" i="5"/>
  <c r="T349" i="5"/>
  <c r="S349" i="5"/>
  <c r="S347" i="5"/>
  <c r="T347" i="5"/>
  <c r="S96" i="5"/>
  <c r="T96" i="5"/>
  <c r="S289" i="5"/>
  <c r="S88" i="5"/>
  <c r="T88" i="5"/>
  <c r="S166" i="5"/>
  <c r="S248" i="5"/>
  <c r="T248" i="5"/>
  <c r="S330" i="5"/>
  <c r="T330" i="5"/>
  <c r="Z81" i="5"/>
  <c r="AA81" i="5" s="1"/>
  <c r="S33" i="5"/>
  <c r="T33" i="5"/>
  <c r="Z459" i="5"/>
  <c r="AA459" i="5" s="1"/>
  <c r="S459" i="5"/>
  <c r="T459" i="5"/>
  <c r="S182" i="5"/>
  <c r="S297" i="5"/>
  <c r="Z194" i="5"/>
  <c r="AA194" i="5" s="1"/>
  <c r="S82" i="5"/>
  <c r="S442" i="5"/>
  <c r="T442" i="5"/>
  <c r="S490" i="5"/>
  <c r="T490" i="5"/>
  <c r="S261" i="5"/>
  <c r="T261" i="5"/>
  <c r="S343" i="5"/>
  <c r="T343" i="5"/>
  <c r="Z94" i="5"/>
  <c r="AA94" i="5" s="1"/>
  <c r="S46" i="5"/>
  <c r="T46" i="5"/>
  <c r="S424" i="5"/>
  <c r="T424" i="5"/>
  <c r="Z472" i="5"/>
  <c r="AA472" i="5" s="1"/>
  <c r="S472" i="5"/>
  <c r="T472" i="5"/>
  <c r="S259" i="5"/>
  <c r="T259" i="5"/>
  <c r="S341" i="5"/>
  <c r="T341" i="5"/>
  <c r="S44" i="5"/>
  <c r="T44" i="5"/>
  <c r="S422" i="5"/>
  <c r="T422" i="5"/>
  <c r="Z470" i="5"/>
  <c r="AA470" i="5" s="1"/>
  <c r="S470" i="5"/>
  <c r="T470" i="5"/>
  <c r="S257" i="5"/>
  <c r="T257" i="5"/>
  <c r="S339" i="5"/>
  <c r="T339" i="5"/>
  <c r="S42" i="5"/>
  <c r="T42" i="5"/>
  <c r="S420" i="5"/>
  <c r="T420" i="5"/>
  <c r="Z468" i="5"/>
  <c r="AA468" i="5" s="1"/>
  <c r="S468" i="5"/>
  <c r="T468" i="5"/>
  <c r="T255" i="5"/>
  <c r="S255" i="5"/>
  <c r="S337" i="5"/>
  <c r="T337" i="5"/>
  <c r="S40" i="5"/>
  <c r="T40" i="5"/>
  <c r="S418" i="5"/>
  <c r="T418" i="5"/>
  <c r="Z466" i="5"/>
  <c r="AA466" i="5" s="1"/>
  <c r="S466" i="5"/>
  <c r="T466" i="5"/>
  <c r="S253" i="5"/>
  <c r="T253" i="5"/>
  <c r="S335" i="5"/>
  <c r="T335" i="5"/>
  <c r="S38" i="5"/>
  <c r="T38" i="5"/>
  <c r="S416" i="5"/>
  <c r="T416" i="5"/>
  <c r="Z464" i="5"/>
  <c r="AA464" i="5" s="1"/>
  <c r="S464" i="5"/>
  <c r="T464" i="5"/>
  <c r="S251" i="5"/>
  <c r="T251" i="5"/>
  <c r="S333" i="5"/>
  <c r="T333" i="5"/>
  <c r="S36" i="5"/>
  <c r="T36" i="5"/>
  <c r="S414" i="5"/>
  <c r="T414" i="5"/>
  <c r="Z462" i="5"/>
  <c r="AA462" i="5" s="1"/>
  <c r="S462" i="5"/>
  <c r="T462" i="5"/>
  <c r="S249" i="5"/>
  <c r="T249" i="5"/>
  <c r="S331" i="5"/>
  <c r="T331" i="5"/>
  <c r="S34" i="5"/>
  <c r="T34" i="5"/>
  <c r="S393" i="5"/>
  <c r="T393" i="5"/>
  <c r="S179" i="5"/>
  <c r="S294" i="5"/>
  <c r="S79" i="5"/>
  <c r="S407" i="5"/>
  <c r="T407" i="5"/>
  <c r="S193" i="5"/>
  <c r="T193" i="5"/>
  <c r="S308" i="5"/>
  <c r="T308" i="5"/>
  <c r="T93" i="5"/>
  <c r="S93" i="5"/>
  <c r="T157" i="5"/>
  <c r="S157" i="5"/>
  <c r="S207" i="5"/>
  <c r="T207" i="5"/>
  <c r="S57" i="5"/>
  <c r="T57" i="5"/>
  <c r="S385" i="5"/>
  <c r="T385" i="5"/>
  <c r="S171" i="5"/>
  <c r="S286" i="5"/>
  <c r="S71" i="5"/>
  <c r="S399" i="5"/>
  <c r="T399" i="5"/>
  <c r="S185" i="5"/>
  <c r="T185" i="5"/>
  <c r="S300" i="5"/>
  <c r="T300" i="5"/>
  <c r="T85" i="5"/>
  <c r="S85" i="5"/>
  <c r="T149" i="5"/>
  <c r="S149" i="5"/>
  <c r="T16" i="5"/>
  <c r="S16" i="5"/>
  <c r="Z457" i="5"/>
  <c r="AA457" i="5" s="1"/>
  <c r="S457" i="5"/>
  <c r="T457" i="5"/>
  <c r="S324" i="5"/>
  <c r="T324" i="5"/>
  <c r="T139" i="5"/>
  <c r="S139" i="5"/>
  <c r="S21" i="5"/>
  <c r="T21" i="5"/>
  <c r="S295" i="5"/>
  <c r="S208" i="5"/>
  <c r="T208" i="5"/>
  <c r="S400" i="5"/>
  <c r="T400" i="5"/>
  <c r="S346" i="5"/>
  <c r="T346" i="5"/>
  <c r="Z291" i="5"/>
  <c r="AA291" i="5" s="1"/>
  <c r="S99" i="5"/>
  <c r="T99" i="5"/>
  <c r="S359" i="5"/>
  <c r="T359" i="5"/>
  <c r="S275" i="5"/>
  <c r="T275" i="5"/>
  <c r="S273" i="5"/>
  <c r="T273" i="5"/>
  <c r="T271" i="5"/>
  <c r="S271" i="5"/>
  <c r="S482" i="5"/>
  <c r="T482" i="5"/>
  <c r="S480" i="5"/>
  <c r="T480" i="5"/>
  <c r="S265" i="5"/>
  <c r="T265" i="5"/>
  <c r="S311" i="5"/>
  <c r="T311" i="5"/>
  <c r="S210" i="5"/>
  <c r="T210" i="5"/>
  <c r="S402" i="5"/>
  <c r="T402" i="5"/>
  <c r="S152" i="5"/>
  <c r="T152" i="5"/>
  <c r="Z307" i="5"/>
  <c r="AA307" i="5" s="1"/>
  <c r="S147" i="5"/>
  <c r="T147" i="5"/>
  <c r="S232" i="5"/>
  <c r="T232" i="5"/>
  <c r="S508" i="5"/>
  <c r="T508" i="5"/>
  <c r="Z65" i="5"/>
  <c r="AA65" i="5" s="1"/>
  <c r="S17" i="5"/>
  <c r="T17" i="5"/>
  <c r="T131" i="5"/>
  <c r="S131" i="5"/>
  <c r="S377" i="5"/>
  <c r="T377" i="5"/>
  <c r="T165" i="5"/>
  <c r="S165" i="5"/>
  <c r="S215" i="5"/>
  <c r="T215" i="5"/>
  <c r="S65" i="5"/>
  <c r="T65" i="5"/>
  <c r="S426" i="5"/>
  <c r="T426" i="5"/>
  <c r="S474" i="5"/>
  <c r="T474" i="5"/>
  <c r="S245" i="5"/>
  <c r="T245" i="5"/>
  <c r="S327" i="5"/>
  <c r="T327" i="5"/>
  <c r="S30" i="5"/>
  <c r="T30" i="5"/>
  <c r="S144" i="5"/>
  <c r="T144" i="5"/>
  <c r="Z456" i="5"/>
  <c r="AA456" i="5" s="1"/>
  <c r="S456" i="5"/>
  <c r="T456" i="5"/>
  <c r="S243" i="5"/>
  <c r="T243" i="5"/>
  <c r="S325" i="5"/>
  <c r="T325" i="5"/>
  <c r="Z76" i="5"/>
  <c r="AA76" i="5" s="1"/>
  <c r="S28" i="5"/>
  <c r="T28" i="5"/>
  <c r="Z302" i="5"/>
  <c r="AA302" i="5" s="1"/>
  <c r="S142" i="5"/>
  <c r="T142" i="5"/>
  <c r="Z454" i="5"/>
  <c r="AA454" i="5" s="1"/>
  <c r="S454" i="5"/>
  <c r="T454" i="5"/>
  <c r="S241" i="5"/>
  <c r="T241" i="5"/>
  <c r="S323" i="5"/>
  <c r="T323" i="5"/>
  <c r="S26" i="5"/>
  <c r="T26" i="5"/>
  <c r="S140" i="5"/>
  <c r="T140" i="5"/>
  <c r="Z452" i="5"/>
  <c r="AA452" i="5" s="1"/>
  <c r="S452" i="5"/>
  <c r="T452" i="5"/>
  <c r="S239" i="5"/>
  <c r="T239" i="5"/>
  <c r="S321" i="5"/>
  <c r="T321" i="5"/>
  <c r="T24" i="5"/>
  <c r="S24" i="5"/>
  <c r="Z298" i="5"/>
  <c r="AA298" i="5" s="1"/>
  <c r="S138" i="5"/>
  <c r="T138" i="5"/>
  <c r="Z450" i="5"/>
  <c r="AA450" i="5" s="1"/>
  <c r="S450" i="5"/>
  <c r="T450" i="5"/>
  <c r="S237" i="5"/>
  <c r="T237" i="5"/>
  <c r="S319" i="5"/>
  <c r="T319" i="5"/>
  <c r="S22" i="5"/>
  <c r="T22" i="5"/>
  <c r="S136" i="5"/>
  <c r="T136" i="5"/>
  <c r="Z448" i="5"/>
  <c r="AA448" i="5" s="1"/>
  <c r="S448" i="5"/>
  <c r="T448" i="5"/>
  <c r="S235" i="5"/>
  <c r="T235" i="5"/>
  <c r="S317" i="5"/>
  <c r="T317" i="5"/>
  <c r="Z68" i="5"/>
  <c r="AA68" i="5" s="1"/>
  <c r="S20" i="5"/>
  <c r="T20" i="5"/>
  <c r="S134" i="5"/>
  <c r="T134" i="5"/>
  <c r="Z446" i="5"/>
  <c r="AA446" i="5" s="1"/>
  <c r="S446" i="5"/>
  <c r="T446" i="5"/>
  <c r="S233" i="5"/>
  <c r="T233" i="5"/>
  <c r="S315" i="5"/>
  <c r="T315" i="5"/>
  <c r="S18" i="5"/>
  <c r="T18" i="5"/>
  <c r="S98" i="5"/>
  <c r="T98" i="5"/>
  <c r="S162" i="5"/>
  <c r="T162" i="5"/>
  <c r="S212" i="5"/>
  <c r="T212" i="5"/>
  <c r="S62" i="5"/>
  <c r="T62" i="5"/>
  <c r="S390" i="5"/>
  <c r="T390" i="5"/>
  <c r="S176" i="5"/>
  <c r="S291" i="5"/>
  <c r="S76" i="5"/>
  <c r="S404" i="5"/>
  <c r="T404" i="5"/>
  <c r="S190" i="5"/>
  <c r="T190" i="5"/>
  <c r="S305" i="5"/>
  <c r="T305" i="5"/>
  <c r="S90" i="5"/>
  <c r="T90" i="5"/>
  <c r="S154" i="5"/>
  <c r="T154" i="5"/>
  <c r="S204" i="5"/>
  <c r="T204" i="5"/>
  <c r="S54" i="5"/>
  <c r="T54" i="5"/>
  <c r="S382" i="5"/>
  <c r="T382" i="5"/>
  <c r="S168" i="5"/>
  <c r="S283" i="5"/>
  <c r="S68" i="5"/>
  <c r="S396" i="5"/>
  <c r="T396" i="5"/>
  <c r="S378" i="5"/>
  <c r="T378" i="5"/>
  <c r="S47" i="5"/>
  <c r="T47" i="5"/>
  <c r="Z21" i="5"/>
  <c r="AA21" i="5" s="1"/>
  <c r="S242" i="5"/>
  <c r="T242" i="5"/>
  <c r="S25" i="5"/>
  <c r="T25" i="5"/>
  <c r="Z449" i="5"/>
  <c r="AA449" i="5" s="1"/>
  <c r="S449" i="5"/>
  <c r="T449" i="5"/>
  <c r="S19" i="5"/>
  <c r="T19" i="5"/>
  <c r="T309" i="5"/>
  <c r="S309" i="5"/>
  <c r="S287" i="5"/>
  <c r="S150" i="5"/>
  <c r="T150" i="5"/>
  <c r="S314" i="5"/>
  <c r="T314" i="5"/>
  <c r="Z438" i="5"/>
  <c r="AA438" i="5" s="1"/>
  <c r="S438" i="5"/>
  <c r="T438" i="5"/>
  <c r="S484" i="5"/>
  <c r="T484" i="5"/>
  <c r="S105" i="5"/>
  <c r="T105" i="5"/>
  <c r="S267" i="5"/>
  <c r="T267" i="5"/>
  <c r="S478" i="5"/>
  <c r="T478" i="5"/>
  <c r="S410" i="5"/>
  <c r="T410" i="5"/>
  <c r="S60" i="5"/>
  <c r="T60" i="5"/>
  <c r="S188" i="5"/>
  <c r="T188" i="5"/>
  <c r="S380" i="5"/>
  <c r="T380" i="5"/>
  <c r="S444" i="5"/>
  <c r="T444" i="5"/>
  <c r="S492" i="5"/>
  <c r="T492" i="5"/>
  <c r="T115" i="5"/>
  <c r="S115" i="5"/>
  <c r="S361" i="5"/>
  <c r="T361" i="5"/>
  <c r="S412" i="5"/>
  <c r="T412" i="5"/>
  <c r="S198" i="5"/>
  <c r="T198" i="5"/>
  <c r="S313" i="5"/>
  <c r="T313" i="5"/>
  <c r="S146" i="5"/>
  <c r="T146" i="5"/>
  <c r="S458" i="5"/>
  <c r="T458" i="5"/>
  <c r="S229" i="5"/>
  <c r="T229" i="5"/>
  <c r="S505" i="5"/>
  <c r="T505" i="5"/>
  <c r="S15" i="5"/>
  <c r="T15" i="5"/>
  <c r="S128" i="5"/>
  <c r="T128" i="5"/>
  <c r="S374" i="5"/>
  <c r="T374" i="5"/>
  <c r="S227" i="5"/>
  <c r="T227" i="5"/>
  <c r="S503" i="5"/>
  <c r="T503" i="5"/>
  <c r="S13" i="5"/>
  <c r="T13" i="5"/>
  <c r="S126" i="5"/>
  <c r="T126" i="5"/>
  <c r="S372" i="5"/>
  <c r="T372" i="5"/>
  <c r="S225" i="5"/>
  <c r="T225" i="5"/>
  <c r="S501" i="5"/>
  <c r="T501" i="5"/>
  <c r="Z59" i="5"/>
  <c r="AA59" i="5" s="1"/>
  <c r="S11" i="5"/>
  <c r="T11" i="5"/>
  <c r="S124" i="5"/>
  <c r="T124" i="5"/>
  <c r="S370" i="5"/>
  <c r="T370" i="5"/>
  <c r="S223" i="5"/>
  <c r="T223" i="5"/>
  <c r="S499" i="5"/>
  <c r="T499" i="5"/>
  <c r="S9" i="5"/>
  <c r="T9" i="5"/>
  <c r="S122" i="5"/>
  <c r="T122" i="5"/>
  <c r="S368" i="5"/>
  <c r="T368" i="5"/>
  <c r="S221" i="5"/>
  <c r="T221" i="5"/>
  <c r="S497" i="5"/>
  <c r="T497" i="5"/>
  <c r="S7" i="5"/>
  <c r="T7" i="5"/>
  <c r="S120" i="5"/>
  <c r="T120" i="5"/>
  <c r="S366" i="5"/>
  <c r="T366" i="5"/>
  <c r="S219" i="5"/>
  <c r="T219" i="5"/>
  <c r="Z495" i="5"/>
  <c r="AA495" i="5" s="1"/>
  <c r="S495" i="5"/>
  <c r="T495" i="5"/>
  <c r="S5" i="5"/>
  <c r="T5" i="5"/>
  <c r="S118" i="5"/>
  <c r="T118" i="5"/>
  <c r="S364" i="5"/>
  <c r="T364" i="5"/>
  <c r="S217" i="5"/>
  <c r="T217" i="5"/>
  <c r="Z493" i="5"/>
  <c r="AA493" i="5" s="1"/>
  <c r="S493" i="5"/>
  <c r="T493" i="5"/>
  <c r="Z51" i="5"/>
  <c r="AA51" i="5" s="1"/>
  <c r="S3" i="5"/>
  <c r="T3" i="5"/>
  <c r="S81" i="5"/>
  <c r="S409" i="5"/>
  <c r="T409" i="5"/>
  <c r="S195" i="5"/>
  <c r="T195" i="5"/>
  <c r="S310" i="5"/>
  <c r="T310" i="5"/>
  <c r="S95" i="5"/>
  <c r="T95" i="5"/>
  <c r="S159" i="5"/>
  <c r="T159" i="5"/>
  <c r="S209" i="5"/>
  <c r="T209" i="5"/>
  <c r="T59" i="5"/>
  <c r="S59" i="5"/>
  <c r="S387" i="5"/>
  <c r="T387" i="5"/>
  <c r="S173" i="5"/>
  <c r="S288" i="5"/>
  <c r="S73" i="5"/>
  <c r="S401" i="5"/>
  <c r="T401" i="5"/>
  <c r="S187" i="5"/>
  <c r="T187" i="5"/>
  <c r="S302" i="5"/>
  <c r="T302" i="5"/>
  <c r="S87" i="5"/>
  <c r="T87" i="5"/>
  <c r="S151" i="5"/>
  <c r="T151" i="5"/>
  <c r="S201" i="5"/>
  <c r="T201" i="5"/>
  <c r="S51" i="5"/>
  <c r="T51" i="5"/>
  <c r="S379" i="5"/>
  <c r="T379" i="5"/>
  <c r="S50" i="5"/>
  <c r="T50" i="5"/>
  <c r="S83" i="5"/>
  <c r="S143" i="5"/>
  <c r="T143" i="5"/>
  <c r="S240" i="5"/>
  <c r="T240" i="5"/>
  <c r="S23" i="5"/>
  <c r="T23" i="5"/>
  <c r="Z447" i="5"/>
  <c r="AA447" i="5" s="1"/>
  <c r="T447" i="5"/>
  <c r="S447" i="5"/>
  <c r="S180" i="5"/>
  <c r="S158" i="5"/>
  <c r="T158" i="5"/>
  <c r="T301" i="5"/>
  <c r="S301" i="5"/>
  <c r="S264" i="5"/>
  <c r="T264" i="5"/>
  <c r="S199" i="5"/>
  <c r="T199" i="5"/>
  <c r="S277" i="5"/>
  <c r="T277" i="5"/>
  <c r="S488" i="5"/>
  <c r="T488" i="5"/>
  <c r="S109" i="5"/>
  <c r="T109" i="5"/>
  <c r="S107" i="5"/>
  <c r="T107" i="5"/>
  <c r="S351" i="5"/>
  <c r="T351" i="5"/>
  <c r="S103" i="5"/>
  <c r="T103" i="5"/>
  <c r="S101" i="5"/>
  <c r="T101" i="5"/>
  <c r="S196" i="5"/>
  <c r="T196" i="5"/>
  <c r="S160" i="5"/>
  <c r="T160" i="5"/>
  <c r="S74" i="5"/>
  <c r="S303" i="5"/>
  <c r="T303" i="5"/>
  <c r="S52" i="5"/>
  <c r="T52" i="5"/>
  <c r="S279" i="5"/>
  <c r="T279" i="5"/>
  <c r="S428" i="5"/>
  <c r="T428" i="5"/>
  <c r="S476" i="5"/>
  <c r="T476" i="5"/>
  <c r="T263" i="5"/>
  <c r="S263" i="5"/>
  <c r="T345" i="5"/>
  <c r="S345" i="5"/>
  <c r="S48" i="5"/>
  <c r="T48" i="5"/>
  <c r="S395" i="5"/>
  <c r="T395" i="5"/>
  <c r="S181" i="5"/>
  <c r="S296" i="5"/>
  <c r="S130" i="5"/>
  <c r="T130" i="5"/>
  <c r="S376" i="5"/>
  <c r="T376" i="5"/>
  <c r="S441" i="5"/>
  <c r="T441" i="5"/>
  <c r="S489" i="5"/>
  <c r="T489" i="5"/>
  <c r="S276" i="5"/>
  <c r="T276" i="5"/>
  <c r="S112" i="5"/>
  <c r="T112" i="5"/>
  <c r="S358" i="5"/>
  <c r="T358" i="5"/>
  <c r="S439" i="5"/>
  <c r="T439" i="5"/>
  <c r="T487" i="5"/>
  <c r="S487" i="5"/>
  <c r="S274" i="5"/>
  <c r="T274" i="5"/>
  <c r="S110" i="5"/>
  <c r="T110" i="5"/>
  <c r="S356" i="5"/>
  <c r="T356" i="5"/>
  <c r="S437" i="5"/>
  <c r="T437" i="5"/>
  <c r="S485" i="5"/>
  <c r="T485" i="5"/>
  <c r="S272" i="5"/>
  <c r="T272" i="5"/>
  <c r="Z170" i="5"/>
  <c r="AA170" i="5" s="1"/>
  <c r="S108" i="5"/>
  <c r="T108" i="5"/>
  <c r="S354" i="5"/>
  <c r="T354" i="5"/>
  <c r="S435" i="5"/>
  <c r="T435" i="5"/>
  <c r="T483" i="5"/>
  <c r="S483" i="5"/>
  <c r="S270" i="5"/>
  <c r="T270" i="5"/>
  <c r="S106" i="5"/>
  <c r="T106" i="5"/>
  <c r="S352" i="5"/>
  <c r="T352" i="5"/>
  <c r="Z433" i="5"/>
  <c r="AA433" i="5" s="1"/>
  <c r="S433" i="5"/>
  <c r="T433" i="5"/>
  <c r="S481" i="5"/>
  <c r="T481" i="5"/>
  <c r="S268" i="5"/>
  <c r="T268" i="5"/>
  <c r="S104" i="5"/>
  <c r="T104" i="5"/>
  <c r="S350" i="5"/>
  <c r="T350" i="5"/>
  <c r="Z431" i="5"/>
  <c r="AA431" i="5" s="1"/>
  <c r="S431" i="5"/>
  <c r="T431" i="5"/>
  <c r="S479" i="5"/>
  <c r="T479" i="5"/>
  <c r="S266" i="5"/>
  <c r="T266" i="5"/>
  <c r="S102" i="5"/>
  <c r="T102" i="5"/>
  <c r="S348" i="5"/>
  <c r="T348" i="5"/>
  <c r="S429" i="5"/>
  <c r="T429" i="5"/>
  <c r="S477" i="5"/>
  <c r="T477" i="5"/>
  <c r="S214" i="5"/>
  <c r="T214" i="5"/>
  <c r="S64" i="5"/>
  <c r="T64" i="5"/>
  <c r="S392" i="5"/>
  <c r="T392" i="5"/>
  <c r="S178" i="5"/>
  <c r="S293" i="5"/>
  <c r="S78" i="5"/>
  <c r="S406" i="5"/>
  <c r="T406" i="5"/>
  <c r="S192" i="5"/>
  <c r="T192" i="5"/>
  <c r="T307" i="5"/>
  <c r="S307" i="5"/>
  <c r="S92" i="5"/>
  <c r="T92" i="5"/>
  <c r="S156" i="5"/>
  <c r="T156" i="5"/>
  <c r="S206" i="5"/>
  <c r="T206" i="5"/>
  <c r="S56" i="5"/>
  <c r="T56" i="5"/>
  <c r="S384" i="5"/>
  <c r="T384" i="5"/>
  <c r="S170" i="5"/>
  <c r="S285" i="5"/>
  <c r="S70" i="5"/>
  <c r="S398" i="5"/>
  <c r="T398" i="5"/>
  <c r="S184" i="5"/>
  <c r="T184" i="5"/>
  <c r="T299" i="5"/>
  <c r="S299" i="5"/>
  <c r="S84" i="5"/>
  <c r="T84" i="5"/>
  <c r="S2" i="5"/>
  <c r="T2" i="5"/>
  <c r="T411" i="5"/>
  <c r="S411" i="5"/>
  <c r="S244" i="5"/>
  <c r="T244" i="5"/>
  <c r="S27" i="5"/>
  <c r="T27" i="5"/>
  <c r="Z451" i="5"/>
  <c r="AA451" i="5" s="1"/>
  <c r="T451" i="5"/>
  <c r="S451" i="5"/>
  <c r="S236" i="5"/>
  <c r="T236" i="5"/>
  <c r="S133" i="5"/>
  <c r="T133" i="5"/>
  <c r="S194" i="5"/>
  <c r="T194" i="5"/>
  <c r="S72" i="5"/>
  <c r="S200" i="5"/>
  <c r="T200" i="5"/>
  <c r="T427" i="5"/>
  <c r="S427" i="5"/>
  <c r="S113" i="5"/>
  <c r="T113" i="5"/>
  <c r="Z173" i="5"/>
  <c r="AA173" i="5" s="1"/>
  <c r="S111" i="5"/>
  <c r="T111" i="5"/>
  <c r="S355" i="5"/>
  <c r="T355" i="5"/>
  <c r="S434" i="5"/>
  <c r="T434" i="5"/>
  <c r="S388" i="5"/>
  <c r="T388" i="5"/>
  <c r="S148" i="5"/>
  <c r="T148" i="5"/>
  <c r="S460" i="5"/>
  <c r="T460" i="5"/>
  <c r="T247" i="5"/>
  <c r="S247" i="5"/>
  <c r="S329" i="5"/>
  <c r="T329" i="5"/>
  <c r="Z80" i="5"/>
  <c r="AA80" i="5" s="1"/>
  <c r="S32" i="5"/>
  <c r="T32" i="5"/>
  <c r="S100" i="5"/>
  <c r="T100" i="5"/>
  <c r="S164" i="5"/>
  <c r="T164" i="5"/>
  <c r="S278" i="5"/>
  <c r="T278" i="5"/>
  <c r="S114" i="5"/>
  <c r="T114" i="5"/>
  <c r="S360" i="5"/>
  <c r="T360" i="5"/>
  <c r="S425" i="5"/>
  <c r="T425" i="5"/>
  <c r="Z473" i="5"/>
  <c r="AA473" i="5" s="1"/>
  <c r="S473" i="5"/>
  <c r="T473" i="5"/>
  <c r="S260" i="5"/>
  <c r="T260" i="5"/>
  <c r="S342" i="5"/>
  <c r="T342" i="5"/>
  <c r="S45" i="5"/>
  <c r="T45" i="5"/>
  <c r="T423" i="5"/>
  <c r="S423" i="5"/>
  <c r="Z471" i="5"/>
  <c r="AA471" i="5" s="1"/>
  <c r="S471" i="5"/>
  <c r="T471" i="5"/>
  <c r="S258" i="5"/>
  <c r="T258" i="5"/>
  <c r="S340" i="5"/>
  <c r="T340" i="5"/>
  <c r="S43" i="5"/>
  <c r="T43" i="5"/>
  <c r="S421" i="5"/>
  <c r="T421" i="5"/>
  <c r="Z469" i="5"/>
  <c r="AA469" i="5" s="1"/>
  <c r="S469" i="5"/>
  <c r="T469" i="5"/>
  <c r="S256" i="5"/>
  <c r="T256" i="5"/>
  <c r="S338" i="5"/>
  <c r="T338" i="5"/>
  <c r="Z89" i="5"/>
  <c r="AA89" i="5" s="1"/>
  <c r="S41" i="5"/>
  <c r="T41" i="5"/>
  <c r="S419" i="5"/>
  <c r="T419" i="5"/>
  <c r="Z467" i="5"/>
  <c r="AA467" i="5" s="1"/>
  <c r="T467" i="5"/>
  <c r="S467" i="5"/>
  <c r="S254" i="5"/>
  <c r="T254" i="5"/>
  <c r="S336" i="5"/>
  <c r="T336" i="5"/>
  <c r="S39" i="5"/>
  <c r="T39" i="5"/>
  <c r="S417" i="5"/>
  <c r="T417" i="5"/>
  <c r="Z465" i="5"/>
  <c r="AA465" i="5" s="1"/>
  <c r="S465" i="5"/>
  <c r="T465" i="5"/>
  <c r="S252" i="5"/>
  <c r="T252" i="5"/>
  <c r="S334" i="5"/>
  <c r="T334" i="5"/>
  <c r="S37" i="5"/>
  <c r="T37" i="5"/>
  <c r="S415" i="5"/>
  <c r="T415" i="5"/>
  <c r="Z463" i="5"/>
  <c r="AA463" i="5" s="1"/>
  <c r="S463" i="5"/>
  <c r="T463" i="5"/>
  <c r="S250" i="5"/>
  <c r="T250" i="5"/>
  <c r="S332" i="5"/>
  <c r="T332" i="5"/>
  <c r="S35" i="5"/>
  <c r="T35" i="5"/>
  <c r="S413" i="5"/>
  <c r="T413" i="5"/>
  <c r="Z461" i="5"/>
  <c r="AA461" i="5" s="1"/>
  <c r="S461" i="5"/>
  <c r="T461" i="5"/>
  <c r="T197" i="5"/>
  <c r="S197" i="5"/>
  <c r="S312" i="5"/>
  <c r="T312" i="5"/>
  <c r="S97" i="5"/>
  <c r="T97" i="5"/>
  <c r="S161" i="5"/>
  <c r="T161" i="5"/>
  <c r="S211" i="5"/>
  <c r="T211" i="5"/>
  <c r="T61" i="5"/>
  <c r="S61" i="5"/>
  <c r="T389" i="5"/>
  <c r="S389" i="5"/>
  <c r="S175" i="5"/>
  <c r="S290" i="5"/>
  <c r="S75" i="5"/>
  <c r="S403" i="5"/>
  <c r="T403" i="5"/>
  <c r="T189" i="5"/>
  <c r="S189" i="5"/>
  <c r="S304" i="5"/>
  <c r="T304" i="5"/>
  <c r="S89" i="5"/>
  <c r="T89" i="5"/>
  <c r="S153" i="5"/>
  <c r="T153" i="5"/>
  <c r="S203" i="5"/>
  <c r="T203" i="5"/>
  <c r="T53" i="5"/>
  <c r="S53" i="5"/>
  <c r="T381" i="5"/>
  <c r="S381" i="5"/>
  <c r="S167" i="5"/>
  <c r="S282" i="5"/>
  <c r="S67" i="5"/>
  <c r="S253" i="6"/>
  <c r="T253" i="6"/>
  <c r="S89" i="6"/>
  <c r="T89" i="6"/>
  <c r="S57" i="6"/>
  <c r="S190" i="6"/>
  <c r="T190" i="6"/>
  <c r="S158" i="6"/>
  <c r="S126" i="6"/>
  <c r="T126" i="6"/>
  <c r="S225" i="6"/>
  <c r="T225" i="6"/>
  <c r="S217" i="6"/>
  <c r="T217" i="6"/>
  <c r="S193" i="6"/>
  <c r="T193" i="6"/>
  <c r="S185" i="6"/>
  <c r="T185" i="6"/>
  <c r="S153" i="6"/>
  <c r="S129" i="6"/>
  <c r="T129" i="6"/>
  <c r="S121" i="6"/>
  <c r="T121" i="6"/>
  <c r="S287" i="6"/>
  <c r="T287" i="6"/>
  <c r="S255" i="6"/>
  <c r="T255" i="6"/>
  <c r="S91" i="6"/>
  <c r="T91" i="6"/>
  <c r="S59" i="6"/>
  <c r="S159" i="6"/>
  <c r="S119" i="6"/>
  <c r="T119" i="6"/>
  <c r="S260" i="6"/>
  <c r="T260" i="6"/>
  <c r="S224" i="6"/>
  <c r="T224" i="6"/>
  <c r="S192" i="6"/>
  <c r="T192" i="6"/>
  <c r="S184" i="6"/>
  <c r="T184" i="6"/>
  <c r="S160" i="6"/>
  <c r="S152" i="6"/>
  <c r="S128" i="6"/>
  <c r="T128" i="6"/>
  <c r="S120" i="6"/>
  <c r="T120" i="6"/>
  <c r="S286" i="6"/>
  <c r="T286" i="6"/>
  <c r="S254" i="6"/>
  <c r="T254" i="6"/>
  <c r="S90" i="6"/>
  <c r="T90" i="6"/>
  <c r="S58" i="6"/>
  <c r="S26" i="6"/>
  <c r="T26" i="6"/>
  <c r="S127" i="6"/>
  <c r="T127" i="6"/>
  <c r="S285" i="6"/>
  <c r="T285" i="6"/>
  <c r="S292" i="6"/>
  <c r="T292" i="6"/>
  <c r="S24" i="6"/>
  <c r="T24" i="6"/>
  <c r="S221" i="6"/>
  <c r="T221" i="6"/>
  <c r="S189" i="6"/>
  <c r="T189" i="6"/>
  <c r="S157" i="6"/>
  <c r="S125" i="6"/>
  <c r="T125" i="6"/>
  <c r="S291" i="6"/>
  <c r="T291" i="6"/>
  <c r="S283" i="6"/>
  <c r="T283" i="6"/>
  <c r="S259" i="6"/>
  <c r="T259" i="6"/>
  <c r="S251" i="6"/>
  <c r="T251" i="6"/>
  <c r="S95" i="6"/>
  <c r="T95" i="6"/>
  <c r="S87" i="6"/>
  <c r="T87" i="6"/>
  <c r="S63" i="6"/>
  <c r="S55" i="6"/>
  <c r="S23" i="6"/>
  <c r="T23" i="6"/>
  <c r="S88" i="6"/>
  <c r="T88" i="6"/>
  <c r="S220" i="6"/>
  <c r="T220" i="6"/>
  <c r="S188" i="6"/>
  <c r="T188" i="6"/>
  <c r="S156" i="6"/>
  <c r="S124" i="6"/>
  <c r="T124" i="6"/>
  <c r="S273" i="6"/>
  <c r="T273" i="6"/>
  <c r="S290" i="6"/>
  <c r="T290" i="6"/>
  <c r="S258" i="6"/>
  <c r="T258" i="6"/>
  <c r="S250" i="6"/>
  <c r="T250" i="6"/>
  <c r="S94" i="6"/>
  <c r="T94" i="6"/>
  <c r="S86" i="6"/>
  <c r="T86" i="6"/>
  <c r="S62" i="6"/>
  <c r="S54" i="6"/>
  <c r="S22" i="6"/>
  <c r="T22" i="6"/>
  <c r="S293" i="6"/>
  <c r="T293" i="6"/>
  <c r="S25" i="6"/>
  <c r="T25" i="6"/>
  <c r="S222" i="6"/>
  <c r="T222" i="6"/>
  <c r="S56" i="6"/>
  <c r="S219" i="6"/>
  <c r="T219" i="6"/>
  <c r="S187" i="6"/>
  <c r="T187" i="6"/>
  <c r="S155" i="6"/>
  <c r="S123" i="6"/>
  <c r="T123" i="6"/>
  <c r="S289" i="6"/>
  <c r="T289" i="6"/>
  <c r="S257" i="6"/>
  <c r="T257" i="6"/>
  <c r="S93" i="6"/>
  <c r="T93" i="6"/>
  <c r="S85" i="6"/>
  <c r="T85" i="6"/>
  <c r="S61" i="6"/>
  <c r="S53" i="6"/>
  <c r="S29" i="6"/>
  <c r="T29" i="6"/>
  <c r="S21" i="6"/>
  <c r="T21" i="6"/>
  <c r="S223" i="6"/>
  <c r="T223" i="6"/>
  <c r="S191" i="6"/>
  <c r="T191" i="6"/>
  <c r="S151" i="6"/>
  <c r="S118" i="6"/>
  <c r="T118" i="6"/>
  <c r="S284" i="6"/>
  <c r="T284" i="6"/>
  <c r="S252" i="6"/>
  <c r="T252" i="6"/>
  <c r="S19" i="6"/>
  <c r="T19" i="6"/>
  <c r="S226" i="6"/>
  <c r="T226" i="6"/>
  <c r="S218" i="6"/>
  <c r="T218" i="6"/>
  <c r="S186" i="6"/>
  <c r="T186" i="6"/>
  <c r="S154" i="6"/>
  <c r="S122" i="6"/>
  <c r="T122" i="6"/>
  <c r="S288" i="6"/>
  <c r="T288" i="6"/>
  <c r="S256" i="6"/>
  <c r="T256" i="6"/>
  <c r="S92" i="6"/>
  <c r="T92" i="6"/>
  <c r="S52" i="6"/>
  <c r="S28" i="6"/>
  <c r="T28" i="6"/>
  <c r="S20" i="6"/>
  <c r="T20" i="6"/>
  <c r="Z90" i="5"/>
  <c r="AA90" i="5" s="1"/>
  <c r="Z366" i="5"/>
  <c r="AA366" i="5" s="1"/>
  <c r="Z364" i="5"/>
  <c r="AA364" i="5" s="1"/>
  <c r="Z368" i="5"/>
  <c r="AA368" i="5" s="1"/>
  <c r="Z195" i="5"/>
  <c r="AA195" i="5" s="1"/>
  <c r="Z73" i="5"/>
  <c r="AA73" i="5" s="1"/>
  <c r="Z173" i="6"/>
  <c r="AA173" i="6" s="1"/>
  <c r="S173" i="6"/>
  <c r="Z117" i="6"/>
  <c r="AA117" i="6" s="1"/>
  <c r="S117" i="6"/>
  <c r="Z79" i="6"/>
  <c r="AA79" i="6" s="1"/>
  <c r="S79" i="6"/>
  <c r="Z7" i="6"/>
  <c r="AA7" i="6" s="1"/>
  <c r="S7" i="6"/>
  <c r="Z215" i="6"/>
  <c r="AA215" i="6" s="1"/>
  <c r="S215" i="6"/>
  <c r="Z232" i="6"/>
  <c r="AA232" i="6" s="1"/>
  <c r="S232" i="6"/>
  <c r="Z183" i="6"/>
  <c r="AA183" i="6" s="1"/>
  <c r="S183" i="6"/>
  <c r="Z175" i="6"/>
  <c r="AA175" i="6" s="1"/>
  <c r="S175" i="6"/>
  <c r="Z167" i="6"/>
  <c r="AA167" i="6" s="1"/>
  <c r="S167" i="6"/>
  <c r="Z143" i="6"/>
  <c r="AA143" i="6" s="1"/>
  <c r="S143" i="6"/>
  <c r="Z135" i="6"/>
  <c r="AA135" i="6" s="1"/>
  <c r="S135" i="6"/>
  <c r="Z111" i="6"/>
  <c r="AA111" i="6" s="1"/>
  <c r="S111" i="6"/>
  <c r="Z103" i="6"/>
  <c r="AA103" i="6" s="1"/>
  <c r="S103" i="6"/>
  <c r="Z277" i="6"/>
  <c r="AA277" i="6" s="1"/>
  <c r="S277" i="6"/>
  <c r="Z269" i="6"/>
  <c r="AA269" i="6" s="1"/>
  <c r="S269" i="6"/>
  <c r="Z294" i="6"/>
  <c r="AA294" i="6" s="1"/>
  <c r="S294" i="6"/>
  <c r="Z245" i="6"/>
  <c r="AA245" i="6" s="1"/>
  <c r="S245" i="6"/>
  <c r="Z237" i="6"/>
  <c r="AA237" i="6" s="1"/>
  <c r="S237" i="6"/>
  <c r="Z262" i="6"/>
  <c r="AA262" i="6" s="1"/>
  <c r="S262" i="6"/>
  <c r="Z81" i="6"/>
  <c r="AA81" i="6" s="1"/>
  <c r="S81" i="6"/>
  <c r="Z73" i="6"/>
  <c r="AA73" i="6" s="1"/>
  <c r="S73" i="6"/>
  <c r="Z98" i="6"/>
  <c r="AA98" i="6" s="1"/>
  <c r="S98" i="6"/>
  <c r="Z49" i="6"/>
  <c r="AA49" i="6" s="1"/>
  <c r="S49" i="6"/>
  <c r="Z41" i="6"/>
  <c r="AA41" i="6" s="1"/>
  <c r="S41" i="6"/>
  <c r="Z66" i="6"/>
  <c r="AA66" i="6" s="1"/>
  <c r="S66" i="6"/>
  <c r="Z17" i="6"/>
  <c r="AA17" i="6" s="1"/>
  <c r="S17" i="6"/>
  <c r="Z9" i="6"/>
  <c r="AA9" i="6" s="1"/>
  <c r="S9" i="6"/>
  <c r="Z34" i="6"/>
  <c r="AA34" i="6" s="1"/>
  <c r="S34" i="6"/>
  <c r="Z267" i="6"/>
  <c r="AA267" i="6" s="1"/>
  <c r="S267" i="6"/>
  <c r="Z64" i="6"/>
  <c r="AA64" i="6" s="1"/>
  <c r="S64" i="6"/>
  <c r="Z207" i="6"/>
  <c r="AA207" i="6" s="1"/>
  <c r="S207" i="6"/>
  <c r="Z214" i="6"/>
  <c r="AA214" i="6" s="1"/>
  <c r="S214" i="6"/>
  <c r="Z206" i="6"/>
  <c r="AA206" i="6" s="1"/>
  <c r="S206" i="6"/>
  <c r="Z231" i="6"/>
  <c r="AA231" i="6" s="1"/>
  <c r="S231" i="6"/>
  <c r="Z182" i="6"/>
  <c r="AA182" i="6" s="1"/>
  <c r="S182" i="6"/>
  <c r="Z174" i="6"/>
  <c r="AA174" i="6" s="1"/>
  <c r="S174" i="6"/>
  <c r="Z199" i="6"/>
  <c r="AA199" i="6" s="1"/>
  <c r="S199" i="6"/>
  <c r="Z150" i="6"/>
  <c r="AA150" i="6" s="1"/>
  <c r="S150" i="6"/>
  <c r="Z142" i="6"/>
  <c r="AA142" i="6" s="1"/>
  <c r="S142" i="6"/>
  <c r="Z134" i="6"/>
  <c r="AA134" i="6" s="1"/>
  <c r="S134" i="6"/>
  <c r="Z110" i="6"/>
  <c r="AA110" i="6" s="1"/>
  <c r="S110" i="6"/>
  <c r="Z102" i="6"/>
  <c r="AA102" i="6" s="1"/>
  <c r="S102" i="6"/>
  <c r="Z276" i="6"/>
  <c r="AA276" i="6" s="1"/>
  <c r="S276" i="6"/>
  <c r="Z268" i="6"/>
  <c r="AA268" i="6" s="1"/>
  <c r="S268" i="6"/>
  <c r="Z244" i="6"/>
  <c r="AA244" i="6" s="1"/>
  <c r="S244" i="6"/>
  <c r="Z236" i="6"/>
  <c r="AA236" i="6" s="1"/>
  <c r="S236" i="6"/>
  <c r="Z261" i="6"/>
  <c r="AA261" i="6" s="1"/>
  <c r="S261" i="6"/>
  <c r="Z80" i="6"/>
  <c r="AA80" i="6" s="1"/>
  <c r="S80" i="6"/>
  <c r="Z72" i="6"/>
  <c r="AA72" i="6" s="1"/>
  <c r="S72" i="6"/>
  <c r="Z97" i="6"/>
  <c r="AA97" i="6" s="1"/>
  <c r="S97" i="6"/>
  <c r="Z48" i="6"/>
  <c r="AA48" i="6" s="1"/>
  <c r="S48" i="6"/>
  <c r="Z40" i="6"/>
  <c r="AA40" i="6" s="1"/>
  <c r="S40" i="6"/>
  <c r="Z65" i="6"/>
  <c r="AA65" i="6" s="1"/>
  <c r="S65" i="6"/>
  <c r="Z16" i="6"/>
  <c r="AA16" i="6" s="1"/>
  <c r="S16" i="6"/>
  <c r="Z8" i="6"/>
  <c r="AA8" i="6" s="1"/>
  <c r="S8" i="6"/>
  <c r="Z33" i="6"/>
  <c r="AA33" i="6" s="1"/>
  <c r="S33" i="6"/>
  <c r="Z230" i="6"/>
  <c r="AA230" i="6" s="1"/>
  <c r="S230" i="6"/>
  <c r="Z141" i="6"/>
  <c r="AA141" i="6" s="1"/>
  <c r="S141" i="6"/>
  <c r="Z101" i="6"/>
  <c r="AA101" i="6" s="1"/>
  <c r="S101" i="6"/>
  <c r="Z243" i="6"/>
  <c r="AA243" i="6" s="1"/>
  <c r="S243" i="6"/>
  <c r="Z15" i="6"/>
  <c r="AA15" i="6" s="1"/>
  <c r="S15" i="6"/>
  <c r="Z212" i="6"/>
  <c r="AA212" i="6" s="1"/>
  <c r="S212" i="6"/>
  <c r="Z204" i="6"/>
  <c r="AA204" i="6" s="1"/>
  <c r="S204" i="6"/>
  <c r="Z229" i="6"/>
  <c r="AA229" i="6" s="1"/>
  <c r="S229" i="6"/>
  <c r="Z180" i="6"/>
  <c r="AA180" i="6" s="1"/>
  <c r="S180" i="6"/>
  <c r="Z172" i="6"/>
  <c r="AA172" i="6" s="1"/>
  <c r="S172" i="6"/>
  <c r="Z197" i="6"/>
  <c r="AA197" i="6" s="1"/>
  <c r="S197" i="6"/>
  <c r="Z148" i="6"/>
  <c r="AA148" i="6" s="1"/>
  <c r="S148" i="6"/>
  <c r="Z140" i="6"/>
  <c r="AA140" i="6" s="1"/>
  <c r="S140" i="6"/>
  <c r="Z165" i="6"/>
  <c r="AA165" i="6" s="1"/>
  <c r="S165" i="6"/>
  <c r="Z116" i="6"/>
  <c r="AA116" i="6" s="1"/>
  <c r="S116" i="6"/>
  <c r="Z108" i="6"/>
  <c r="AA108" i="6" s="1"/>
  <c r="S108" i="6"/>
  <c r="Z133" i="6"/>
  <c r="AA133" i="6" s="1"/>
  <c r="S133" i="6"/>
  <c r="Z282" i="6"/>
  <c r="AA282" i="6" s="1"/>
  <c r="S282" i="6"/>
  <c r="Z274" i="6"/>
  <c r="AA274" i="6" s="1"/>
  <c r="S274" i="6"/>
  <c r="Z266" i="6"/>
  <c r="AA266" i="6" s="1"/>
  <c r="S266" i="6"/>
  <c r="Z242" i="6"/>
  <c r="AA242" i="6" s="1"/>
  <c r="S242" i="6"/>
  <c r="Z234" i="6"/>
  <c r="AA234" i="6" s="1"/>
  <c r="S234" i="6"/>
  <c r="Z78" i="6"/>
  <c r="AA78" i="6" s="1"/>
  <c r="S78" i="6"/>
  <c r="Z70" i="6"/>
  <c r="AA70" i="6" s="1"/>
  <c r="S70" i="6"/>
  <c r="Z46" i="6"/>
  <c r="AA46" i="6" s="1"/>
  <c r="S46" i="6"/>
  <c r="Z38" i="6"/>
  <c r="AA38" i="6" s="1"/>
  <c r="S38" i="6"/>
  <c r="Z14" i="6"/>
  <c r="AA14" i="6" s="1"/>
  <c r="S14" i="6"/>
  <c r="Z6" i="6"/>
  <c r="AA6" i="6" s="1"/>
  <c r="S6" i="6"/>
  <c r="Z31" i="6"/>
  <c r="AA31" i="6" s="1"/>
  <c r="S31" i="6"/>
  <c r="Z213" i="6"/>
  <c r="AA213" i="6" s="1"/>
  <c r="S213" i="6"/>
  <c r="Z109" i="6"/>
  <c r="AA109" i="6" s="1"/>
  <c r="S109" i="6"/>
  <c r="Z96" i="6"/>
  <c r="AA96" i="6" s="1"/>
  <c r="S96" i="6"/>
  <c r="Z228" i="6"/>
  <c r="AA228" i="6" s="1"/>
  <c r="S228" i="6"/>
  <c r="Z179" i="6"/>
  <c r="AA179" i="6" s="1"/>
  <c r="S179" i="6"/>
  <c r="Z171" i="6"/>
  <c r="AA171" i="6" s="1"/>
  <c r="S171" i="6"/>
  <c r="Z196" i="6"/>
  <c r="AA196" i="6" s="1"/>
  <c r="S196" i="6"/>
  <c r="Z147" i="6"/>
  <c r="AA147" i="6" s="1"/>
  <c r="S147" i="6"/>
  <c r="Z139" i="6"/>
  <c r="AA139" i="6" s="1"/>
  <c r="S139" i="6"/>
  <c r="Z164" i="6"/>
  <c r="AA164" i="6" s="1"/>
  <c r="S164" i="6"/>
  <c r="Z115" i="6"/>
  <c r="AA115" i="6" s="1"/>
  <c r="S115" i="6"/>
  <c r="Z107" i="6"/>
  <c r="AA107" i="6" s="1"/>
  <c r="S107" i="6"/>
  <c r="Z132" i="6"/>
  <c r="AA132" i="6" s="1"/>
  <c r="S132" i="6"/>
  <c r="Z281" i="6"/>
  <c r="AA281" i="6" s="1"/>
  <c r="S281" i="6"/>
  <c r="Z298" i="6"/>
  <c r="AA298" i="6" s="1"/>
  <c r="S298" i="6"/>
  <c r="Z249" i="6"/>
  <c r="AA249" i="6" s="1"/>
  <c r="S249" i="6"/>
  <c r="Z241" i="6"/>
  <c r="AA241" i="6" s="1"/>
  <c r="S241" i="6"/>
  <c r="Z233" i="6"/>
  <c r="AA233" i="6" s="1"/>
  <c r="S233" i="6"/>
  <c r="Z77" i="6"/>
  <c r="AA77" i="6" s="1"/>
  <c r="S77" i="6"/>
  <c r="Z69" i="6"/>
  <c r="AA69" i="6" s="1"/>
  <c r="S69" i="6"/>
  <c r="Z45" i="6"/>
  <c r="AA45" i="6" s="1"/>
  <c r="S45" i="6"/>
  <c r="Z37" i="6"/>
  <c r="AA37" i="6" s="1"/>
  <c r="S37" i="6"/>
  <c r="Z13" i="6"/>
  <c r="AA13" i="6" s="1"/>
  <c r="S13" i="6"/>
  <c r="Z5" i="6"/>
  <c r="AA5" i="6" s="1"/>
  <c r="S5" i="6"/>
  <c r="Z30" i="6"/>
  <c r="AA30" i="6" s="1"/>
  <c r="S30" i="6"/>
  <c r="Z205" i="6"/>
  <c r="AA205" i="6" s="1"/>
  <c r="S205" i="6"/>
  <c r="Z198" i="6"/>
  <c r="AA198" i="6" s="1"/>
  <c r="S198" i="6"/>
  <c r="Z39" i="6"/>
  <c r="AA39" i="6" s="1"/>
  <c r="S39" i="6"/>
  <c r="Z211" i="6"/>
  <c r="AA211" i="6" s="1"/>
  <c r="S211" i="6"/>
  <c r="Z203" i="6"/>
  <c r="AA203" i="6" s="1"/>
  <c r="S203" i="6"/>
  <c r="Z210" i="6"/>
  <c r="AA210" i="6" s="1"/>
  <c r="S210" i="6"/>
  <c r="Z202" i="6"/>
  <c r="AA202" i="6" s="1"/>
  <c r="S202" i="6"/>
  <c r="Z227" i="6"/>
  <c r="AA227" i="6" s="1"/>
  <c r="S227" i="6"/>
  <c r="Z178" i="6"/>
  <c r="AA178" i="6" s="1"/>
  <c r="S178" i="6"/>
  <c r="Z170" i="6"/>
  <c r="AA170" i="6" s="1"/>
  <c r="S170" i="6"/>
  <c r="Z195" i="6"/>
  <c r="AA195" i="6" s="1"/>
  <c r="S195" i="6"/>
  <c r="Z146" i="6"/>
  <c r="AA146" i="6" s="1"/>
  <c r="S146" i="6"/>
  <c r="Z138" i="6"/>
  <c r="AA138" i="6" s="1"/>
  <c r="S138" i="6"/>
  <c r="Z163" i="6"/>
  <c r="AA163" i="6" s="1"/>
  <c r="S163" i="6"/>
  <c r="Z114" i="6"/>
  <c r="AA114" i="6" s="1"/>
  <c r="S114" i="6"/>
  <c r="Z106" i="6"/>
  <c r="AA106" i="6" s="1"/>
  <c r="S106" i="6"/>
  <c r="Z131" i="6"/>
  <c r="AA131" i="6" s="1"/>
  <c r="S131" i="6"/>
  <c r="Z280" i="6"/>
  <c r="AA280" i="6" s="1"/>
  <c r="S280" i="6"/>
  <c r="Z272" i="6"/>
  <c r="AA272" i="6" s="1"/>
  <c r="S272" i="6"/>
  <c r="Z297" i="6"/>
  <c r="AA297" i="6" s="1"/>
  <c r="S297" i="6"/>
  <c r="Z248" i="6"/>
  <c r="AA248" i="6" s="1"/>
  <c r="S248" i="6"/>
  <c r="Z240" i="6"/>
  <c r="AA240" i="6" s="1"/>
  <c r="S240" i="6"/>
  <c r="Z265" i="6"/>
  <c r="AA265" i="6" s="1"/>
  <c r="S265" i="6"/>
  <c r="Z84" i="6"/>
  <c r="AA84" i="6" s="1"/>
  <c r="S84" i="6"/>
  <c r="Z76" i="6"/>
  <c r="AA76" i="6" s="1"/>
  <c r="S76" i="6"/>
  <c r="Z68" i="6"/>
  <c r="AA68" i="6" s="1"/>
  <c r="S68" i="6"/>
  <c r="Z44" i="6"/>
  <c r="AA44" i="6" s="1"/>
  <c r="S44" i="6"/>
  <c r="Z36" i="6"/>
  <c r="AA36" i="6" s="1"/>
  <c r="S36" i="6"/>
  <c r="Z12" i="6"/>
  <c r="AA12" i="6" s="1"/>
  <c r="S12" i="6"/>
  <c r="Z4" i="6"/>
  <c r="AA4" i="6" s="1"/>
  <c r="S4" i="6"/>
  <c r="Z181" i="6"/>
  <c r="AA181" i="6" s="1"/>
  <c r="S181" i="6"/>
  <c r="Z166" i="6"/>
  <c r="AA166" i="6" s="1"/>
  <c r="S166" i="6"/>
  <c r="Z275" i="6"/>
  <c r="AA275" i="6" s="1"/>
  <c r="S275" i="6"/>
  <c r="Z235" i="6"/>
  <c r="AA235" i="6" s="1"/>
  <c r="S235" i="6"/>
  <c r="Z47" i="6"/>
  <c r="AA47" i="6" s="1"/>
  <c r="S47" i="6"/>
  <c r="Z32" i="6"/>
  <c r="AA32" i="6" s="1"/>
  <c r="S32" i="6"/>
  <c r="Z209" i="6"/>
  <c r="AA209" i="6" s="1"/>
  <c r="S209" i="6"/>
  <c r="Z201" i="6"/>
  <c r="AA201" i="6" s="1"/>
  <c r="S201" i="6"/>
  <c r="Z177" i="6"/>
  <c r="AA177" i="6" s="1"/>
  <c r="S177" i="6"/>
  <c r="Z169" i="6"/>
  <c r="AA169" i="6" s="1"/>
  <c r="S169" i="6"/>
  <c r="Z194" i="6"/>
  <c r="AA194" i="6" s="1"/>
  <c r="S194" i="6"/>
  <c r="Z145" i="6"/>
  <c r="AA145" i="6" s="1"/>
  <c r="S145" i="6"/>
  <c r="Z137" i="6"/>
  <c r="AA137" i="6" s="1"/>
  <c r="S137" i="6"/>
  <c r="Z162" i="6"/>
  <c r="AA162" i="6" s="1"/>
  <c r="S162" i="6"/>
  <c r="Z113" i="6"/>
  <c r="AA113" i="6" s="1"/>
  <c r="S113" i="6"/>
  <c r="Z105" i="6"/>
  <c r="AA105" i="6" s="1"/>
  <c r="S105" i="6"/>
  <c r="Z130" i="6"/>
  <c r="AA130" i="6" s="1"/>
  <c r="S130" i="6"/>
  <c r="Z279" i="6"/>
  <c r="AA279" i="6" s="1"/>
  <c r="S279" i="6"/>
  <c r="Z271" i="6"/>
  <c r="AA271" i="6" s="1"/>
  <c r="S271" i="6"/>
  <c r="Z296" i="6"/>
  <c r="AA296" i="6" s="1"/>
  <c r="S296" i="6"/>
  <c r="Z247" i="6"/>
  <c r="AA247" i="6" s="1"/>
  <c r="S247" i="6"/>
  <c r="Z239" i="6"/>
  <c r="AA239" i="6" s="1"/>
  <c r="S239" i="6"/>
  <c r="Z264" i="6"/>
  <c r="AA264" i="6" s="1"/>
  <c r="S264" i="6"/>
  <c r="Z83" i="6"/>
  <c r="AA83" i="6" s="1"/>
  <c r="S83" i="6"/>
  <c r="Z75" i="6"/>
  <c r="AA75" i="6" s="1"/>
  <c r="S75" i="6"/>
  <c r="Z100" i="6"/>
  <c r="AA100" i="6" s="1"/>
  <c r="S100" i="6"/>
  <c r="Z51" i="6"/>
  <c r="AA51" i="6" s="1"/>
  <c r="S51" i="6"/>
  <c r="Z43" i="6"/>
  <c r="AA43" i="6" s="1"/>
  <c r="S43" i="6"/>
  <c r="S35" i="6"/>
  <c r="Z60" i="6"/>
  <c r="AA60" i="6" s="1"/>
  <c r="S60" i="6"/>
  <c r="Z11" i="6"/>
  <c r="AA11" i="6" s="1"/>
  <c r="S11" i="6"/>
  <c r="Z3" i="6"/>
  <c r="AA3" i="6" s="1"/>
  <c r="S3" i="6"/>
  <c r="Z149" i="6"/>
  <c r="AA149" i="6" s="1"/>
  <c r="S149" i="6"/>
  <c r="Z71" i="6"/>
  <c r="AA71" i="6" s="1"/>
  <c r="S71" i="6"/>
  <c r="Z216" i="6"/>
  <c r="AA216" i="6" s="1"/>
  <c r="S216" i="6"/>
  <c r="Z208" i="6"/>
  <c r="AA208" i="6" s="1"/>
  <c r="S208" i="6"/>
  <c r="Z200" i="6"/>
  <c r="AA200" i="6" s="1"/>
  <c r="S200" i="6"/>
  <c r="Z176" i="6"/>
  <c r="AA176" i="6" s="1"/>
  <c r="S176" i="6"/>
  <c r="Z168" i="6"/>
  <c r="AA168" i="6" s="1"/>
  <c r="S168" i="6"/>
  <c r="Z144" i="6"/>
  <c r="AA144" i="6" s="1"/>
  <c r="S144" i="6"/>
  <c r="Z136" i="6"/>
  <c r="AA136" i="6" s="1"/>
  <c r="S136" i="6"/>
  <c r="Z161" i="6"/>
  <c r="AA161" i="6" s="1"/>
  <c r="S161" i="6"/>
  <c r="Z112" i="6"/>
  <c r="AA112" i="6" s="1"/>
  <c r="S112" i="6"/>
  <c r="Z104" i="6"/>
  <c r="AA104" i="6" s="1"/>
  <c r="S104" i="6"/>
  <c r="Z278" i="6"/>
  <c r="AA278" i="6" s="1"/>
  <c r="S278" i="6"/>
  <c r="Z270" i="6"/>
  <c r="AA270" i="6" s="1"/>
  <c r="S270" i="6"/>
  <c r="Z295" i="6"/>
  <c r="AA295" i="6" s="1"/>
  <c r="S295" i="6"/>
  <c r="Z246" i="6"/>
  <c r="AA246" i="6" s="1"/>
  <c r="S246" i="6"/>
  <c r="Z238" i="6"/>
  <c r="AA238" i="6" s="1"/>
  <c r="S238" i="6"/>
  <c r="Z263" i="6"/>
  <c r="AA263" i="6" s="1"/>
  <c r="S263" i="6"/>
  <c r="Z82" i="6"/>
  <c r="AA82" i="6" s="1"/>
  <c r="S82" i="6"/>
  <c r="Z74" i="6"/>
  <c r="AA74" i="6" s="1"/>
  <c r="S74" i="6"/>
  <c r="Z99" i="6"/>
  <c r="AA99" i="6" s="1"/>
  <c r="S99" i="6"/>
  <c r="Z50" i="6"/>
  <c r="AA50" i="6" s="1"/>
  <c r="S50" i="6"/>
  <c r="Z42" i="6"/>
  <c r="AA42" i="6" s="1"/>
  <c r="S42" i="6"/>
  <c r="Z67" i="6"/>
  <c r="AA67" i="6" s="1"/>
  <c r="S67" i="6"/>
  <c r="Z18" i="6"/>
  <c r="AA18" i="6" s="1"/>
  <c r="S18" i="6"/>
  <c r="Z10" i="6"/>
  <c r="AA10" i="6" s="1"/>
  <c r="S10" i="6"/>
  <c r="Z2" i="6"/>
  <c r="AA2" i="6" s="1"/>
  <c r="S2" i="6"/>
  <c r="Z27" i="6"/>
  <c r="AA27" i="6" s="1"/>
  <c r="S27" i="6"/>
  <c r="Z273" i="6"/>
  <c r="AA273" i="6" s="1"/>
  <c r="Z86" i="5"/>
  <c r="AA86" i="5" s="1"/>
  <c r="Z72" i="5"/>
  <c r="AA72" i="5" s="1"/>
  <c r="X43" i="5"/>
  <c r="Z43" i="5" s="1"/>
  <c r="AA43" i="5" s="1"/>
  <c r="X30" i="5"/>
  <c r="X21" i="5"/>
  <c r="X37" i="5"/>
  <c r="Z37" i="5" s="1"/>
  <c r="AA37" i="5" s="1"/>
  <c r="X4" i="5"/>
  <c r="Z4" i="5" s="1"/>
  <c r="AA4" i="5" s="1"/>
  <c r="X39" i="5"/>
  <c r="Z39" i="5" s="1"/>
  <c r="AA39" i="5" s="1"/>
  <c r="X126" i="5"/>
  <c r="X118" i="5"/>
  <c r="X110" i="5"/>
  <c r="X102" i="5"/>
  <c r="X504" i="5"/>
  <c r="X496" i="5"/>
  <c r="Z496" i="5" s="1"/>
  <c r="AA496" i="5" s="1"/>
  <c r="X488" i="5"/>
  <c r="Z488" i="5" s="1"/>
  <c r="AA488" i="5" s="1"/>
  <c r="X480" i="5"/>
  <c r="Z480" i="5" s="1"/>
  <c r="AA480" i="5" s="1"/>
  <c r="X472" i="5"/>
  <c r="X464" i="5"/>
  <c r="X456" i="5"/>
  <c r="X448" i="5"/>
  <c r="X440" i="5"/>
  <c r="Z440" i="5" s="1"/>
  <c r="AA440" i="5" s="1"/>
  <c r="X432" i="5"/>
  <c r="Z432" i="5" s="1"/>
  <c r="AA432" i="5" s="1"/>
  <c r="X424" i="5"/>
  <c r="X416" i="5"/>
  <c r="Z416" i="5" s="1"/>
  <c r="AA416" i="5" s="1"/>
  <c r="X374" i="5"/>
  <c r="X366" i="5"/>
  <c r="X358" i="5"/>
  <c r="X350" i="5"/>
  <c r="X334" i="5"/>
  <c r="Z334" i="5" s="1"/>
  <c r="AA334" i="5" s="1"/>
  <c r="X318" i="5"/>
  <c r="Z318" i="5" s="1"/>
  <c r="AA318" i="5" s="1"/>
  <c r="X268" i="5"/>
  <c r="Z268" i="5" s="1"/>
  <c r="AA268" i="5" s="1"/>
  <c r="X260" i="5"/>
  <c r="Z260" i="5" s="1"/>
  <c r="AA260" i="5" s="1"/>
  <c r="X252" i="5"/>
  <c r="X244" i="5"/>
  <c r="Z244" i="5" s="1"/>
  <c r="AA244" i="5" s="1"/>
  <c r="X236" i="5"/>
  <c r="Z236" i="5" s="1"/>
  <c r="AA236" i="5" s="1"/>
  <c r="X228" i="5"/>
  <c r="Z228" i="5" s="1"/>
  <c r="AA228" i="5" s="1"/>
  <c r="X220" i="5"/>
  <c r="Z220" i="5" s="1"/>
  <c r="AA220" i="5" s="1"/>
  <c r="X144" i="5"/>
  <c r="X136" i="5"/>
  <c r="X128" i="5"/>
  <c r="Z315" i="5"/>
  <c r="AA315" i="5" s="1"/>
  <c r="Z381" i="5"/>
  <c r="AA381" i="5" s="1"/>
  <c r="Z287" i="5"/>
  <c r="AA287" i="5" s="1"/>
  <c r="Z74" i="5"/>
  <c r="AA74" i="5" s="1"/>
  <c r="Z327" i="5"/>
  <c r="AA327" i="5" s="1"/>
  <c r="Z396" i="5"/>
  <c r="AA396" i="5" s="1"/>
  <c r="Z390" i="5"/>
  <c r="AA390" i="5" s="1"/>
  <c r="Z174" i="5"/>
  <c r="AA174" i="5" s="1"/>
  <c r="Z172" i="5"/>
  <c r="AA172" i="5" s="1"/>
  <c r="Z168" i="5"/>
  <c r="AA168" i="5" s="1"/>
  <c r="Z166" i="5"/>
  <c r="AA166" i="5" s="1"/>
  <c r="Z190" i="5"/>
  <c r="AA190" i="5" s="1"/>
  <c r="Z380" i="5"/>
  <c r="AA380" i="5" s="1"/>
  <c r="Z152" i="5"/>
  <c r="AA152" i="5" s="1"/>
  <c r="Z210" i="5"/>
  <c r="AA210" i="5" s="1"/>
  <c r="Z188" i="5"/>
  <c r="AA188" i="5" s="1"/>
  <c r="Z388" i="5"/>
  <c r="AA388" i="5" s="1"/>
  <c r="Z176" i="5"/>
  <c r="AA176" i="5" s="1"/>
  <c r="Z105" i="5"/>
  <c r="AA105" i="5" s="1"/>
  <c r="Z289" i="5"/>
  <c r="AA289" i="5" s="1"/>
  <c r="X13" i="5"/>
  <c r="Z404" i="5"/>
  <c r="AA404" i="5" s="1"/>
  <c r="Z427" i="5"/>
  <c r="AA427" i="5" s="1"/>
  <c r="Z305" i="5"/>
  <c r="AA305" i="5" s="1"/>
  <c r="Z303" i="5"/>
  <c r="AA303" i="5" s="1"/>
  <c r="Z382" i="5"/>
  <c r="AA382" i="5" s="1"/>
  <c r="Z154" i="5"/>
  <c r="AA154" i="5" s="1"/>
  <c r="Z97" i="5"/>
  <c r="AA97" i="5" s="1"/>
  <c r="Z175" i="5"/>
  <c r="AA175" i="5" s="1"/>
  <c r="Z171" i="5"/>
  <c r="AA171" i="5" s="1"/>
  <c r="Z169" i="5"/>
  <c r="AA169" i="5" s="1"/>
  <c r="Z319" i="5"/>
  <c r="AA319" i="5" s="1"/>
  <c r="Z167" i="5"/>
  <c r="AA167" i="5" s="1"/>
  <c r="Z317" i="5"/>
  <c r="AA317" i="5" s="1"/>
  <c r="Z288" i="5"/>
  <c r="AA288" i="5" s="1"/>
  <c r="Z186" i="5"/>
  <c r="AA186" i="5" s="1"/>
  <c r="Z373" i="5"/>
  <c r="AA373" i="5" s="1"/>
  <c r="Z371" i="5"/>
  <c r="AA371" i="5" s="1"/>
  <c r="Z405" i="5"/>
  <c r="AA405" i="5" s="1"/>
  <c r="Z389" i="5"/>
  <c r="AA389" i="5" s="1"/>
  <c r="Z161" i="5"/>
  <c r="AA161" i="5" s="1"/>
  <c r="Z304" i="5"/>
  <c r="AA304" i="5" s="1"/>
  <c r="Z300" i="5"/>
  <c r="AA300" i="5" s="1"/>
  <c r="Z290" i="5"/>
  <c r="AA290" i="5" s="1"/>
  <c r="Z386" i="5"/>
  <c r="AA386" i="5" s="1"/>
  <c r="Z158" i="5"/>
  <c r="AA158" i="5" s="1"/>
  <c r="Z282" i="5"/>
  <c r="AA282" i="5" s="1"/>
  <c r="Z150" i="5"/>
  <c r="AA150" i="5" s="1"/>
  <c r="Z177" i="5"/>
  <c r="AA177" i="5" s="1"/>
  <c r="Z306" i="5"/>
  <c r="AA306" i="5" s="1"/>
  <c r="Z207" i="5"/>
  <c r="AA207" i="5" s="1"/>
  <c r="Z61" i="5"/>
  <c r="AA61" i="5" s="1"/>
  <c r="Z205" i="5"/>
  <c r="AA205" i="5" s="1"/>
  <c r="Z203" i="5"/>
  <c r="AA203" i="5" s="1"/>
  <c r="Z57" i="5"/>
  <c r="AA57" i="5" s="1"/>
  <c r="Z201" i="5"/>
  <c r="AA201" i="5" s="1"/>
  <c r="Z55" i="5"/>
  <c r="AA55" i="5" s="1"/>
  <c r="Z53" i="5"/>
  <c r="AA53" i="5" s="1"/>
  <c r="Z185" i="5"/>
  <c r="AA185" i="5" s="1"/>
  <c r="Z63" i="5"/>
  <c r="AA63" i="5" s="1"/>
  <c r="Z361" i="5"/>
  <c r="AA361" i="5" s="1"/>
  <c r="Z10" i="5"/>
  <c r="AA10" i="5" s="1"/>
  <c r="Z209" i="5"/>
  <c r="AA209" i="5" s="1"/>
  <c r="Z342" i="5"/>
  <c r="AA342" i="5" s="1"/>
  <c r="Z324" i="5"/>
  <c r="AA324" i="5" s="1"/>
  <c r="Z322" i="5"/>
  <c r="AA322" i="5" s="1"/>
  <c r="Z320" i="5"/>
  <c r="AA320" i="5" s="1"/>
  <c r="Z164" i="5"/>
  <c r="AA164" i="5" s="1"/>
  <c r="Z160" i="5"/>
  <c r="AA160" i="5" s="1"/>
  <c r="Z255" i="5"/>
  <c r="AA255" i="5" s="1"/>
  <c r="Z284" i="5"/>
  <c r="AA284" i="5" s="1"/>
  <c r="Z414" i="5"/>
  <c r="AA414" i="5" s="1"/>
  <c r="Z212" i="5"/>
  <c r="AA212" i="5" s="1"/>
  <c r="Z191" i="5"/>
  <c r="AA191" i="5" s="1"/>
  <c r="Z292" i="5"/>
  <c r="AA292" i="5" s="1"/>
  <c r="Z93" i="5"/>
  <c r="AA93" i="5" s="1"/>
  <c r="Z91" i="5"/>
  <c r="AA91" i="5" s="1"/>
  <c r="Z187" i="5"/>
  <c r="AA187" i="5" s="1"/>
  <c r="Z281" i="5"/>
  <c r="AA281" i="5" s="1"/>
  <c r="Z149" i="5"/>
  <c r="AA149" i="5" s="1"/>
  <c r="Z363" i="5"/>
  <c r="AA363" i="5" s="1"/>
  <c r="Z308" i="5"/>
  <c r="AA308" i="5" s="1"/>
  <c r="Z85" i="5"/>
  <c r="AA85" i="5" s="1"/>
  <c r="Z211" i="5"/>
  <c r="AA211" i="5" s="1"/>
  <c r="Z77" i="5"/>
  <c r="AA77" i="5" s="1"/>
  <c r="Z75" i="5"/>
  <c r="AA75" i="5" s="1"/>
  <c r="Z71" i="5"/>
  <c r="AA71" i="5" s="1"/>
  <c r="Z69" i="5"/>
  <c r="AA69" i="5" s="1"/>
  <c r="Z67" i="5"/>
  <c r="AA67" i="5" s="1"/>
  <c r="Z286" i="5"/>
  <c r="AA286" i="5" s="1"/>
  <c r="Z401" i="5"/>
  <c r="AA401" i="5" s="1"/>
  <c r="Z400" i="5"/>
  <c r="AA400" i="5" s="1"/>
  <c r="Z393" i="5"/>
  <c r="AA393" i="5" s="1"/>
  <c r="X279" i="5"/>
  <c r="Z279" i="5" s="1"/>
  <c r="AA279" i="5" s="1"/>
  <c r="X271" i="5"/>
  <c r="Z271" i="5" s="1"/>
  <c r="AA271" i="5" s="1"/>
  <c r="Z402" i="5"/>
  <c r="AA402" i="5" s="1"/>
  <c r="Z410" i="5"/>
  <c r="AA410" i="5" s="1"/>
  <c r="Z87" i="5"/>
  <c r="AA87" i="5" s="1"/>
  <c r="X124" i="5"/>
  <c r="Z124" i="5" s="1"/>
  <c r="AA124" i="5" s="1"/>
  <c r="Z95" i="5"/>
  <c r="AA95" i="5" s="1"/>
  <c r="X116" i="5"/>
  <c r="Z116" i="5" s="1"/>
  <c r="AA116" i="5" s="1"/>
  <c r="X108" i="5"/>
  <c r="X49" i="5"/>
  <c r="Z49" i="5" s="1"/>
  <c r="AA49" i="5" s="1"/>
  <c r="X502" i="5"/>
  <c r="X494" i="5"/>
  <c r="Z494" i="5" s="1"/>
  <c r="AA494" i="5" s="1"/>
  <c r="X486" i="5"/>
  <c r="Z486" i="5" s="1"/>
  <c r="AA486" i="5" s="1"/>
  <c r="X478" i="5"/>
  <c r="Z478" i="5" s="1"/>
  <c r="AA478" i="5" s="1"/>
  <c r="X470" i="5"/>
  <c r="X462" i="5"/>
  <c r="X454" i="5"/>
  <c r="X446" i="5"/>
  <c r="Z206" i="5"/>
  <c r="AA206" i="5" s="1"/>
  <c r="Z395" i="5"/>
  <c r="AA395" i="5" s="1"/>
  <c r="Z56" i="5"/>
  <c r="AA56" i="5" s="1"/>
  <c r="Z333" i="5"/>
  <c r="AA333" i="5" s="1"/>
  <c r="Z198" i="5"/>
  <c r="AA198" i="5" s="1"/>
  <c r="Z331" i="5"/>
  <c r="AA331" i="5" s="1"/>
  <c r="Z125" i="5"/>
  <c r="AA125" i="5" s="1"/>
  <c r="Z357" i="5"/>
  <c r="AA357" i="5" s="1"/>
  <c r="Z6" i="5"/>
  <c r="AA6" i="5" s="1"/>
  <c r="Z117" i="5"/>
  <c r="AA117" i="5" s="1"/>
  <c r="Z349" i="5"/>
  <c r="AA349" i="5" s="1"/>
  <c r="Z148" i="5"/>
  <c r="AA148" i="5" s="1"/>
  <c r="Z181" i="5"/>
  <c r="AA181" i="5" s="1"/>
  <c r="Z145" i="5"/>
  <c r="AA145" i="5" s="1"/>
  <c r="Z178" i="5"/>
  <c r="AA178" i="5" s="1"/>
  <c r="Z376" i="5"/>
  <c r="AA376" i="5" s="1"/>
  <c r="Z321" i="5"/>
  <c r="AA321" i="5" s="1"/>
  <c r="Z131" i="5"/>
  <c r="AA131" i="5" s="1"/>
  <c r="Z165" i="5"/>
  <c r="AA165" i="5" s="1"/>
  <c r="Z163" i="5"/>
  <c r="AA163" i="5" s="1"/>
  <c r="Z384" i="5"/>
  <c r="AA384" i="5" s="1"/>
  <c r="Z156" i="5"/>
  <c r="AA156" i="5" s="1"/>
  <c r="Z354" i="5"/>
  <c r="AA354" i="5" s="1"/>
  <c r="Z3" i="5"/>
  <c r="AA3" i="5" s="1"/>
  <c r="Z251" i="5"/>
  <c r="AA251" i="5" s="1"/>
  <c r="Z216" i="5"/>
  <c r="AA216" i="5" s="1"/>
  <c r="Z312" i="5"/>
  <c r="AA312" i="5" s="1"/>
  <c r="Z100" i="5"/>
  <c r="AA100" i="5" s="1"/>
  <c r="Z406" i="5"/>
  <c r="AA406" i="5" s="1"/>
  <c r="Z92" i="5"/>
  <c r="AA92" i="5" s="1"/>
  <c r="Z102" i="5"/>
  <c r="AA102" i="5" s="1"/>
  <c r="Z84" i="5"/>
  <c r="AA84" i="5" s="1"/>
  <c r="Z82" i="5"/>
  <c r="AA82" i="5" s="1"/>
  <c r="Z8" i="5"/>
  <c r="AA8" i="5" s="1"/>
  <c r="Z285" i="5"/>
  <c r="AA285" i="5" s="1"/>
  <c r="Z119" i="5"/>
  <c r="AA119" i="5" s="1"/>
  <c r="Z153" i="5"/>
  <c r="AA153" i="5" s="1"/>
  <c r="Z351" i="5"/>
  <c r="AA351" i="5" s="1"/>
  <c r="Z411" i="5"/>
  <c r="AA411" i="5" s="1"/>
  <c r="Z183" i="5"/>
  <c r="AA183" i="5" s="1"/>
  <c r="Z415" i="5"/>
  <c r="AA415" i="5" s="1"/>
  <c r="Z30" i="5"/>
  <c r="AA30" i="5" s="1"/>
  <c r="Z213" i="5"/>
  <c r="AA213" i="5" s="1"/>
  <c r="Z309" i="5"/>
  <c r="AA309" i="5" s="1"/>
  <c r="Z127" i="5"/>
  <c r="AA127" i="5" s="1"/>
  <c r="Z375" i="5"/>
  <c r="AA375" i="5" s="1"/>
  <c r="Z78" i="5"/>
  <c r="AA78" i="5" s="1"/>
  <c r="Z70" i="5"/>
  <c r="AA70" i="5" s="1"/>
  <c r="Z296" i="5"/>
  <c r="AA296" i="5" s="1"/>
  <c r="Z294" i="5"/>
  <c r="AA294" i="5" s="1"/>
  <c r="Z66" i="5"/>
  <c r="AA66" i="5" s="1"/>
  <c r="Z356" i="5"/>
  <c r="AA356" i="5" s="1"/>
  <c r="Z253" i="5"/>
  <c r="AA253" i="5" s="1"/>
  <c r="Z314" i="5"/>
  <c r="AA314" i="5" s="1"/>
  <c r="Z348" i="5"/>
  <c r="AA348" i="5" s="1"/>
  <c r="Z408" i="5"/>
  <c r="AA408" i="5" s="1"/>
  <c r="Z147" i="5"/>
  <c r="AA147" i="5" s="1"/>
  <c r="Z180" i="5"/>
  <c r="AA180" i="5" s="1"/>
  <c r="Z378" i="5"/>
  <c r="AA378" i="5" s="1"/>
  <c r="Z108" i="5"/>
  <c r="AA108" i="5" s="1"/>
  <c r="Z261" i="5"/>
  <c r="AA261" i="5" s="1"/>
  <c r="Z340" i="5"/>
  <c r="AA340" i="5" s="1"/>
  <c r="Z398" i="5"/>
  <c r="AA398" i="5" s="1"/>
  <c r="Z394" i="5"/>
  <c r="AA394" i="5" s="1"/>
  <c r="Z199" i="5"/>
  <c r="AA199" i="5" s="1"/>
  <c r="Z392" i="5"/>
  <c r="AA392" i="5" s="1"/>
  <c r="Z197" i="5"/>
  <c r="AA197" i="5" s="1"/>
  <c r="Z193" i="5"/>
  <c r="AA193" i="5" s="1"/>
  <c r="Z383" i="5"/>
  <c r="AA383" i="5" s="1"/>
  <c r="Z155" i="5"/>
  <c r="AA155" i="5" s="1"/>
  <c r="Z353" i="5"/>
  <c r="AA353" i="5" s="1"/>
  <c r="Z2" i="5"/>
  <c r="AA2" i="5" s="1"/>
  <c r="Z417" i="5"/>
  <c r="AA417" i="5" s="1"/>
  <c r="Z215" i="5"/>
  <c r="AA215" i="5" s="1"/>
  <c r="Z311" i="5"/>
  <c r="AA311" i="5" s="1"/>
  <c r="Z99" i="5"/>
  <c r="AA99" i="5" s="1"/>
  <c r="Z358" i="5"/>
  <c r="AA358" i="5" s="1"/>
  <c r="Z350" i="5"/>
  <c r="AA350" i="5" s="1"/>
  <c r="Z182" i="5"/>
  <c r="AA182" i="5" s="1"/>
  <c r="Z98" i="5"/>
  <c r="AA98" i="5" s="1"/>
  <c r="Z83" i="5"/>
  <c r="AA83" i="5" s="1"/>
  <c r="Z362" i="5"/>
  <c r="AA362" i="5" s="1"/>
  <c r="Z123" i="5"/>
  <c r="AA123" i="5" s="1"/>
  <c r="Z157" i="5"/>
  <c r="AA157" i="5" s="1"/>
  <c r="Z419" i="5"/>
  <c r="AA419" i="5" s="1"/>
  <c r="Z115" i="5"/>
  <c r="AA115" i="5" s="1"/>
  <c r="Z347" i="5"/>
  <c r="AA347" i="5" s="1"/>
  <c r="Z407" i="5"/>
  <c r="AA407" i="5" s="1"/>
  <c r="Z146" i="5"/>
  <c r="AA146" i="5" s="1"/>
  <c r="Z179" i="5"/>
  <c r="AA179" i="5" s="1"/>
  <c r="X438" i="5"/>
  <c r="X430" i="5"/>
  <c r="Z430" i="5" s="1"/>
  <c r="AA430" i="5" s="1"/>
  <c r="X422" i="5"/>
  <c r="Z422" i="5" s="1"/>
  <c r="AA422" i="5" s="1"/>
  <c r="X414" i="5"/>
  <c r="X372" i="5"/>
  <c r="Z372" i="5" s="1"/>
  <c r="AA372" i="5" s="1"/>
  <c r="X364" i="5"/>
  <c r="X356" i="5"/>
  <c r="X348" i="5"/>
  <c r="X340" i="5"/>
  <c r="X332" i="5"/>
  <c r="Z332" i="5" s="1"/>
  <c r="AA332" i="5" s="1"/>
  <c r="Z64" i="5"/>
  <c r="AA64" i="5" s="1"/>
  <c r="Z299" i="5"/>
  <c r="AA299" i="5" s="1"/>
  <c r="Z297" i="5"/>
  <c r="AA297" i="5" s="1"/>
  <c r="Z13" i="5"/>
  <c r="AA13" i="5" s="1"/>
  <c r="Z293" i="5"/>
  <c r="AA293" i="5" s="1"/>
  <c r="Z192" i="5"/>
  <c r="AA192" i="5" s="1"/>
  <c r="Z120" i="5"/>
  <c r="AA120" i="5" s="1"/>
  <c r="Z352" i="5"/>
  <c r="AA352" i="5" s="1"/>
  <c r="Z412" i="5"/>
  <c r="AA412" i="5" s="1"/>
  <c r="Z184" i="5"/>
  <c r="AA184" i="5" s="1"/>
  <c r="Z249" i="5"/>
  <c r="AA249" i="5" s="1"/>
  <c r="Z214" i="5"/>
  <c r="AA214" i="5" s="1"/>
  <c r="Z310" i="5"/>
  <c r="AA310" i="5" s="1"/>
  <c r="X263" i="5"/>
  <c r="Z263" i="5" s="1"/>
  <c r="AA263" i="5" s="1"/>
  <c r="X255" i="5"/>
  <c r="X247" i="5"/>
  <c r="Z247" i="5" s="1"/>
  <c r="AA247" i="5" s="1"/>
  <c r="X239" i="5"/>
  <c r="Z239" i="5" s="1"/>
  <c r="AA239" i="5" s="1"/>
  <c r="X231" i="5"/>
  <c r="Z231" i="5" s="1"/>
  <c r="AA231" i="5" s="1"/>
  <c r="X223" i="5"/>
  <c r="Z223" i="5" s="1"/>
  <c r="AA223" i="5" s="1"/>
  <c r="X147" i="5"/>
  <c r="Z403" i="5"/>
  <c r="AA403" i="5" s="1"/>
  <c r="Z88" i="5"/>
  <c r="AA88" i="5" s="1"/>
  <c r="Z110" i="5"/>
  <c r="AA110" i="5" s="1"/>
  <c r="Z96" i="5"/>
  <c r="AA96" i="5" s="1"/>
  <c r="Z136" i="5"/>
  <c r="AA136" i="5" s="1"/>
  <c r="Z126" i="5"/>
  <c r="AA126" i="5" s="1"/>
  <c r="Z118" i="5"/>
  <c r="AA118" i="5" s="1"/>
  <c r="Z385" i="5"/>
  <c r="AA385" i="5" s="1"/>
  <c r="Z252" i="5"/>
  <c r="AA252" i="5" s="1"/>
  <c r="Z313" i="5"/>
  <c r="AA313" i="5" s="1"/>
  <c r="X324" i="5"/>
  <c r="X316" i="5"/>
  <c r="Z316" i="5" s="1"/>
  <c r="AA316" i="5" s="1"/>
  <c r="Z374" i="5"/>
  <c r="AA374" i="5" s="1"/>
  <c r="Z23" i="5"/>
  <c r="AA23" i="5" s="1"/>
  <c r="Z15" i="5"/>
  <c r="AA15" i="5" s="1"/>
  <c r="Z424" i="5"/>
  <c r="AA424" i="5" s="1"/>
  <c r="X139" i="5"/>
  <c r="Z139" i="5" s="1"/>
  <c r="AA139" i="5" s="1"/>
  <c r="X342" i="5"/>
  <c r="Y342" i="5"/>
  <c r="Y474" i="5"/>
  <c r="Y109" i="5"/>
  <c r="Y243" i="5"/>
  <c r="Y506" i="5"/>
  <c r="Y490" i="5"/>
  <c r="Y458" i="5"/>
  <c r="X326" i="5"/>
  <c r="Z326" i="5" s="1"/>
  <c r="AA326" i="5" s="1"/>
  <c r="Y326" i="5"/>
  <c r="X276" i="5"/>
  <c r="Z276" i="5" s="1"/>
  <c r="AA276" i="5" s="1"/>
  <c r="Y276" i="5"/>
  <c r="Y442" i="5"/>
  <c r="Y375" i="5"/>
  <c r="X25" i="5"/>
  <c r="Z25" i="5" s="1"/>
  <c r="AA25" i="5" s="1"/>
  <c r="Y25" i="5"/>
  <c r="Y142" i="5"/>
  <c r="X18" i="5"/>
  <c r="Z18" i="5" s="1"/>
  <c r="AA18" i="5" s="1"/>
  <c r="X10" i="5"/>
  <c r="X7" i="5"/>
  <c r="Z7" i="5" s="1"/>
  <c r="AA7" i="5" s="1"/>
  <c r="X42" i="5"/>
  <c r="Z42" i="5" s="1"/>
  <c r="AA42" i="5" s="1"/>
  <c r="X34" i="5"/>
  <c r="Z34" i="5" s="1"/>
  <c r="AA34" i="5" s="1"/>
  <c r="X121" i="5"/>
  <c r="Z121" i="5" s="1"/>
  <c r="AA121" i="5" s="1"/>
  <c r="X113" i="5"/>
  <c r="Z113" i="5" s="1"/>
  <c r="AA113" i="5" s="1"/>
  <c r="X105" i="5"/>
  <c r="X507" i="5"/>
  <c r="Z507" i="5" s="1"/>
  <c r="AA507" i="5" s="1"/>
  <c r="X499" i="5"/>
  <c r="Z499" i="5" s="1"/>
  <c r="AA499" i="5" s="1"/>
  <c r="X491" i="5"/>
  <c r="Z491" i="5" s="1"/>
  <c r="AA491" i="5" s="1"/>
  <c r="X483" i="5"/>
  <c r="Z483" i="5" s="1"/>
  <c r="AA483" i="5" s="1"/>
  <c r="X475" i="5"/>
  <c r="X467" i="5"/>
  <c r="X459" i="5"/>
  <c r="X451" i="5"/>
  <c r="X443" i="5"/>
  <c r="Z443" i="5" s="1"/>
  <c r="AA443" i="5" s="1"/>
  <c r="X435" i="5"/>
  <c r="Z435" i="5" s="1"/>
  <c r="AA435" i="5" s="1"/>
  <c r="X427" i="5"/>
  <c r="X419" i="5"/>
  <c r="X377" i="5"/>
  <c r="Z377" i="5" s="1"/>
  <c r="AA377" i="5" s="1"/>
  <c r="X369" i="5"/>
  <c r="Z369" i="5" s="1"/>
  <c r="AA369" i="5" s="1"/>
  <c r="X361" i="5"/>
  <c r="X353" i="5"/>
  <c r="X345" i="5"/>
  <c r="Z345" i="5" s="1"/>
  <c r="AA345" i="5" s="1"/>
  <c r="X337" i="5"/>
  <c r="Z337" i="5" s="1"/>
  <c r="AA337" i="5" s="1"/>
  <c r="X329" i="5"/>
  <c r="Z329" i="5" s="1"/>
  <c r="AA329" i="5" s="1"/>
  <c r="X321" i="5"/>
  <c r="X131" i="5"/>
  <c r="X501" i="5"/>
  <c r="Z501" i="5" s="1"/>
  <c r="AA501" i="5" s="1"/>
  <c r="X485" i="5"/>
  <c r="Z485" i="5" s="1"/>
  <c r="AA485" i="5" s="1"/>
  <c r="X437" i="5"/>
  <c r="Z437" i="5" s="1"/>
  <c r="AA437" i="5" s="1"/>
  <c r="X315" i="5"/>
  <c r="X265" i="5"/>
  <c r="Z265" i="5" s="1"/>
  <c r="AA265" i="5" s="1"/>
  <c r="X233" i="5"/>
  <c r="Z233" i="5" s="1"/>
  <c r="AA233" i="5" s="1"/>
  <c r="X47" i="5"/>
  <c r="Z47" i="5" s="1"/>
  <c r="AA47" i="5" s="1"/>
  <c r="X33" i="5"/>
  <c r="Z33" i="5" s="1"/>
  <c r="AA33" i="5" s="1"/>
  <c r="X112" i="5"/>
  <c r="Z112" i="5" s="1"/>
  <c r="AA112" i="5" s="1"/>
  <c r="X376" i="5"/>
  <c r="X344" i="5"/>
  <c r="Z344" i="5" s="1"/>
  <c r="AA344" i="5" s="1"/>
  <c r="X328" i="5"/>
  <c r="Z328" i="5" s="1"/>
  <c r="AA328" i="5" s="1"/>
  <c r="X262" i="5"/>
  <c r="Z262" i="5" s="1"/>
  <c r="AA262" i="5" s="1"/>
  <c r="X246" i="5"/>
  <c r="Z246" i="5" s="1"/>
  <c r="AA246" i="5" s="1"/>
  <c r="X146" i="5"/>
  <c r="X130" i="5"/>
  <c r="Z130" i="5" s="1"/>
  <c r="AA130" i="5" s="1"/>
  <c r="X44" i="5"/>
  <c r="Z44" i="5" s="1"/>
  <c r="AA44" i="5" s="1"/>
  <c r="X22" i="5"/>
  <c r="Z22" i="5" s="1"/>
  <c r="AA22" i="5" s="1"/>
  <c r="X14" i="5"/>
  <c r="Z14" i="5" s="1"/>
  <c r="AA14" i="5" s="1"/>
  <c r="X3" i="5"/>
  <c r="X38" i="5"/>
  <c r="Z38" i="5" s="1"/>
  <c r="AA38" i="5" s="1"/>
  <c r="X125" i="5"/>
  <c r="X117" i="5"/>
  <c r="X109" i="5"/>
  <c r="Z109" i="5" s="1"/>
  <c r="AA109" i="5" s="1"/>
  <c r="X101" i="5"/>
  <c r="Z101" i="5" s="1"/>
  <c r="AA101" i="5" s="1"/>
  <c r="X503" i="5"/>
  <c r="Z503" i="5" s="1"/>
  <c r="AA503" i="5" s="1"/>
  <c r="X495" i="5"/>
  <c r="X487" i="5"/>
  <c r="Z487" i="5" s="1"/>
  <c r="AA487" i="5" s="1"/>
  <c r="X479" i="5"/>
  <c r="Z479" i="5" s="1"/>
  <c r="AA479" i="5" s="1"/>
  <c r="X471" i="5"/>
  <c r="X463" i="5"/>
  <c r="X455" i="5"/>
  <c r="Z455" i="5" s="1"/>
  <c r="AA455" i="5" s="1"/>
  <c r="X447" i="5"/>
  <c r="X439" i="5"/>
  <c r="Z439" i="5" s="1"/>
  <c r="AA439" i="5" s="1"/>
  <c r="X431" i="5"/>
  <c r="X423" i="5"/>
  <c r="Z423" i="5" s="1"/>
  <c r="AA423" i="5" s="1"/>
  <c r="X415" i="5"/>
  <c r="X373" i="5"/>
  <c r="X365" i="5"/>
  <c r="Z365" i="5" s="1"/>
  <c r="AA365" i="5" s="1"/>
  <c r="X357" i="5"/>
  <c r="X349" i="5"/>
  <c r="X341" i="5"/>
  <c r="Z341" i="5" s="1"/>
  <c r="AA341" i="5" s="1"/>
  <c r="X333" i="5"/>
  <c r="X325" i="5"/>
  <c r="Z325" i="5" s="1"/>
  <c r="AA325" i="5" s="1"/>
  <c r="X317" i="5"/>
  <c r="X275" i="5"/>
  <c r="Z275" i="5" s="1"/>
  <c r="AA275" i="5" s="1"/>
  <c r="X267" i="5"/>
  <c r="Z267" i="5" s="1"/>
  <c r="AA267" i="5" s="1"/>
  <c r="X259" i="5"/>
  <c r="Z259" i="5" s="1"/>
  <c r="AA259" i="5" s="1"/>
  <c r="X251" i="5"/>
  <c r="X243" i="5"/>
  <c r="Z243" i="5" s="1"/>
  <c r="AA243" i="5" s="1"/>
  <c r="X235" i="5"/>
  <c r="Z235" i="5" s="1"/>
  <c r="AA235" i="5" s="1"/>
  <c r="X227" i="5"/>
  <c r="Z227" i="5" s="1"/>
  <c r="AA227" i="5" s="1"/>
  <c r="X219" i="5"/>
  <c r="Z219" i="5" s="1"/>
  <c r="AA219" i="5" s="1"/>
  <c r="X143" i="5"/>
  <c r="Z143" i="5" s="1"/>
  <c r="AA143" i="5" s="1"/>
  <c r="X135" i="5"/>
  <c r="Z135" i="5" s="1"/>
  <c r="AA135" i="5" s="1"/>
  <c r="X127" i="5"/>
  <c r="X20" i="5"/>
  <c r="Z20" i="5" s="1"/>
  <c r="AA20" i="5" s="1"/>
  <c r="X12" i="5"/>
  <c r="Z12" i="5" s="1"/>
  <c r="AA12" i="5" s="1"/>
  <c r="X29" i="5"/>
  <c r="Z29" i="5" s="1"/>
  <c r="AA29" i="5" s="1"/>
  <c r="X477" i="5"/>
  <c r="Z477" i="5" s="1"/>
  <c r="AA477" i="5" s="1"/>
  <c r="X461" i="5"/>
  <c r="X445" i="5"/>
  <c r="X421" i="5"/>
  <c r="Z421" i="5" s="1"/>
  <c r="AA421" i="5" s="1"/>
  <c r="X363" i="5"/>
  <c r="X323" i="5"/>
  <c r="Z323" i="5" s="1"/>
  <c r="AA323" i="5" s="1"/>
  <c r="X241" i="5"/>
  <c r="Z241" i="5" s="1"/>
  <c r="AA241" i="5" s="1"/>
  <c r="X217" i="5"/>
  <c r="Z217" i="5" s="1"/>
  <c r="AA217" i="5" s="1"/>
  <c r="X17" i="5"/>
  <c r="Z17" i="5" s="1"/>
  <c r="AA17" i="5" s="1"/>
  <c r="X41" i="5"/>
  <c r="Z41" i="5" s="1"/>
  <c r="AA41" i="5" s="1"/>
  <c r="X120" i="5"/>
  <c r="X104" i="5"/>
  <c r="Z104" i="5" s="1"/>
  <c r="AA104" i="5" s="1"/>
  <c r="X482" i="5"/>
  <c r="Z482" i="5" s="1"/>
  <c r="AA482" i="5" s="1"/>
  <c r="X466" i="5"/>
  <c r="X442" i="5"/>
  <c r="Z442" i="5" s="1"/>
  <c r="AA442" i="5" s="1"/>
  <c r="X418" i="5"/>
  <c r="Z418" i="5" s="1"/>
  <c r="AA418" i="5" s="1"/>
  <c r="X352" i="5"/>
  <c r="X254" i="5"/>
  <c r="Z254" i="5" s="1"/>
  <c r="AA254" i="5" s="1"/>
  <c r="X238" i="5"/>
  <c r="Z238" i="5" s="1"/>
  <c r="AA238" i="5" s="1"/>
  <c r="X138" i="5"/>
  <c r="Z138" i="5" s="1"/>
  <c r="AA138" i="5" s="1"/>
  <c r="X19" i="5"/>
  <c r="Z19" i="5" s="1"/>
  <c r="AA19" i="5" s="1"/>
  <c r="X11" i="5"/>
  <c r="Z11" i="5" s="1"/>
  <c r="AA11" i="5" s="1"/>
  <c r="X8" i="5"/>
  <c r="X28" i="5"/>
  <c r="Z28" i="5" s="1"/>
  <c r="AA28" i="5" s="1"/>
  <c r="X35" i="5"/>
  <c r="Z35" i="5" s="1"/>
  <c r="AA35" i="5" s="1"/>
  <c r="X122" i="5"/>
  <c r="Z122" i="5" s="1"/>
  <c r="AA122" i="5" s="1"/>
  <c r="X114" i="5"/>
  <c r="Z114" i="5" s="1"/>
  <c r="AA114" i="5" s="1"/>
  <c r="X106" i="5"/>
  <c r="Z106" i="5" s="1"/>
  <c r="AA106" i="5" s="1"/>
  <c r="X508" i="5"/>
  <c r="Z508" i="5" s="1"/>
  <c r="AA508" i="5" s="1"/>
  <c r="X500" i="5"/>
  <c r="Z500" i="5" s="1"/>
  <c r="AA500" i="5" s="1"/>
  <c r="X492" i="5"/>
  <c r="Z492" i="5" s="1"/>
  <c r="AA492" i="5" s="1"/>
  <c r="X484" i="5"/>
  <c r="Z484" i="5" s="1"/>
  <c r="AA484" i="5" s="1"/>
  <c r="X476" i="5"/>
  <c r="Z476" i="5" s="1"/>
  <c r="AA476" i="5" s="1"/>
  <c r="X468" i="5"/>
  <c r="X460" i="5"/>
  <c r="Z460" i="5" s="1"/>
  <c r="AA460" i="5" s="1"/>
  <c r="X452" i="5"/>
  <c r="X444" i="5"/>
  <c r="Z444" i="5" s="1"/>
  <c r="AA444" i="5" s="1"/>
  <c r="X436" i="5"/>
  <c r="Z436" i="5" s="1"/>
  <c r="AA436" i="5" s="1"/>
  <c r="X428" i="5"/>
  <c r="Z428" i="5" s="1"/>
  <c r="AA428" i="5" s="1"/>
  <c r="X420" i="5"/>
  <c r="Z420" i="5" s="1"/>
  <c r="AA420" i="5" s="1"/>
  <c r="X378" i="5"/>
  <c r="X370" i="5"/>
  <c r="Z370" i="5" s="1"/>
  <c r="AA370" i="5" s="1"/>
  <c r="X362" i="5"/>
  <c r="X354" i="5"/>
  <c r="X346" i="5"/>
  <c r="Z346" i="5" s="1"/>
  <c r="AA346" i="5" s="1"/>
  <c r="X338" i="5"/>
  <c r="Z338" i="5" s="1"/>
  <c r="AA338" i="5" s="1"/>
  <c r="X330" i="5"/>
  <c r="Z330" i="5" s="1"/>
  <c r="AA330" i="5" s="1"/>
  <c r="X322" i="5"/>
  <c r="X280" i="5"/>
  <c r="Z280" i="5" s="1"/>
  <c r="AA280" i="5" s="1"/>
  <c r="X272" i="5"/>
  <c r="Z272" i="5" s="1"/>
  <c r="AA272" i="5" s="1"/>
  <c r="X264" i="5"/>
  <c r="Z264" i="5" s="1"/>
  <c r="AA264" i="5" s="1"/>
  <c r="X256" i="5"/>
  <c r="Z256" i="5" s="1"/>
  <c r="AA256" i="5" s="1"/>
  <c r="X248" i="5"/>
  <c r="Z248" i="5" s="1"/>
  <c r="AA248" i="5" s="1"/>
  <c r="X240" i="5"/>
  <c r="Z240" i="5" s="1"/>
  <c r="AA240" i="5" s="1"/>
  <c r="X232" i="5"/>
  <c r="Z232" i="5" s="1"/>
  <c r="AA232" i="5" s="1"/>
  <c r="X224" i="5"/>
  <c r="Z224" i="5" s="1"/>
  <c r="AA224" i="5" s="1"/>
  <c r="X148" i="5"/>
  <c r="X140" i="5"/>
  <c r="Z140" i="5" s="1"/>
  <c r="AA140" i="5" s="1"/>
  <c r="X132" i="5"/>
  <c r="Z132" i="5" s="1"/>
  <c r="AA132" i="5" s="1"/>
  <c r="X24" i="5"/>
  <c r="Z24" i="5" s="1"/>
  <c r="AA24" i="5" s="1"/>
  <c r="X123" i="5"/>
  <c r="X107" i="5"/>
  <c r="Z107" i="5" s="1"/>
  <c r="AA107" i="5" s="1"/>
  <c r="X429" i="5"/>
  <c r="Z429" i="5" s="1"/>
  <c r="AA429" i="5" s="1"/>
  <c r="X413" i="5"/>
  <c r="Z413" i="5" s="1"/>
  <c r="AA413" i="5" s="1"/>
  <c r="X347" i="5"/>
  <c r="X331" i="5"/>
  <c r="X257" i="5"/>
  <c r="Z257" i="5" s="1"/>
  <c r="AA257" i="5" s="1"/>
  <c r="X225" i="5"/>
  <c r="Z225" i="5" s="1"/>
  <c r="AA225" i="5" s="1"/>
  <c r="X141" i="5"/>
  <c r="Z141" i="5" s="1"/>
  <c r="AA141" i="5" s="1"/>
  <c r="X27" i="5"/>
  <c r="Z27" i="5" s="1"/>
  <c r="AA27" i="5" s="1"/>
  <c r="X6" i="5"/>
  <c r="X490" i="5"/>
  <c r="Z490" i="5" s="1"/>
  <c r="AA490" i="5" s="1"/>
  <c r="X474" i="5"/>
  <c r="Z474" i="5" s="1"/>
  <c r="AA474" i="5" s="1"/>
  <c r="X458" i="5"/>
  <c r="Z458" i="5" s="1"/>
  <c r="AA458" i="5" s="1"/>
  <c r="X426" i="5"/>
  <c r="Z426" i="5" s="1"/>
  <c r="AA426" i="5" s="1"/>
  <c r="X368" i="5"/>
  <c r="X336" i="5"/>
  <c r="Z336" i="5" s="1"/>
  <c r="AA336" i="5" s="1"/>
  <c r="X278" i="5"/>
  <c r="Z278" i="5" s="1"/>
  <c r="AA278" i="5" s="1"/>
  <c r="X270" i="5"/>
  <c r="Z270" i="5" s="1"/>
  <c r="AA270" i="5" s="1"/>
  <c r="X222" i="5"/>
  <c r="Z222" i="5" s="1"/>
  <c r="AA222" i="5" s="1"/>
  <c r="X46" i="5"/>
  <c r="Z46" i="5" s="1"/>
  <c r="AA46" i="5" s="1"/>
  <c r="X26" i="5"/>
  <c r="Z26" i="5" s="1"/>
  <c r="AA26" i="5" s="1"/>
  <c r="X16" i="5"/>
  <c r="Z16" i="5" s="1"/>
  <c r="AA16" i="5" s="1"/>
  <c r="X5" i="5"/>
  <c r="Z5" i="5" s="1"/>
  <c r="AA5" i="5" s="1"/>
  <c r="X40" i="5"/>
  <c r="Z40" i="5" s="1"/>
  <c r="AA40" i="5" s="1"/>
  <c r="X32" i="5"/>
  <c r="Z32" i="5" s="1"/>
  <c r="AA32" i="5" s="1"/>
  <c r="X119" i="5"/>
  <c r="X111" i="5"/>
  <c r="Z111" i="5" s="1"/>
  <c r="AA111" i="5" s="1"/>
  <c r="X103" i="5"/>
  <c r="Z103" i="5" s="1"/>
  <c r="AA103" i="5" s="1"/>
  <c r="X505" i="5"/>
  <c r="Z505" i="5" s="1"/>
  <c r="AA505" i="5" s="1"/>
  <c r="X497" i="5"/>
  <c r="Z497" i="5" s="1"/>
  <c r="AA497" i="5" s="1"/>
  <c r="X489" i="5"/>
  <c r="Z489" i="5" s="1"/>
  <c r="AA489" i="5" s="1"/>
  <c r="X481" i="5"/>
  <c r="Z481" i="5" s="1"/>
  <c r="AA481" i="5" s="1"/>
  <c r="X473" i="5"/>
  <c r="X465" i="5"/>
  <c r="X457" i="5"/>
  <c r="X449" i="5"/>
  <c r="X441" i="5"/>
  <c r="Z441" i="5" s="1"/>
  <c r="AA441" i="5" s="1"/>
  <c r="X433" i="5"/>
  <c r="X425" i="5"/>
  <c r="Z425" i="5" s="1"/>
  <c r="AA425" i="5" s="1"/>
  <c r="X417" i="5"/>
  <c r="X375" i="5"/>
  <c r="X367" i="5"/>
  <c r="Z367" i="5" s="1"/>
  <c r="AA367" i="5" s="1"/>
  <c r="X359" i="5"/>
  <c r="Z359" i="5" s="1"/>
  <c r="AA359" i="5" s="1"/>
  <c r="X351" i="5"/>
  <c r="X343" i="5"/>
  <c r="Z343" i="5" s="1"/>
  <c r="AA343" i="5" s="1"/>
  <c r="X335" i="5"/>
  <c r="Z335" i="5" s="1"/>
  <c r="AA335" i="5" s="1"/>
  <c r="X327" i="5"/>
  <c r="X319" i="5"/>
  <c r="X277" i="5"/>
  <c r="Z277" i="5" s="1"/>
  <c r="AA277" i="5" s="1"/>
  <c r="X269" i="5"/>
  <c r="Z269" i="5" s="1"/>
  <c r="AA269" i="5" s="1"/>
  <c r="X261" i="5"/>
  <c r="X253" i="5"/>
  <c r="X245" i="5"/>
  <c r="Z245" i="5" s="1"/>
  <c r="AA245" i="5" s="1"/>
  <c r="X237" i="5"/>
  <c r="Z237" i="5" s="1"/>
  <c r="AA237" i="5" s="1"/>
  <c r="X229" i="5"/>
  <c r="Z229" i="5" s="1"/>
  <c r="AA229" i="5" s="1"/>
  <c r="X221" i="5"/>
  <c r="Z221" i="5" s="1"/>
  <c r="AA221" i="5" s="1"/>
  <c r="X145" i="5"/>
  <c r="X137" i="5"/>
  <c r="Z137" i="5" s="1"/>
  <c r="AA137" i="5" s="1"/>
  <c r="X129" i="5"/>
  <c r="Z129" i="5" s="1"/>
  <c r="AA129" i="5" s="1"/>
  <c r="X493" i="5"/>
  <c r="X469" i="5"/>
  <c r="X371" i="5"/>
  <c r="X355" i="5"/>
  <c r="Z355" i="5" s="1"/>
  <c r="AA355" i="5" s="1"/>
  <c r="X249" i="5"/>
  <c r="X133" i="5"/>
  <c r="Z133" i="5" s="1"/>
  <c r="AA133" i="5" s="1"/>
  <c r="X506" i="5"/>
  <c r="Z506" i="5" s="1"/>
  <c r="AA506" i="5" s="1"/>
  <c r="X450" i="5"/>
  <c r="X434" i="5"/>
  <c r="Z434" i="5" s="1"/>
  <c r="AA434" i="5" s="1"/>
  <c r="X360" i="5"/>
  <c r="X320" i="5"/>
  <c r="X230" i="5"/>
  <c r="Z230" i="5" s="1"/>
  <c r="AA230" i="5" s="1"/>
  <c r="X274" i="5"/>
  <c r="Z274" i="5" s="1"/>
  <c r="AA274" i="5" s="1"/>
  <c r="X266" i="5"/>
  <c r="Z266" i="5" s="1"/>
  <c r="AA266" i="5" s="1"/>
  <c r="X258" i="5"/>
  <c r="Z258" i="5" s="1"/>
  <c r="AA258" i="5" s="1"/>
  <c r="X250" i="5"/>
  <c r="Z250" i="5" s="1"/>
  <c r="AA250" i="5" s="1"/>
  <c r="X242" i="5"/>
  <c r="Z242" i="5" s="1"/>
  <c r="AA242" i="5" s="1"/>
  <c r="X234" i="5"/>
  <c r="Z234" i="5" s="1"/>
  <c r="AA234" i="5" s="1"/>
  <c r="X226" i="5"/>
  <c r="Z226" i="5" s="1"/>
  <c r="AA226" i="5" s="1"/>
  <c r="X218" i="5"/>
  <c r="Z218" i="5" s="1"/>
  <c r="AA218" i="5" s="1"/>
  <c r="X142" i="5"/>
  <c r="Z142" i="5" s="1"/>
  <c r="AA142" i="5" s="1"/>
  <c r="X134" i="5"/>
  <c r="Z134" i="5" s="1"/>
  <c r="AA134" i="5" s="1"/>
  <c r="X9" i="5"/>
  <c r="Z9" i="5" s="1"/>
  <c r="AA9" i="5" s="1"/>
  <c r="X36" i="5"/>
  <c r="Z36" i="5" s="1"/>
  <c r="AA36" i="5" s="1"/>
  <c r="X115" i="5"/>
  <c r="X48" i="5"/>
  <c r="Z48" i="5" s="1"/>
  <c r="AA48" i="5" s="1"/>
  <c r="X453" i="5"/>
  <c r="X339" i="5"/>
  <c r="Z339" i="5" s="1"/>
  <c r="AA339" i="5" s="1"/>
  <c r="X273" i="5"/>
  <c r="Z273" i="5" s="1"/>
  <c r="AA273" i="5" s="1"/>
  <c r="X498" i="5"/>
  <c r="Z498" i="5" s="1"/>
  <c r="AA498" i="5" s="1"/>
  <c r="X31" i="5"/>
  <c r="Z31" i="5" s="1"/>
  <c r="AA31" i="5" s="1"/>
  <c r="N331" i="2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AB163" i="5"/>
  <c r="AB164" i="5"/>
  <c r="AB165" i="5"/>
  <c r="AB166" i="5"/>
  <c r="AB167" i="5"/>
  <c r="AB168" i="5"/>
  <c r="AB169" i="5"/>
  <c r="AB170" i="5"/>
  <c r="AB171" i="5"/>
  <c r="AB172" i="5"/>
  <c r="AB173" i="5"/>
  <c r="AB174" i="5"/>
  <c r="AB175" i="5"/>
  <c r="AB176" i="5"/>
  <c r="AB177" i="5"/>
  <c r="AB178" i="5"/>
  <c r="AB179" i="5"/>
  <c r="AB180" i="5"/>
  <c r="AB181" i="5"/>
  <c r="AB182" i="5"/>
  <c r="AB183" i="5"/>
  <c r="AB184" i="5"/>
  <c r="AB185" i="5"/>
  <c r="AB186" i="5"/>
  <c r="AB187" i="5"/>
  <c r="AB188" i="5"/>
  <c r="AB189" i="5"/>
  <c r="AB190" i="5"/>
  <c r="AB191" i="5"/>
  <c r="AB192" i="5"/>
  <c r="AB193" i="5"/>
  <c r="AB194" i="5"/>
  <c r="AB195" i="5"/>
  <c r="AB196" i="5"/>
  <c r="AB197" i="5"/>
  <c r="AB198" i="5"/>
  <c r="AB199" i="5"/>
  <c r="AB200" i="5"/>
  <c r="AB201" i="5"/>
  <c r="AB202" i="5"/>
  <c r="AB203" i="5"/>
  <c r="AB204" i="5"/>
  <c r="AB205" i="5"/>
  <c r="AB206" i="5"/>
  <c r="AB207" i="5"/>
  <c r="AB208" i="5"/>
  <c r="AB209" i="5"/>
  <c r="AB210" i="5"/>
  <c r="AB211" i="5"/>
  <c r="AB212" i="5"/>
  <c r="AB213" i="5"/>
  <c r="AB214" i="5"/>
  <c r="AB215" i="5"/>
  <c r="AB216" i="5"/>
  <c r="AB281" i="5"/>
  <c r="AB282" i="5"/>
  <c r="AB283" i="5"/>
  <c r="AB284" i="5"/>
  <c r="AB285" i="5"/>
  <c r="AB286" i="5"/>
  <c r="AB287" i="5"/>
  <c r="AB288" i="5"/>
  <c r="AB289" i="5"/>
  <c r="AB290" i="5"/>
  <c r="AB291" i="5"/>
  <c r="AB292" i="5"/>
  <c r="AB293" i="5"/>
  <c r="AB294" i="5"/>
  <c r="AB295" i="5"/>
  <c r="AB296" i="5"/>
  <c r="AB297" i="5"/>
  <c r="AB298" i="5"/>
  <c r="AB299" i="5"/>
  <c r="AB300" i="5"/>
  <c r="AB301" i="5"/>
  <c r="AB302" i="5"/>
  <c r="AB303" i="5"/>
  <c r="AB304" i="5"/>
  <c r="AB305" i="5"/>
  <c r="AB306" i="5"/>
  <c r="AB307" i="5"/>
  <c r="AB308" i="5"/>
  <c r="AB309" i="5"/>
  <c r="AB310" i="5"/>
  <c r="AB311" i="5"/>
  <c r="AB312" i="5"/>
  <c r="AB313" i="5"/>
  <c r="AB314" i="5"/>
  <c r="AB379" i="5"/>
  <c r="AB380" i="5"/>
  <c r="AB381" i="5"/>
  <c r="AB382" i="5"/>
  <c r="AB383" i="5"/>
  <c r="AB384" i="5"/>
  <c r="AB385" i="5"/>
  <c r="AB386" i="5"/>
  <c r="AB387" i="5"/>
  <c r="AB388" i="5"/>
  <c r="AB389" i="5"/>
  <c r="AB390" i="5"/>
  <c r="AB391" i="5"/>
  <c r="AB392" i="5"/>
  <c r="AB393" i="5"/>
  <c r="AB394" i="5"/>
  <c r="AB395" i="5"/>
  <c r="AB396" i="5"/>
  <c r="AB397" i="5"/>
  <c r="AB398" i="5"/>
  <c r="AB399" i="5"/>
  <c r="AB400" i="5"/>
  <c r="AB401" i="5"/>
  <c r="AB402" i="5"/>
  <c r="AB403" i="5"/>
  <c r="AB404" i="5"/>
  <c r="AB405" i="5"/>
  <c r="AB406" i="5"/>
  <c r="AB407" i="5"/>
  <c r="AB408" i="5"/>
  <c r="AB409" i="5"/>
  <c r="AB410" i="5"/>
  <c r="AB411" i="5"/>
  <c r="AB412" i="5"/>
  <c r="AB2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217" i="5"/>
  <c r="AB218" i="5"/>
  <c r="AB219" i="5"/>
  <c r="AB220" i="5"/>
  <c r="AB221" i="5"/>
  <c r="AB222" i="5"/>
  <c r="AB223" i="5"/>
  <c r="AB224" i="5"/>
  <c r="AB225" i="5"/>
  <c r="AB226" i="5"/>
  <c r="AB227" i="5"/>
  <c r="AB228" i="5"/>
  <c r="AB229" i="5"/>
  <c r="AB230" i="5"/>
  <c r="AB231" i="5"/>
  <c r="AB232" i="5"/>
  <c r="AB233" i="5"/>
  <c r="AB234" i="5"/>
  <c r="AB235" i="5"/>
  <c r="AB236" i="5"/>
  <c r="AB237" i="5"/>
  <c r="AB238" i="5"/>
  <c r="AB239" i="5"/>
  <c r="AB240" i="5"/>
  <c r="AB241" i="5"/>
  <c r="AB242" i="5"/>
  <c r="AB243" i="5"/>
  <c r="AB244" i="5"/>
  <c r="AB245" i="5"/>
  <c r="AB246" i="5"/>
  <c r="AB247" i="5"/>
  <c r="AB248" i="5"/>
  <c r="AB249" i="5"/>
  <c r="AB250" i="5"/>
  <c r="AB251" i="5"/>
  <c r="AB252" i="5"/>
  <c r="AB253" i="5"/>
  <c r="AB254" i="5"/>
  <c r="AB255" i="5"/>
  <c r="AB256" i="5"/>
  <c r="AB257" i="5"/>
  <c r="AB258" i="5"/>
  <c r="AB259" i="5"/>
  <c r="AB260" i="5"/>
  <c r="AB261" i="5"/>
  <c r="AB262" i="5"/>
  <c r="AB263" i="5"/>
  <c r="AB264" i="5"/>
  <c r="AB265" i="5"/>
  <c r="AB266" i="5"/>
  <c r="AB267" i="5"/>
  <c r="AB268" i="5"/>
  <c r="AB269" i="5"/>
  <c r="AB270" i="5"/>
  <c r="AB271" i="5"/>
  <c r="AB272" i="5"/>
  <c r="AB273" i="5"/>
  <c r="AB274" i="5"/>
  <c r="AB275" i="5"/>
  <c r="AB276" i="5"/>
  <c r="AB277" i="5"/>
  <c r="AB278" i="5"/>
  <c r="AB279" i="5"/>
  <c r="AB280" i="5"/>
  <c r="AB315" i="5"/>
  <c r="AB316" i="5"/>
  <c r="AB317" i="5"/>
  <c r="AB318" i="5"/>
  <c r="AB319" i="5"/>
  <c r="AB320" i="5"/>
  <c r="AB321" i="5"/>
  <c r="AB322" i="5"/>
  <c r="AB323" i="5"/>
  <c r="AB324" i="5"/>
  <c r="AB325" i="5"/>
  <c r="AB326" i="5"/>
  <c r="AB327" i="5"/>
  <c r="AB328" i="5"/>
  <c r="AB329" i="5"/>
  <c r="AB330" i="5"/>
  <c r="AB331" i="5"/>
  <c r="AB332" i="5"/>
  <c r="AB333" i="5"/>
  <c r="AB334" i="5"/>
  <c r="AB335" i="5"/>
  <c r="AB336" i="5"/>
  <c r="AB337" i="5"/>
  <c r="AB338" i="5"/>
  <c r="AB339" i="5"/>
  <c r="AB340" i="5"/>
  <c r="AB341" i="5"/>
  <c r="AB342" i="5"/>
  <c r="AB343" i="5"/>
  <c r="AB344" i="5"/>
  <c r="AB345" i="5"/>
  <c r="AB346" i="5"/>
  <c r="AB347" i="5"/>
  <c r="AB348" i="5"/>
  <c r="AB349" i="5"/>
  <c r="AB350" i="5"/>
  <c r="AB351" i="5"/>
  <c r="AB352" i="5"/>
  <c r="AB353" i="5"/>
  <c r="AB354" i="5"/>
  <c r="AB355" i="5"/>
  <c r="AB356" i="5"/>
  <c r="AB357" i="5"/>
  <c r="AB358" i="5"/>
  <c r="AB359" i="5"/>
  <c r="AB360" i="5"/>
  <c r="AB361" i="5"/>
  <c r="AB362" i="5"/>
  <c r="AB363" i="5"/>
  <c r="AB364" i="5"/>
  <c r="AB365" i="5"/>
  <c r="AB366" i="5"/>
  <c r="AB367" i="5"/>
  <c r="AB368" i="5"/>
  <c r="AB369" i="5"/>
  <c r="AB370" i="5"/>
  <c r="AB371" i="5"/>
  <c r="AB372" i="5"/>
  <c r="AB373" i="5"/>
  <c r="AB374" i="5"/>
  <c r="AB375" i="5"/>
  <c r="AB376" i="5"/>
  <c r="AB377" i="5"/>
  <c r="AB378" i="5"/>
  <c r="AB413" i="5"/>
  <c r="AB414" i="5"/>
  <c r="AB415" i="5"/>
  <c r="AB416" i="5"/>
  <c r="AB417" i="5"/>
  <c r="AB418" i="5"/>
  <c r="AB419" i="5"/>
  <c r="AB420" i="5"/>
  <c r="AB421" i="5"/>
  <c r="AB422" i="5"/>
  <c r="AB423" i="5"/>
  <c r="AB424" i="5"/>
  <c r="AB425" i="5"/>
  <c r="AB426" i="5"/>
  <c r="AB427" i="5"/>
  <c r="AB428" i="5"/>
  <c r="AB429" i="5"/>
  <c r="AB430" i="5"/>
  <c r="AB431" i="5"/>
  <c r="AB432" i="5"/>
  <c r="AB433" i="5"/>
  <c r="AB434" i="5"/>
  <c r="AB435" i="5"/>
  <c r="AB436" i="5"/>
  <c r="AB437" i="5"/>
  <c r="AB438" i="5"/>
  <c r="AB439" i="5"/>
  <c r="AB440" i="5"/>
  <c r="AB441" i="5"/>
  <c r="AB442" i="5"/>
  <c r="AB443" i="5"/>
  <c r="AB444" i="5"/>
  <c r="AB445" i="5"/>
  <c r="AB446" i="5"/>
  <c r="AB447" i="5"/>
  <c r="AB448" i="5"/>
  <c r="AB449" i="5"/>
  <c r="AB450" i="5"/>
  <c r="AB451" i="5"/>
  <c r="AB452" i="5"/>
  <c r="AB453" i="5"/>
  <c r="AB454" i="5"/>
  <c r="AB455" i="5"/>
  <c r="AB456" i="5"/>
  <c r="AB457" i="5"/>
  <c r="AB458" i="5"/>
  <c r="AB459" i="5"/>
  <c r="AB460" i="5"/>
  <c r="AB461" i="5"/>
  <c r="AB462" i="5"/>
  <c r="AB463" i="5"/>
  <c r="AB464" i="5"/>
  <c r="AB465" i="5"/>
  <c r="AB466" i="5"/>
  <c r="AB467" i="5"/>
  <c r="AB468" i="5"/>
  <c r="AB469" i="5"/>
  <c r="AB470" i="5"/>
  <c r="AB471" i="5"/>
  <c r="AB472" i="5"/>
  <c r="AB473" i="5"/>
  <c r="AB474" i="5"/>
  <c r="AB475" i="5"/>
  <c r="AB476" i="5"/>
  <c r="AB477" i="5"/>
  <c r="AB478" i="5"/>
  <c r="AB479" i="5"/>
  <c r="AB480" i="5"/>
  <c r="AB481" i="5"/>
  <c r="AB482" i="5"/>
  <c r="AB483" i="5"/>
  <c r="AB484" i="5"/>
  <c r="AB485" i="5"/>
  <c r="AB486" i="5"/>
  <c r="AB487" i="5"/>
  <c r="AB488" i="5"/>
  <c r="AB489" i="5"/>
  <c r="AB490" i="5"/>
  <c r="AB491" i="5"/>
  <c r="AB492" i="5"/>
  <c r="AB493" i="5"/>
  <c r="AB494" i="5"/>
  <c r="AB495" i="5"/>
  <c r="AB496" i="5"/>
  <c r="AB497" i="5"/>
  <c r="AB498" i="5"/>
  <c r="AB499" i="5"/>
  <c r="AB500" i="5"/>
  <c r="AB501" i="5"/>
  <c r="AB502" i="5"/>
  <c r="AB503" i="5"/>
  <c r="AB504" i="5"/>
  <c r="AB505" i="5"/>
  <c r="AB506" i="5"/>
  <c r="AB507" i="5"/>
  <c r="AB508" i="5"/>
  <c r="U50" i="5"/>
  <c r="X50" i="5" s="1"/>
  <c r="Z50" i="5" s="1"/>
  <c r="AA50" i="5" s="1"/>
  <c r="AB50" i="5"/>
  <c r="V199" i="6"/>
  <c r="W199" i="6"/>
  <c r="AB2" i="6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U52" i="6"/>
  <c r="V52" i="6"/>
  <c r="W52" i="6"/>
  <c r="AB52" i="6"/>
  <c r="U53" i="6"/>
  <c r="V53" i="6"/>
  <c r="W53" i="6"/>
  <c r="AB53" i="6"/>
  <c r="U54" i="6"/>
  <c r="V54" i="6"/>
  <c r="W54" i="6"/>
  <c r="AB54" i="6"/>
  <c r="U55" i="6"/>
  <c r="V55" i="6"/>
  <c r="W55" i="6"/>
  <c r="AB55" i="6"/>
  <c r="U56" i="6"/>
  <c r="V56" i="6"/>
  <c r="W56" i="6"/>
  <c r="AB56" i="6"/>
  <c r="U57" i="6"/>
  <c r="V57" i="6"/>
  <c r="W57" i="6"/>
  <c r="AB57" i="6"/>
  <c r="U58" i="6"/>
  <c r="V58" i="6"/>
  <c r="W58" i="6"/>
  <c r="AB58" i="6"/>
  <c r="U59" i="6"/>
  <c r="V59" i="6"/>
  <c r="W59" i="6"/>
  <c r="AB59" i="6"/>
  <c r="U60" i="6"/>
  <c r="V60" i="6"/>
  <c r="W60" i="6"/>
  <c r="AB60" i="6"/>
  <c r="U61" i="6"/>
  <c r="V61" i="6"/>
  <c r="W61" i="6"/>
  <c r="AB61" i="6"/>
  <c r="U62" i="6"/>
  <c r="V62" i="6"/>
  <c r="W62" i="6"/>
  <c r="AB62" i="6"/>
  <c r="U63" i="6"/>
  <c r="V63" i="6"/>
  <c r="W63" i="6"/>
  <c r="AB63" i="6"/>
  <c r="U64" i="6"/>
  <c r="V64" i="6"/>
  <c r="W64" i="6"/>
  <c r="AB64" i="6"/>
  <c r="U65" i="6"/>
  <c r="V65" i="6"/>
  <c r="W65" i="6"/>
  <c r="AB65" i="6"/>
  <c r="U66" i="6"/>
  <c r="V66" i="6"/>
  <c r="W66" i="6"/>
  <c r="AB66" i="6"/>
  <c r="U67" i="6"/>
  <c r="V67" i="6"/>
  <c r="W67" i="6"/>
  <c r="AB67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U85" i="6"/>
  <c r="V85" i="6"/>
  <c r="W85" i="6"/>
  <c r="AB85" i="6"/>
  <c r="U86" i="6"/>
  <c r="V86" i="6"/>
  <c r="W86" i="6"/>
  <c r="AB86" i="6"/>
  <c r="U87" i="6"/>
  <c r="V87" i="6"/>
  <c r="W87" i="6"/>
  <c r="AB87" i="6"/>
  <c r="U88" i="6"/>
  <c r="V88" i="6"/>
  <c r="W88" i="6"/>
  <c r="AB88" i="6"/>
  <c r="U89" i="6"/>
  <c r="V89" i="6"/>
  <c r="W89" i="6"/>
  <c r="AB89" i="6"/>
  <c r="U90" i="6"/>
  <c r="V90" i="6"/>
  <c r="W90" i="6"/>
  <c r="AB90" i="6"/>
  <c r="U91" i="6"/>
  <c r="V91" i="6"/>
  <c r="W91" i="6"/>
  <c r="AB91" i="6"/>
  <c r="U92" i="6"/>
  <c r="V92" i="6"/>
  <c r="W92" i="6"/>
  <c r="AB92" i="6"/>
  <c r="U93" i="6"/>
  <c r="V93" i="6"/>
  <c r="W93" i="6"/>
  <c r="AB93" i="6"/>
  <c r="U94" i="6"/>
  <c r="V94" i="6"/>
  <c r="W94" i="6"/>
  <c r="AB94" i="6"/>
  <c r="U95" i="6"/>
  <c r="V95" i="6"/>
  <c r="W95" i="6"/>
  <c r="AB95" i="6"/>
  <c r="U96" i="6"/>
  <c r="V96" i="6"/>
  <c r="W96" i="6"/>
  <c r="AB96" i="6"/>
  <c r="U97" i="6"/>
  <c r="V97" i="6"/>
  <c r="W97" i="6"/>
  <c r="AB97" i="6"/>
  <c r="U98" i="6"/>
  <c r="V98" i="6"/>
  <c r="W98" i="6"/>
  <c r="AB98" i="6"/>
  <c r="U99" i="6"/>
  <c r="V99" i="6"/>
  <c r="W99" i="6"/>
  <c r="AB99" i="6"/>
  <c r="U100" i="6"/>
  <c r="V100" i="6"/>
  <c r="W100" i="6"/>
  <c r="AB100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U250" i="6"/>
  <c r="V250" i="6"/>
  <c r="W250" i="6"/>
  <c r="AB250" i="6"/>
  <c r="U251" i="6"/>
  <c r="V251" i="6"/>
  <c r="W251" i="6"/>
  <c r="AB251" i="6"/>
  <c r="U252" i="6"/>
  <c r="V252" i="6"/>
  <c r="W252" i="6"/>
  <c r="AB252" i="6"/>
  <c r="U253" i="6"/>
  <c r="V253" i="6"/>
  <c r="W253" i="6"/>
  <c r="AB253" i="6"/>
  <c r="U254" i="6"/>
  <c r="V254" i="6"/>
  <c r="W254" i="6"/>
  <c r="AB254" i="6"/>
  <c r="U255" i="6"/>
  <c r="V255" i="6"/>
  <c r="W255" i="6"/>
  <c r="AB255" i="6"/>
  <c r="U256" i="6"/>
  <c r="V256" i="6"/>
  <c r="W256" i="6"/>
  <c r="AB256" i="6"/>
  <c r="U257" i="6"/>
  <c r="V257" i="6"/>
  <c r="W257" i="6"/>
  <c r="AB257" i="6"/>
  <c r="U258" i="6"/>
  <c r="V258" i="6"/>
  <c r="W258" i="6"/>
  <c r="AB258" i="6"/>
  <c r="U259" i="6"/>
  <c r="V259" i="6"/>
  <c r="W259" i="6"/>
  <c r="AB259" i="6"/>
  <c r="U260" i="6"/>
  <c r="V260" i="6"/>
  <c r="W260" i="6"/>
  <c r="AB260" i="6"/>
  <c r="U261" i="6"/>
  <c r="V261" i="6"/>
  <c r="W261" i="6"/>
  <c r="AB261" i="6"/>
  <c r="U262" i="6"/>
  <c r="V262" i="6"/>
  <c r="W262" i="6"/>
  <c r="AB262" i="6"/>
  <c r="U263" i="6"/>
  <c r="V263" i="6"/>
  <c r="W263" i="6"/>
  <c r="AB263" i="6"/>
  <c r="U264" i="6"/>
  <c r="V264" i="6"/>
  <c r="W264" i="6"/>
  <c r="AB264" i="6"/>
  <c r="U265" i="6"/>
  <c r="V265" i="6"/>
  <c r="W265" i="6"/>
  <c r="AB265" i="6"/>
  <c r="AB233" i="6"/>
  <c r="AB234" i="6"/>
  <c r="AB235" i="6"/>
  <c r="AB236" i="6"/>
  <c r="AB237" i="6"/>
  <c r="AB238" i="6"/>
  <c r="AB239" i="6"/>
  <c r="AB240" i="6"/>
  <c r="AB241" i="6"/>
  <c r="AB242" i="6"/>
  <c r="AB243" i="6"/>
  <c r="AB244" i="6"/>
  <c r="AB245" i="6"/>
  <c r="AB246" i="6"/>
  <c r="AB247" i="6"/>
  <c r="AB248" i="6"/>
  <c r="AB249" i="6"/>
  <c r="U283" i="6"/>
  <c r="V283" i="6"/>
  <c r="W283" i="6"/>
  <c r="AB283" i="6"/>
  <c r="U284" i="6"/>
  <c r="V284" i="6"/>
  <c r="W284" i="6"/>
  <c r="AB284" i="6"/>
  <c r="U285" i="6"/>
  <c r="V285" i="6"/>
  <c r="W285" i="6"/>
  <c r="AB285" i="6"/>
  <c r="U286" i="6"/>
  <c r="V286" i="6"/>
  <c r="W286" i="6"/>
  <c r="AB286" i="6"/>
  <c r="U287" i="6"/>
  <c r="V287" i="6"/>
  <c r="W287" i="6"/>
  <c r="AB287" i="6"/>
  <c r="U288" i="6"/>
  <c r="V288" i="6"/>
  <c r="W288" i="6"/>
  <c r="AB288" i="6"/>
  <c r="U289" i="6"/>
  <c r="V289" i="6"/>
  <c r="W289" i="6"/>
  <c r="AB289" i="6"/>
  <c r="U290" i="6"/>
  <c r="V290" i="6"/>
  <c r="W290" i="6"/>
  <c r="AB290" i="6"/>
  <c r="U291" i="6"/>
  <c r="V291" i="6"/>
  <c r="W291" i="6"/>
  <c r="AB291" i="6"/>
  <c r="U292" i="6"/>
  <c r="V292" i="6"/>
  <c r="W292" i="6"/>
  <c r="AB292" i="6"/>
  <c r="U293" i="6"/>
  <c r="V293" i="6"/>
  <c r="W293" i="6"/>
  <c r="AB293" i="6"/>
  <c r="U294" i="6"/>
  <c r="V294" i="6"/>
  <c r="W294" i="6"/>
  <c r="AB294" i="6"/>
  <c r="U295" i="6"/>
  <c r="V295" i="6"/>
  <c r="W295" i="6"/>
  <c r="AB295" i="6"/>
  <c r="U296" i="6"/>
  <c r="V296" i="6"/>
  <c r="W296" i="6"/>
  <c r="AB296" i="6"/>
  <c r="U297" i="6"/>
  <c r="V297" i="6"/>
  <c r="W297" i="6"/>
  <c r="AB297" i="6"/>
  <c r="U298" i="6"/>
  <c r="V298" i="6"/>
  <c r="W298" i="6"/>
  <c r="AB298" i="6"/>
  <c r="AB266" i="6"/>
  <c r="AB267" i="6"/>
  <c r="AB268" i="6"/>
  <c r="AB269" i="6"/>
  <c r="AB270" i="6"/>
  <c r="AB271" i="6"/>
  <c r="AB272" i="6"/>
  <c r="AB273" i="6"/>
  <c r="AB274" i="6"/>
  <c r="AB275" i="6"/>
  <c r="AB276" i="6"/>
  <c r="AB277" i="6"/>
  <c r="AB278" i="6"/>
  <c r="AB279" i="6"/>
  <c r="AB280" i="6"/>
  <c r="AB281" i="6"/>
  <c r="AB282" i="6"/>
  <c r="U118" i="6"/>
  <c r="V118" i="6"/>
  <c r="W118" i="6"/>
  <c r="AB118" i="6"/>
  <c r="U119" i="6"/>
  <c r="V119" i="6"/>
  <c r="W119" i="6"/>
  <c r="AB119" i="6"/>
  <c r="U120" i="6"/>
  <c r="V120" i="6"/>
  <c r="W120" i="6"/>
  <c r="AB120" i="6"/>
  <c r="U121" i="6"/>
  <c r="V121" i="6"/>
  <c r="W121" i="6"/>
  <c r="AB121" i="6"/>
  <c r="U122" i="6"/>
  <c r="V122" i="6"/>
  <c r="W122" i="6"/>
  <c r="AB122" i="6"/>
  <c r="U123" i="6"/>
  <c r="V123" i="6"/>
  <c r="W123" i="6"/>
  <c r="AB123" i="6"/>
  <c r="U124" i="6"/>
  <c r="V124" i="6"/>
  <c r="W124" i="6"/>
  <c r="AB124" i="6"/>
  <c r="U125" i="6"/>
  <c r="V125" i="6"/>
  <c r="W125" i="6"/>
  <c r="AB125" i="6"/>
  <c r="U126" i="6"/>
  <c r="V126" i="6"/>
  <c r="W126" i="6"/>
  <c r="AB126" i="6"/>
  <c r="U127" i="6"/>
  <c r="V127" i="6"/>
  <c r="W127" i="6"/>
  <c r="AB127" i="6"/>
  <c r="U128" i="6"/>
  <c r="V128" i="6"/>
  <c r="W128" i="6"/>
  <c r="AB128" i="6"/>
  <c r="U129" i="6"/>
  <c r="V129" i="6"/>
  <c r="W129" i="6"/>
  <c r="AB129" i="6"/>
  <c r="U130" i="6"/>
  <c r="V130" i="6"/>
  <c r="W130" i="6"/>
  <c r="AB130" i="6"/>
  <c r="U131" i="6"/>
  <c r="V131" i="6"/>
  <c r="W131" i="6"/>
  <c r="AB131" i="6"/>
  <c r="U132" i="6"/>
  <c r="V132" i="6"/>
  <c r="W132" i="6"/>
  <c r="AB132" i="6"/>
  <c r="U133" i="6"/>
  <c r="V133" i="6"/>
  <c r="W133" i="6"/>
  <c r="AB133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U151" i="6"/>
  <c r="V151" i="6"/>
  <c r="W151" i="6"/>
  <c r="AB151" i="6"/>
  <c r="U152" i="6"/>
  <c r="V152" i="6"/>
  <c r="W152" i="6"/>
  <c r="AB152" i="6"/>
  <c r="U153" i="6"/>
  <c r="V153" i="6"/>
  <c r="W153" i="6"/>
  <c r="AB153" i="6"/>
  <c r="U154" i="6"/>
  <c r="V154" i="6"/>
  <c r="W154" i="6"/>
  <c r="AB154" i="6"/>
  <c r="U155" i="6"/>
  <c r="V155" i="6"/>
  <c r="W155" i="6"/>
  <c r="AB155" i="6"/>
  <c r="U156" i="6"/>
  <c r="V156" i="6"/>
  <c r="W156" i="6"/>
  <c r="AB156" i="6"/>
  <c r="U157" i="6"/>
  <c r="V157" i="6"/>
  <c r="W157" i="6"/>
  <c r="AB157" i="6"/>
  <c r="U158" i="6"/>
  <c r="V158" i="6"/>
  <c r="W158" i="6"/>
  <c r="AB158" i="6"/>
  <c r="U159" i="6"/>
  <c r="V159" i="6"/>
  <c r="W159" i="6"/>
  <c r="AB159" i="6"/>
  <c r="U160" i="6"/>
  <c r="V160" i="6"/>
  <c r="W160" i="6"/>
  <c r="AB160" i="6"/>
  <c r="U161" i="6"/>
  <c r="V161" i="6"/>
  <c r="W161" i="6"/>
  <c r="AB161" i="6"/>
  <c r="U162" i="6"/>
  <c r="V162" i="6"/>
  <c r="W162" i="6"/>
  <c r="AB162" i="6"/>
  <c r="U163" i="6"/>
  <c r="V163" i="6"/>
  <c r="W163" i="6"/>
  <c r="AB163" i="6"/>
  <c r="U164" i="6"/>
  <c r="V164" i="6"/>
  <c r="W164" i="6"/>
  <c r="AB164" i="6"/>
  <c r="U165" i="6"/>
  <c r="V165" i="6"/>
  <c r="W165" i="6"/>
  <c r="AB165" i="6"/>
  <c r="U166" i="6"/>
  <c r="V166" i="6"/>
  <c r="W166" i="6"/>
  <c r="AB166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U184" i="6"/>
  <c r="V184" i="6"/>
  <c r="W184" i="6"/>
  <c r="AB184" i="6"/>
  <c r="U185" i="6"/>
  <c r="V185" i="6"/>
  <c r="W185" i="6"/>
  <c r="AB185" i="6"/>
  <c r="U186" i="6"/>
  <c r="V186" i="6"/>
  <c r="W186" i="6"/>
  <c r="AB186" i="6"/>
  <c r="U187" i="6"/>
  <c r="V187" i="6"/>
  <c r="W187" i="6"/>
  <c r="AB187" i="6"/>
  <c r="U188" i="6"/>
  <c r="V188" i="6"/>
  <c r="W188" i="6"/>
  <c r="AB188" i="6"/>
  <c r="U189" i="6"/>
  <c r="V189" i="6"/>
  <c r="W189" i="6"/>
  <c r="AB189" i="6"/>
  <c r="U190" i="6"/>
  <c r="V190" i="6"/>
  <c r="W190" i="6"/>
  <c r="AB190" i="6"/>
  <c r="U191" i="6"/>
  <c r="V191" i="6"/>
  <c r="W191" i="6"/>
  <c r="AB191" i="6"/>
  <c r="U192" i="6"/>
  <c r="V192" i="6"/>
  <c r="W192" i="6"/>
  <c r="AB192" i="6"/>
  <c r="U193" i="6"/>
  <c r="V193" i="6"/>
  <c r="W193" i="6"/>
  <c r="AB193" i="6"/>
  <c r="U194" i="6"/>
  <c r="V194" i="6"/>
  <c r="W194" i="6"/>
  <c r="AB194" i="6"/>
  <c r="U195" i="6"/>
  <c r="V195" i="6"/>
  <c r="W195" i="6"/>
  <c r="AB195" i="6"/>
  <c r="U196" i="6"/>
  <c r="V196" i="6"/>
  <c r="W196" i="6"/>
  <c r="AB196" i="6"/>
  <c r="U197" i="6"/>
  <c r="V197" i="6"/>
  <c r="W197" i="6"/>
  <c r="AB197" i="6"/>
  <c r="U198" i="6"/>
  <c r="V198" i="6"/>
  <c r="W198" i="6"/>
  <c r="AB198" i="6"/>
  <c r="U199" i="6"/>
  <c r="AB199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U217" i="6"/>
  <c r="V217" i="6"/>
  <c r="W217" i="6"/>
  <c r="AB217" i="6"/>
  <c r="U218" i="6"/>
  <c r="V218" i="6"/>
  <c r="W218" i="6"/>
  <c r="AB218" i="6"/>
  <c r="U219" i="6"/>
  <c r="V219" i="6"/>
  <c r="W219" i="6"/>
  <c r="AB219" i="6"/>
  <c r="U220" i="6"/>
  <c r="V220" i="6"/>
  <c r="W220" i="6"/>
  <c r="AB220" i="6"/>
  <c r="U221" i="6"/>
  <c r="V221" i="6"/>
  <c r="W221" i="6"/>
  <c r="AB221" i="6"/>
  <c r="U222" i="6"/>
  <c r="V222" i="6"/>
  <c r="W222" i="6"/>
  <c r="AB222" i="6"/>
  <c r="U223" i="6"/>
  <c r="V223" i="6"/>
  <c r="W223" i="6"/>
  <c r="AB223" i="6"/>
  <c r="U224" i="6"/>
  <c r="V224" i="6"/>
  <c r="W224" i="6"/>
  <c r="AB224" i="6"/>
  <c r="U225" i="6"/>
  <c r="V225" i="6"/>
  <c r="W225" i="6"/>
  <c r="AB225" i="6"/>
  <c r="U226" i="6"/>
  <c r="V226" i="6"/>
  <c r="W226" i="6"/>
  <c r="AB226" i="6"/>
  <c r="U227" i="6"/>
  <c r="V227" i="6"/>
  <c r="W227" i="6"/>
  <c r="AB227" i="6"/>
  <c r="U228" i="6"/>
  <c r="V228" i="6"/>
  <c r="W228" i="6"/>
  <c r="AB228" i="6"/>
  <c r="U229" i="6"/>
  <c r="V229" i="6"/>
  <c r="W229" i="6"/>
  <c r="AB229" i="6"/>
  <c r="U230" i="6"/>
  <c r="V230" i="6"/>
  <c r="W230" i="6"/>
  <c r="AB230" i="6"/>
  <c r="U231" i="6"/>
  <c r="V231" i="6"/>
  <c r="W231" i="6"/>
  <c r="AB231" i="6"/>
  <c r="U232" i="6"/>
  <c r="V232" i="6"/>
  <c r="W232" i="6"/>
  <c r="AB232" i="6"/>
  <c r="AB200" i="6"/>
  <c r="AB201" i="6"/>
  <c r="AB202" i="6"/>
  <c r="AB203" i="6"/>
  <c r="AB204" i="6"/>
  <c r="AB205" i="6"/>
  <c r="AB206" i="6"/>
  <c r="AB207" i="6"/>
  <c r="AB208" i="6"/>
  <c r="AB209" i="6"/>
  <c r="AB210" i="6"/>
  <c r="AB211" i="6"/>
  <c r="AB212" i="6"/>
  <c r="AB213" i="6"/>
  <c r="AB214" i="6"/>
  <c r="AB215" i="6"/>
  <c r="AB216" i="6"/>
  <c r="U20" i="6"/>
  <c r="X20" i="6" s="1"/>
  <c r="Z20" i="6" s="1"/>
  <c r="AA20" i="6" s="1"/>
  <c r="AB20" i="6"/>
  <c r="U21" i="6"/>
  <c r="X21" i="6" s="1"/>
  <c r="Z21" i="6" s="1"/>
  <c r="AA21" i="6" s="1"/>
  <c r="AB21" i="6"/>
  <c r="U22" i="6"/>
  <c r="X22" i="6" s="1"/>
  <c r="Z22" i="6" s="1"/>
  <c r="AA22" i="6" s="1"/>
  <c r="AB22" i="6"/>
  <c r="U23" i="6"/>
  <c r="V23" i="6"/>
  <c r="W23" i="6"/>
  <c r="AB23" i="6"/>
  <c r="U24" i="6"/>
  <c r="V24" i="6"/>
  <c r="W24" i="6"/>
  <c r="AB24" i="6"/>
  <c r="U25" i="6"/>
  <c r="V25" i="6"/>
  <c r="W25" i="6"/>
  <c r="AB25" i="6"/>
  <c r="U26" i="6"/>
  <c r="V26" i="6"/>
  <c r="W26" i="6"/>
  <c r="AB26" i="6"/>
  <c r="U27" i="6"/>
  <c r="V27" i="6"/>
  <c r="W27" i="6"/>
  <c r="AB27" i="6"/>
  <c r="U28" i="6"/>
  <c r="V28" i="6"/>
  <c r="W28" i="6"/>
  <c r="AB28" i="6"/>
  <c r="U29" i="6"/>
  <c r="V29" i="6"/>
  <c r="W29" i="6"/>
  <c r="AB29" i="6"/>
  <c r="U30" i="6"/>
  <c r="V30" i="6"/>
  <c r="W30" i="6"/>
  <c r="AB30" i="6"/>
  <c r="U31" i="6"/>
  <c r="V31" i="6"/>
  <c r="W31" i="6"/>
  <c r="AB31" i="6"/>
  <c r="U32" i="6"/>
  <c r="V32" i="6"/>
  <c r="W32" i="6"/>
  <c r="AB32" i="6"/>
  <c r="U33" i="6"/>
  <c r="V33" i="6"/>
  <c r="W33" i="6"/>
  <c r="AB33" i="6"/>
  <c r="U34" i="6"/>
  <c r="V34" i="6"/>
  <c r="W34" i="6"/>
  <c r="AB34" i="6"/>
  <c r="AB19" i="6"/>
  <c r="V19" i="6"/>
  <c r="W19" i="6"/>
  <c r="U19" i="6"/>
  <c r="S18" i="4"/>
  <c r="T18" i="4"/>
  <c r="U18" i="4"/>
  <c r="S34" i="4"/>
  <c r="T34" i="4"/>
  <c r="U34" i="4"/>
  <c r="S67" i="4"/>
  <c r="T67" i="4"/>
  <c r="U67" i="4"/>
  <c r="S100" i="4"/>
  <c r="T100" i="4"/>
  <c r="U100" i="4"/>
  <c r="S116" i="4"/>
  <c r="T116" i="4"/>
  <c r="U116" i="4"/>
  <c r="S132" i="4"/>
  <c r="T132" i="4"/>
  <c r="U132" i="4"/>
  <c r="S148" i="4"/>
  <c r="T148" i="4"/>
  <c r="U148" i="4"/>
  <c r="S164" i="4"/>
  <c r="T164" i="4"/>
  <c r="U164" i="4"/>
  <c r="S180" i="4"/>
  <c r="T180" i="4"/>
  <c r="U180" i="4"/>
  <c r="S196" i="4"/>
  <c r="T196" i="4"/>
  <c r="U196" i="4"/>
  <c r="S3" i="4"/>
  <c r="T3" i="4"/>
  <c r="U3" i="4"/>
  <c r="S19" i="4"/>
  <c r="T19" i="4"/>
  <c r="U19" i="4"/>
  <c r="S35" i="4"/>
  <c r="T35" i="4"/>
  <c r="U35" i="4"/>
  <c r="S68" i="4"/>
  <c r="T68" i="4"/>
  <c r="U68" i="4"/>
  <c r="S101" i="4"/>
  <c r="T101" i="4"/>
  <c r="U101" i="4"/>
  <c r="S117" i="4"/>
  <c r="T117" i="4"/>
  <c r="U117" i="4"/>
  <c r="S133" i="4"/>
  <c r="T133" i="4"/>
  <c r="U133" i="4"/>
  <c r="S149" i="4"/>
  <c r="T149" i="4"/>
  <c r="U149" i="4"/>
  <c r="S165" i="4"/>
  <c r="T165" i="4"/>
  <c r="U165" i="4"/>
  <c r="S181" i="4"/>
  <c r="T181" i="4"/>
  <c r="U181" i="4"/>
  <c r="S197" i="4"/>
  <c r="T197" i="4"/>
  <c r="U197" i="4"/>
  <c r="S4" i="4"/>
  <c r="T4" i="4"/>
  <c r="U4" i="4"/>
  <c r="S20" i="4"/>
  <c r="T20" i="4"/>
  <c r="U20" i="4"/>
  <c r="S36" i="4"/>
  <c r="T36" i="4"/>
  <c r="U36" i="4"/>
  <c r="S69" i="4"/>
  <c r="T69" i="4"/>
  <c r="U69" i="4"/>
  <c r="S102" i="4"/>
  <c r="T102" i="4"/>
  <c r="U102" i="4"/>
  <c r="S118" i="4"/>
  <c r="T118" i="4"/>
  <c r="U118" i="4"/>
  <c r="S134" i="4"/>
  <c r="T134" i="4"/>
  <c r="U134" i="4"/>
  <c r="S150" i="4"/>
  <c r="T150" i="4"/>
  <c r="U150" i="4"/>
  <c r="S166" i="4"/>
  <c r="T166" i="4"/>
  <c r="U166" i="4"/>
  <c r="S182" i="4"/>
  <c r="T182" i="4"/>
  <c r="U182" i="4"/>
  <c r="S198" i="4"/>
  <c r="T198" i="4"/>
  <c r="U198" i="4"/>
  <c r="S5" i="4"/>
  <c r="T5" i="4"/>
  <c r="U5" i="4"/>
  <c r="S21" i="4"/>
  <c r="T21" i="4"/>
  <c r="U21" i="4"/>
  <c r="S37" i="4"/>
  <c r="T37" i="4"/>
  <c r="U37" i="4"/>
  <c r="S70" i="4"/>
  <c r="T70" i="4"/>
  <c r="U70" i="4"/>
  <c r="S103" i="4"/>
  <c r="T103" i="4"/>
  <c r="U103" i="4"/>
  <c r="S119" i="4"/>
  <c r="T119" i="4"/>
  <c r="U119" i="4"/>
  <c r="S135" i="4"/>
  <c r="T135" i="4"/>
  <c r="U135" i="4"/>
  <c r="S151" i="4"/>
  <c r="T151" i="4"/>
  <c r="U151" i="4"/>
  <c r="S167" i="4"/>
  <c r="T167" i="4"/>
  <c r="U167" i="4"/>
  <c r="S183" i="4"/>
  <c r="T183" i="4"/>
  <c r="U183" i="4"/>
  <c r="S199" i="4"/>
  <c r="T199" i="4"/>
  <c r="U199" i="4"/>
  <c r="S6" i="4"/>
  <c r="T6" i="4"/>
  <c r="U6" i="4"/>
  <c r="S22" i="4"/>
  <c r="T22" i="4"/>
  <c r="U22" i="4"/>
  <c r="S38" i="4"/>
  <c r="T38" i="4"/>
  <c r="U38" i="4"/>
  <c r="S71" i="4"/>
  <c r="T71" i="4"/>
  <c r="U71" i="4"/>
  <c r="S104" i="4"/>
  <c r="T104" i="4"/>
  <c r="U104" i="4"/>
  <c r="S120" i="4"/>
  <c r="T120" i="4"/>
  <c r="U120" i="4"/>
  <c r="S136" i="4"/>
  <c r="T136" i="4"/>
  <c r="U136" i="4"/>
  <c r="S152" i="4"/>
  <c r="T152" i="4"/>
  <c r="U152" i="4"/>
  <c r="S168" i="4"/>
  <c r="T168" i="4"/>
  <c r="U168" i="4"/>
  <c r="S184" i="4"/>
  <c r="T184" i="4"/>
  <c r="U184" i="4"/>
  <c r="S200" i="4"/>
  <c r="T200" i="4"/>
  <c r="U200" i="4"/>
  <c r="S7" i="4"/>
  <c r="T7" i="4"/>
  <c r="U7" i="4"/>
  <c r="S23" i="4"/>
  <c r="T23" i="4"/>
  <c r="U23" i="4"/>
  <c r="S39" i="4"/>
  <c r="T39" i="4"/>
  <c r="U39" i="4"/>
  <c r="S72" i="4"/>
  <c r="T72" i="4"/>
  <c r="U72" i="4"/>
  <c r="S105" i="4"/>
  <c r="T105" i="4"/>
  <c r="U105" i="4"/>
  <c r="S121" i="4"/>
  <c r="T121" i="4"/>
  <c r="U121" i="4"/>
  <c r="S137" i="4"/>
  <c r="T137" i="4"/>
  <c r="U137" i="4"/>
  <c r="S153" i="4"/>
  <c r="T153" i="4"/>
  <c r="U153" i="4"/>
  <c r="S169" i="4"/>
  <c r="T169" i="4"/>
  <c r="U169" i="4"/>
  <c r="S185" i="4"/>
  <c r="T185" i="4"/>
  <c r="U185" i="4"/>
  <c r="S201" i="4"/>
  <c r="T201" i="4"/>
  <c r="U201" i="4"/>
  <c r="S8" i="4"/>
  <c r="T8" i="4"/>
  <c r="U8" i="4"/>
  <c r="S24" i="4"/>
  <c r="T24" i="4"/>
  <c r="U24" i="4"/>
  <c r="S40" i="4"/>
  <c r="T40" i="4"/>
  <c r="U40" i="4"/>
  <c r="S73" i="4"/>
  <c r="T73" i="4"/>
  <c r="U73" i="4"/>
  <c r="S106" i="4"/>
  <c r="T106" i="4"/>
  <c r="U106" i="4"/>
  <c r="S122" i="4"/>
  <c r="T122" i="4"/>
  <c r="U122" i="4"/>
  <c r="S138" i="4"/>
  <c r="T138" i="4"/>
  <c r="U138" i="4"/>
  <c r="S154" i="4"/>
  <c r="T154" i="4"/>
  <c r="U154" i="4"/>
  <c r="S170" i="4"/>
  <c r="T170" i="4"/>
  <c r="U170" i="4"/>
  <c r="S186" i="4"/>
  <c r="T186" i="4"/>
  <c r="U186" i="4"/>
  <c r="S202" i="4"/>
  <c r="T202" i="4"/>
  <c r="U202" i="4"/>
  <c r="S9" i="4"/>
  <c r="T9" i="4"/>
  <c r="U9" i="4"/>
  <c r="S25" i="4"/>
  <c r="T25" i="4"/>
  <c r="U25" i="4"/>
  <c r="S41" i="4"/>
  <c r="T41" i="4"/>
  <c r="U41" i="4"/>
  <c r="S74" i="4"/>
  <c r="T74" i="4"/>
  <c r="U74" i="4"/>
  <c r="S107" i="4"/>
  <c r="T107" i="4"/>
  <c r="U107" i="4"/>
  <c r="S123" i="4"/>
  <c r="T123" i="4"/>
  <c r="U123" i="4"/>
  <c r="S139" i="4"/>
  <c r="T139" i="4"/>
  <c r="U139" i="4"/>
  <c r="S155" i="4"/>
  <c r="T155" i="4"/>
  <c r="U155" i="4"/>
  <c r="S171" i="4"/>
  <c r="T171" i="4"/>
  <c r="U171" i="4"/>
  <c r="S187" i="4"/>
  <c r="T187" i="4"/>
  <c r="U187" i="4"/>
  <c r="S203" i="4"/>
  <c r="T203" i="4"/>
  <c r="U203" i="4"/>
  <c r="S10" i="4"/>
  <c r="T10" i="4"/>
  <c r="U10" i="4"/>
  <c r="S26" i="4"/>
  <c r="T26" i="4"/>
  <c r="U26" i="4"/>
  <c r="S42" i="4"/>
  <c r="T42" i="4"/>
  <c r="U42" i="4"/>
  <c r="S75" i="4"/>
  <c r="T75" i="4"/>
  <c r="U75" i="4"/>
  <c r="S108" i="4"/>
  <c r="T108" i="4"/>
  <c r="U108" i="4"/>
  <c r="S124" i="4"/>
  <c r="T124" i="4"/>
  <c r="U124" i="4"/>
  <c r="S140" i="4"/>
  <c r="T140" i="4"/>
  <c r="U140" i="4"/>
  <c r="S156" i="4"/>
  <c r="T156" i="4"/>
  <c r="U156" i="4"/>
  <c r="S172" i="4"/>
  <c r="T172" i="4"/>
  <c r="U172" i="4"/>
  <c r="S188" i="4"/>
  <c r="T188" i="4"/>
  <c r="U188" i="4"/>
  <c r="S204" i="4"/>
  <c r="T204" i="4"/>
  <c r="U204" i="4"/>
  <c r="S11" i="4"/>
  <c r="T11" i="4"/>
  <c r="U11" i="4"/>
  <c r="S27" i="4"/>
  <c r="T27" i="4"/>
  <c r="U27" i="4"/>
  <c r="S43" i="4"/>
  <c r="T43" i="4"/>
  <c r="U43" i="4"/>
  <c r="S76" i="4"/>
  <c r="T76" i="4"/>
  <c r="U76" i="4"/>
  <c r="S109" i="4"/>
  <c r="T109" i="4"/>
  <c r="U109" i="4"/>
  <c r="S125" i="4"/>
  <c r="T125" i="4"/>
  <c r="U125" i="4"/>
  <c r="S141" i="4"/>
  <c r="T141" i="4"/>
  <c r="U141" i="4"/>
  <c r="S157" i="4"/>
  <c r="T157" i="4"/>
  <c r="U157" i="4"/>
  <c r="S173" i="4"/>
  <c r="T173" i="4"/>
  <c r="U173" i="4"/>
  <c r="S189" i="4"/>
  <c r="T189" i="4"/>
  <c r="U189" i="4"/>
  <c r="S205" i="4"/>
  <c r="T205" i="4"/>
  <c r="U205" i="4"/>
  <c r="S12" i="4"/>
  <c r="T12" i="4"/>
  <c r="U12" i="4"/>
  <c r="S28" i="4"/>
  <c r="T28" i="4"/>
  <c r="U28" i="4"/>
  <c r="S44" i="4"/>
  <c r="T44" i="4"/>
  <c r="U44" i="4"/>
  <c r="S77" i="4"/>
  <c r="T77" i="4"/>
  <c r="U77" i="4"/>
  <c r="S110" i="4"/>
  <c r="T110" i="4"/>
  <c r="U110" i="4"/>
  <c r="S126" i="4"/>
  <c r="T126" i="4"/>
  <c r="U126" i="4"/>
  <c r="S142" i="4"/>
  <c r="T142" i="4"/>
  <c r="U142" i="4"/>
  <c r="S158" i="4"/>
  <c r="T158" i="4"/>
  <c r="U158" i="4"/>
  <c r="S174" i="4"/>
  <c r="T174" i="4"/>
  <c r="U174" i="4"/>
  <c r="S190" i="4"/>
  <c r="T190" i="4"/>
  <c r="U190" i="4"/>
  <c r="S206" i="4"/>
  <c r="T206" i="4"/>
  <c r="U206" i="4"/>
  <c r="S13" i="4"/>
  <c r="T13" i="4"/>
  <c r="U13" i="4"/>
  <c r="S29" i="4"/>
  <c r="T29" i="4"/>
  <c r="U29" i="4"/>
  <c r="S45" i="4"/>
  <c r="T45" i="4"/>
  <c r="U45" i="4"/>
  <c r="S78" i="4"/>
  <c r="T78" i="4"/>
  <c r="U78" i="4"/>
  <c r="S111" i="4"/>
  <c r="T111" i="4"/>
  <c r="U111" i="4"/>
  <c r="S127" i="4"/>
  <c r="T127" i="4"/>
  <c r="U127" i="4"/>
  <c r="S143" i="4"/>
  <c r="T143" i="4"/>
  <c r="U143" i="4"/>
  <c r="S159" i="4"/>
  <c r="T159" i="4"/>
  <c r="U159" i="4"/>
  <c r="S175" i="4"/>
  <c r="T175" i="4"/>
  <c r="U175" i="4"/>
  <c r="S191" i="4"/>
  <c r="T191" i="4"/>
  <c r="U191" i="4"/>
  <c r="S207" i="4"/>
  <c r="T207" i="4"/>
  <c r="U207" i="4"/>
  <c r="S14" i="4"/>
  <c r="T14" i="4"/>
  <c r="U14" i="4"/>
  <c r="S30" i="4"/>
  <c r="T30" i="4"/>
  <c r="U30" i="4"/>
  <c r="S46" i="4"/>
  <c r="T46" i="4"/>
  <c r="U46" i="4"/>
  <c r="S79" i="4"/>
  <c r="T79" i="4"/>
  <c r="U79" i="4"/>
  <c r="S112" i="4"/>
  <c r="T112" i="4"/>
  <c r="U112" i="4"/>
  <c r="S128" i="4"/>
  <c r="T128" i="4"/>
  <c r="U128" i="4"/>
  <c r="S144" i="4"/>
  <c r="T144" i="4"/>
  <c r="U144" i="4"/>
  <c r="S160" i="4"/>
  <c r="T160" i="4"/>
  <c r="U160" i="4"/>
  <c r="S176" i="4"/>
  <c r="T176" i="4"/>
  <c r="U176" i="4"/>
  <c r="S192" i="4"/>
  <c r="T192" i="4"/>
  <c r="U192" i="4"/>
  <c r="S208" i="4"/>
  <c r="T208" i="4"/>
  <c r="U208" i="4"/>
  <c r="S15" i="4"/>
  <c r="T15" i="4"/>
  <c r="U15" i="4"/>
  <c r="S31" i="4"/>
  <c r="T31" i="4"/>
  <c r="U31" i="4"/>
  <c r="S47" i="4"/>
  <c r="T47" i="4"/>
  <c r="U47" i="4"/>
  <c r="S80" i="4"/>
  <c r="T80" i="4"/>
  <c r="U80" i="4"/>
  <c r="S113" i="4"/>
  <c r="T113" i="4"/>
  <c r="U113" i="4"/>
  <c r="S129" i="4"/>
  <c r="T129" i="4"/>
  <c r="U129" i="4"/>
  <c r="S145" i="4"/>
  <c r="T145" i="4"/>
  <c r="U145" i="4"/>
  <c r="S161" i="4"/>
  <c r="T161" i="4"/>
  <c r="U161" i="4"/>
  <c r="S177" i="4"/>
  <c r="T177" i="4"/>
  <c r="U177" i="4"/>
  <c r="S193" i="4"/>
  <c r="T193" i="4"/>
  <c r="U193" i="4"/>
  <c r="S209" i="4"/>
  <c r="T209" i="4"/>
  <c r="U209" i="4"/>
  <c r="S16" i="4"/>
  <c r="T16" i="4"/>
  <c r="U16" i="4"/>
  <c r="S32" i="4"/>
  <c r="T32" i="4"/>
  <c r="U32" i="4"/>
  <c r="S48" i="4"/>
  <c r="T48" i="4"/>
  <c r="U48" i="4"/>
  <c r="S81" i="4"/>
  <c r="T81" i="4"/>
  <c r="U81" i="4"/>
  <c r="S114" i="4"/>
  <c r="T114" i="4"/>
  <c r="U114" i="4"/>
  <c r="S130" i="4"/>
  <c r="T130" i="4"/>
  <c r="U130" i="4"/>
  <c r="S146" i="4"/>
  <c r="T146" i="4"/>
  <c r="U146" i="4"/>
  <c r="S162" i="4"/>
  <c r="T162" i="4"/>
  <c r="U162" i="4"/>
  <c r="S178" i="4"/>
  <c r="T178" i="4"/>
  <c r="U178" i="4"/>
  <c r="S194" i="4"/>
  <c r="T194" i="4"/>
  <c r="U194" i="4"/>
  <c r="S210" i="4"/>
  <c r="T210" i="4"/>
  <c r="U210" i="4"/>
  <c r="S17" i="4"/>
  <c r="T17" i="4"/>
  <c r="U17" i="4"/>
  <c r="S33" i="4"/>
  <c r="T33" i="4"/>
  <c r="U33" i="4"/>
  <c r="S49" i="4"/>
  <c r="T49" i="4"/>
  <c r="U49" i="4"/>
  <c r="S82" i="4"/>
  <c r="T82" i="4"/>
  <c r="U82" i="4"/>
  <c r="S115" i="4"/>
  <c r="T115" i="4"/>
  <c r="U115" i="4"/>
  <c r="S131" i="4"/>
  <c r="T131" i="4"/>
  <c r="U131" i="4"/>
  <c r="S147" i="4"/>
  <c r="T147" i="4"/>
  <c r="U147" i="4"/>
  <c r="S163" i="4"/>
  <c r="T163" i="4"/>
  <c r="U163" i="4"/>
  <c r="S179" i="4"/>
  <c r="T179" i="4"/>
  <c r="U179" i="4"/>
  <c r="S195" i="4"/>
  <c r="T195" i="4"/>
  <c r="U195" i="4"/>
  <c r="S211" i="4"/>
  <c r="T211" i="4"/>
  <c r="U211" i="4"/>
  <c r="T2" i="4"/>
  <c r="U2" i="4"/>
  <c r="S2" i="4"/>
  <c r="Z83" i="4"/>
  <c r="Z51" i="4"/>
  <c r="Z84" i="4"/>
  <c r="Z52" i="4"/>
  <c r="Z85" i="4"/>
  <c r="Z53" i="4"/>
  <c r="Z86" i="4"/>
  <c r="Z54" i="4"/>
  <c r="Z87" i="4"/>
  <c r="Z55" i="4"/>
  <c r="Z88" i="4"/>
  <c r="Z56" i="4"/>
  <c r="Z89" i="4"/>
  <c r="Z57" i="4"/>
  <c r="Z90" i="4"/>
  <c r="Z58" i="4"/>
  <c r="Z91" i="4"/>
  <c r="Z59" i="4"/>
  <c r="Z92" i="4"/>
  <c r="Z60" i="4"/>
  <c r="Z93" i="4"/>
  <c r="Z61" i="4"/>
  <c r="Z94" i="4"/>
  <c r="Z62" i="4"/>
  <c r="Z95" i="4"/>
  <c r="Z63" i="4"/>
  <c r="Z96" i="4"/>
  <c r="Z64" i="4"/>
  <c r="Z97" i="4"/>
  <c r="Z65" i="4"/>
  <c r="Z98" i="4"/>
  <c r="Z66" i="4"/>
  <c r="Z99" i="4"/>
  <c r="Z2" i="4"/>
  <c r="Z18" i="4"/>
  <c r="Z34" i="4"/>
  <c r="Z67" i="4"/>
  <c r="Z100" i="4"/>
  <c r="Z116" i="4"/>
  <c r="Z132" i="4"/>
  <c r="Z148" i="4"/>
  <c r="Z164" i="4"/>
  <c r="Z180" i="4"/>
  <c r="Z196" i="4"/>
  <c r="Z3" i="4"/>
  <c r="Z19" i="4"/>
  <c r="Z35" i="4"/>
  <c r="Z68" i="4"/>
  <c r="Z101" i="4"/>
  <c r="Z117" i="4"/>
  <c r="Z133" i="4"/>
  <c r="Z149" i="4"/>
  <c r="Z165" i="4"/>
  <c r="Z181" i="4"/>
  <c r="Z197" i="4"/>
  <c r="Z4" i="4"/>
  <c r="Z20" i="4"/>
  <c r="Z36" i="4"/>
  <c r="Z69" i="4"/>
  <c r="Z102" i="4"/>
  <c r="Z118" i="4"/>
  <c r="Z134" i="4"/>
  <c r="Z150" i="4"/>
  <c r="Z166" i="4"/>
  <c r="Z182" i="4"/>
  <c r="Z198" i="4"/>
  <c r="Z5" i="4"/>
  <c r="Z21" i="4"/>
  <c r="Z37" i="4"/>
  <c r="Z70" i="4"/>
  <c r="Z103" i="4"/>
  <c r="Z119" i="4"/>
  <c r="Z135" i="4"/>
  <c r="Z151" i="4"/>
  <c r="Z167" i="4"/>
  <c r="Z183" i="4"/>
  <c r="Z199" i="4"/>
  <c r="Z6" i="4"/>
  <c r="Z22" i="4"/>
  <c r="Z38" i="4"/>
  <c r="Z71" i="4"/>
  <c r="Z104" i="4"/>
  <c r="Z120" i="4"/>
  <c r="Z136" i="4"/>
  <c r="Z152" i="4"/>
  <c r="Z168" i="4"/>
  <c r="Z184" i="4"/>
  <c r="Z200" i="4"/>
  <c r="Z7" i="4"/>
  <c r="Z23" i="4"/>
  <c r="Z39" i="4"/>
  <c r="Z72" i="4"/>
  <c r="Z105" i="4"/>
  <c r="Z121" i="4"/>
  <c r="Z137" i="4"/>
  <c r="Z153" i="4"/>
  <c r="Z169" i="4"/>
  <c r="Z185" i="4"/>
  <c r="Z201" i="4"/>
  <c r="Z8" i="4"/>
  <c r="Z24" i="4"/>
  <c r="Z40" i="4"/>
  <c r="Z73" i="4"/>
  <c r="Z106" i="4"/>
  <c r="Z122" i="4"/>
  <c r="Z138" i="4"/>
  <c r="Z154" i="4"/>
  <c r="Z170" i="4"/>
  <c r="Z186" i="4"/>
  <c r="Z202" i="4"/>
  <c r="Z9" i="4"/>
  <c r="Z25" i="4"/>
  <c r="Z41" i="4"/>
  <c r="Z74" i="4"/>
  <c r="Z107" i="4"/>
  <c r="Z123" i="4"/>
  <c r="Z139" i="4"/>
  <c r="Z155" i="4"/>
  <c r="Z171" i="4"/>
  <c r="Z187" i="4"/>
  <c r="Z203" i="4"/>
  <c r="Z10" i="4"/>
  <c r="Z26" i="4"/>
  <c r="Z42" i="4"/>
  <c r="Z75" i="4"/>
  <c r="Z108" i="4"/>
  <c r="Z124" i="4"/>
  <c r="Z140" i="4"/>
  <c r="Z156" i="4"/>
  <c r="Z172" i="4"/>
  <c r="Z188" i="4"/>
  <c r="Z204" i="4"/>
  <c r="Z11" i="4"/>
  <c r="Z27" i="4"/>
  <c r="Z43" i="4"/>
  <c r="Z76" i="4"/>
  <c r="Z109" i="4"/>
  <c r="Z125" i="4"/>
  <c r="Z141" i="4"/>
  <c r="Z157" i="4"/>
  <c r="Z173" i="4"/>
  <c r="Z189" i="4"/>
  <c r="Z205" i="4"/>
  <c r="Z12" i="4"/>
  <c r="Z28" i="4"/>
  <c r="Z44" i="4"/>
  <c r="Z77" i="4"/>
  <c r="Z110" i="4"/>
  <c r="Z126" i="4"/>
  <c r="Z142" i="4"/>
  <c r="Z158" i="4"/>
  <c r="Z174" i="4"/>
  <c r="Z190" i="4"/>
  <c r="Z206" i="4"/>
  <c r="Z13" i="4"/>
  <c r="Z29" i="4"/>
  <c r="Z45" i="4"/>
  <c r="Z78" i="4"/>
  <c r="Z111" i="4"/>
  <c r="Z127" i="4"/>
  <c r="Z143" i="4"/>
  <c r="Z159" i="4"/>
  <c r="Z175" i="4"/>
  <c r="Z191" i="4"/>
  <c r="Z207" i="4"/>
  <c r="Z14" i="4"/>
  <c r="Z30" i="4"/>
  <c r="Z46" i="4"/>
  <c r="Z79" i="4"/>
  <c r="Z112" i="4"/>
  <c r="Z128" i="4"/>
  <c r="Z144" i="4"/>
  <c r="Z160" i="4"/>
  <c r="Z176" i="4"/>
  <c r="Z192" i="4"/>
  <c r="Z208" i="4"/>
  <c r="Z15" i="4"/>
  <c r="Z31" i="4"/>
  <c r="Z47" i="4"/>
  <c r="Z80" i="4"/>
  <c r="Z113" i="4"/>
  <c r="Z129" i="4"/>
  <c r="Z145" i="4"/>
  <c r="Z161" i="4"/>
  <c r="Z177" i="4"/>
  <c r="Z193" i="4"/>
  <c r="Z209" i="4"/>
  <c r="Z16" i="4"/>
  <c r="Z32" i="4"/>
  <c r="Z48" i="4"/>
  <c r="Z81" i="4"/>
  <c r="Z114" i="4"/>
  <c r="Z130" i="4"/>
  <c r="Z146" i="4"/>
  <c r="Z162" i="4"/>
  <c r="Z178" i="4"/>
  <c r="Z194" i="4"/>
  <c r="Z210" i="4"/>
  <c r="Z17" i="4"/>
  <c r="Z33" i="4"/>
  <c r="Z49" i="4"/>
  <c r="Z82" i="4"/>
  <c r="Z115" i="4"/>
  <c r="Z131" i="4"/>
  <c r="Z147" i="4"/>
  <c r="Z163" i="4"/>
  <c r="Z179" i="4"/>
  <c r="Z195" i="4"/>
  <c r="Z211" i="4"/>
  <c r="Z50" i="4"/>
  <c r="O499" i="2"/>
  <c r="P499" i="2" s="1"/>
  <c r="O498" i="2"/>
  <c r="P498" i="2" s="1"/>
  <c r="O666" i="2"/>
  <c r="P666" i="2" s="1"/>
  <c r="O667" i="2"/>
  <c r="P667" i="2" s="1"/>
  <c r="O665" i="2"/>
  <c r="P665" i="2" s="1"/>
  <c r="O331" i="2"/>
  <c r="P331" i="2" s="1"/>
  <c r="O329" i="2"/>
  <c r="P329" i="2" s="1"/>
  <c r="O330" i="2"/>
  <c r="P330" i="2" s="1"/>
  <c r="O422" i="2"/>
  <c r="P422" i="2" s="1"/>
  <c r="O423" i="2"/>
  <c r="P423" i="2" s="1"/>
  <c r="O424" i="2"/>
  <c r="P424" i="2" s="1"/>
  <c r="O591" i="2"/>
  <c r="P591" i="2" s="1"/>
  <c r="O590" i="2"/>
  <c r="P590" i="2" s="1"/>
  <c r="O592" i="2"/>
  <c r="P592" i="2" s="1"/>
  <c r="O134" i="2"/>
  <c r="P134" i="2" s="1"/>
  <c r="O136" i="2"/>
  <c r="P136" i="2" s="1"/>
  <c r="O135" i="2"/>
  <c r="P135" i="2" s="1"/>
  <c r="O256" i="2"/>
  <c r="P256" i="2" s="1"/>
  <c r="O254" i="2"/>
  <c r="P254" i="2" s="1"/>
  <c r="O255" i="2"/>
  <c r="P255" i="2" s="1"/>
  <c r="O41" i="2"/>
  <c r="P41" i="2" s="1"/>
  <c r="O42" i="2"/>
  <c r="P42" i="2" s="1"/>
  <c r="O43" i="2"/>
  <c r="P43" i="2" s="1"/>
  <c r="O463" i="2"/>
  <c r="P463" i="2" s="1"/>
  <c r="O461" i="2"/>
  <c r="P461" i="2" s="1"/>
  <c r="O462" i="2"/>
  <c r="P462" i="2" s="1"/>
  <c r="O630" i="2"/>
  <c r="P630" i="2" s="1"/>
  <c r="O631" i="2"/>
  <c r="P631" i="2" s="1"/>
  <c r="O629" i="2"/>
  <c r="P629" i="2" s="1"/>
  <c r="O295" i="2"/>
  <c r="P295" i="2" s="1"/>
  <c r="O293" i="2"/>
  <c r="P293" i="2" s="1"/>
  <c r="O294" i="2"/>
  <c r="P294" i="2" s="1"/>
  <c r="O388" i="2"/>
  <c r="P388" i="2" s="1"/>
  <c r="O387" i="2"/>
  <c r="P387" i="2" s="1"/>
  <c r="O386" i="2"/>
  <c r="P386" i="2" s="1"/>
  <c r="O554" i="2"/>
  <c r="P554" i="2" s="1"/>
  <c r="O556" i="2"/>
  <c r="P556" i="2" s="1"/>
  <c r="O555" i="2"/>
  <c r="P555" i="2" s="1"/>
  <c r="O100" i="2"/>
  <c r="P100" i="2" s="1"/>
  <c r="O99" i="2"/>
  <c r="P99" i="2" s="1"/>
  <c r="O98" i="2"/>
  <c r="P98" i="2" s="1"/>
  <c r="O219" i="2"/>
  <c r="P219" i="2" s="1"/>
  <c r="O218" i="2"/>
  <c r="P218" i="2" s="1"/>
  <c r="O220" i="2"/>
  <c r="P220" i="2" s="1"/>
  <c r="O5" i="2"/>
  <c r="P5" i="2" s="1"/>
  <c r="O6" i="2"/>
  <c r="P6" i="2" s="1"/>
  <c r="O7" i="2"/>
  <c r="P7" i="2" s="1"/>
  <c r="O459" i="2"/>
  <c r="P459" i="2" s="1"/>
  <c r="O458" i="2"/>
  <c r="P458" i="2" s="1"/>
  <c r="O460" i="2"/>
  <c r="P460" i="2" s="1"/>
  <c r="O627" i="2"/>
  <c r="P627" i="2" s="1"/>
  <c r="O626" i="2"/>
  <c r="P626" i="2" s="1"/>
  <c r="O628" i="2"/>
  <c r="P628" i="2" s="1"/>
  <c r="O292" i="2"/>
  <c r="P292" i="2" s="1"/>
  <c r="O291" i="2"/>
  <c r="P291" i="2" s="1"/>
  <c r="O290" i="2"/>
  <c r="P290" i="2" s="1"/>
  <c r="O383" i="2"/>
  <c r="P383" i="2" s="1"/>
  <c r="O384" i="2"/>
  <c r="P384" i="2" s="1"/>
  <c r="O385" i="2"/>
  <c r="P385" i="2" s="1"/>
  <c r="O551" i="2"/>
  <c r="P551" i="2" s="1"/>
  <c r="O552" i="2"/>
  <c r="P552" i="2" s="1"/>
  <c r="O553" i="2"/>
  <c r="P553" i="2" s="1"/>
  <c r="O96" i="2"/>
  <c r="P96" i="2" s="1"/>
  <c r="O95" i="2"/>
  <c r="P95" i="2" s="1"/>
  <c r="O97" i="2"/>
  <c r="P97" i="2" s="1"/>
  <c r="O215" i="2"/>
  <c r="P215" i="2" s="1"/>
  <c r="O216" i="2"/>
  <c r="P216" i="2" s="1"/>
  <c r="O217" i="2"/>
  <c r="P217" i="2" s="1"/>
  <c r="O2" i="2"/>
  <c r="P2" i="2" s="1"/>
  <c r="O3" i="2"/>
  <c r="P3" i="2" s="1"/>
  <c r="O4" i="2"/>
  <c r="P4" i="2" s="1"/>
  <c r="O493" i="2"/>
  <c r="P493" i="2" s="1"/>
  <c r="O492" i="2"/>
  <c r="P492" i="2" s="1"/>
  <c r="O491" i="2"/>
  <c r="P491" i="2" s="1"/>
  <c r="O660" i="2"/>
  <c r="P660" i="2" s="1"/>
  <c r="O661" i="2"/>
  <c r="P661" i="2" s="1"/>
  <c r="O659" i="2"/>
  <c r="P659" i="2" s="1"/>
  <c r="O323" i="2"/>
  <c r="P323" i="2" s="1"/>
  <c r="O325" i="2"/>
  <c r="P325" i="2" s="1"/>
  <c r="O324" i="2"/>
  <c r="P324" i="2" s="1"/>
  <c r="O418" i="2"/>
  <c r="P418" i="2" s="1"/>
  <c r="O417" i="2"/>
  <c r="P417" i="2" s="1"/>
  <c r="O416" i="2"/>
  <c r="P416" i="2" s="1"/>
  <c r="O584" i="2"/>
  <c r="P584" i="2" s="1"/>
  <c r="O586" i="2"/>
  <c r="P586" i="2" s="1"/>
  <c r="O585" i="2"/>
  <c r="P585" i="2" s="1"/>
  <c r="O129" i="2"/>
  <c r="P129" i="2" s="1"/>
  <c r="O128" i="2"/>
  <c r="P128" i="2" s="1"/>
  <c r="O130" i="2"/>
  <c r="P130" i="2" s="1"/>
  <c r="O249" i="2"/>
  <c r="P249" i="2" s="1"/>
  <c r="O248" i="2"/>
  <c r="P248" i="2" s="1"/>
  <c r="O250" i="2"/>
  <c r="P250" i="2" s="1"/>
  <c r="O35" i="2"/>
  <c r="P35" i="2" s="1"/>
  <c r="O36" i="2"/>
  <c r="P36" i="2" s="1"/>
  <c r="O37" i="2"/>
  <c r="P37" i="2" s="1"/>
  <c r="O500" i="2"/>
  <c r="P500" i="2" s="1"/>
  <c r="O501" i="2"/>
  <c r="P501" i="2" s="1"/>
  <c r="O502" i="2"/>
  <c r="P502" i="2" s="1"/>
  <c r="O670" i="2"/>
  <c r="P670" i="2" s="1"/>
  <c r="O668" i="2"/>
  <c r="P668" i="2" s="1"/>
  <c r="O669" i="2"/>
  <c r="P669" i="2" s="1"/>
  <c r="O334" i="2"/>
  <c r="P334" i="2" s="1"/>
  <c r="O332" i="2"/>
  <c r="P332" i="2" s="1"/>
  <c r="O333" i="2"/>
  <c r="P333" i="2" s="1"/>
  <c r="O453" i="2"/>
  <c r="P453" i="2" s="1"/>
  <c r="O452" i="2"/>
  <c r="P452" i="2" s="1"/>
  <c r="O454" i="2"/>
  <c r="P454" i="2" s="1"/>
  <c r="O620" i="2"/>
  <c r="P620" i="2" s="1"/>
  <c r="O621" i="2"/>
  <c r="P621" i="2" s="1"/>
  <c r="O622" i="2"/>
  <c r="P622" i="2" s="1"/>
  <c r="O164" i="2"/>
  <c r="P164" i="2" s="1"/>
  <c r="O166" i="2"/>
  <c r="P166" i="2" s="1"/>
  <c r="O165" i="2"/>
  <c r="P165" i="2" s="1"/>
  <c r="O285" i="2"/>
  <c r="P285" i="2" s="1"/>
  <c r="O284" i="2"/>
  <c r="P284" i="2" s="1"/>
  <c r="O286" i="2"/>
  <c r="P286" i="2" s="1"/>
  <c r="O44" i="2"/>
  <c r="P44" i="2" s="1"/>
  <c r="O45" i="2"/>
  <c r="P45" i="2" s="1"/>
  <c r="O46" i="2"/>
  <c r="P46" i="2" s="1"/>
  <c r="O465" i="2"/>
  <c r="P465" i="2" s="1"/>
  <c r="O466" i="2"/>
  <c r="P466" i="2" s="1"/>
  <c r="O464" i="2"/>
  <c r="P464" i="2" s="1"/>
  <c r="O633" i="2"/>
  <c r="P633" i="2" s="1"/>
  <c r="O634" i="2"/>
  <c r="P634" i="2" s="1"/>
  <c r="O632" i="2"/>
  <c r="P632" i="2" s="1"/>
  <c r="O296" i="2"/>
  <c r="P296" i="2" s="1"/>
  <c r="O298" i="2"/>
  <c r="P298" i="2" s="1"/>
  <c r="O297" i="2"/>
  <c r="P297" i="2" s="1"/>
  <c r="O390" i="2"/>
  <c r="P390" i="2" s="1"/>
  <c r="O391" i="2"/>
  <c r="P391" i="2" s="1"/>
  <c r="O389" i="2"/>
  <c r="P389" i="2" s="1"/>
  <c r="O559" i="2"/>
  <c r="P559" i="2" s="1"/>
  <c r="O558" i="2"/>
  <c r="P558" i="2" s="1"/>
  <c r="O557" i="2"/>
  <c r="P557" i="2" s="1"/>
  <c r="O102" i="2"/>
  <c r="P102" i="2" s="1"/>
  <c r="O101" i="2"/>
  <c r="P101" i="2" s="1"/>
  <c r="O103" i="2"/>
  <c r="P103" i="2" s="1"/>
  <c r="O223" i="2"/>
  <c r="P223" i="2" s="1"/>
  <c r="O222" i="2"/>
  <c r="P222" i="2" s="1"/>
  <c r="O221" i="2"/>
  <c r="P221" i="2" s="1"/>
  <c r="O8" i="2"/>
  <c r="P8" i="2" s="1"/>
  <c r="O9" i="2"/>
  <c r="P9" i="2" s="1"/>
  <c r="O10" i="2"/>
  <c r="P10" i="2" s="1"/>
  <c r="O488" i="2"/>
  <c r="P488" i="2" s="1"/>
  <c r="O489" i="2"/>
  <c r="P489" i="2" s="1"/>
  <c r="O490" i="2"/>
  <c r="P490" i="2" s="1"/>
  <c r="O658" i="2"/>
  <c r="P658" i="2" s="1"/>
  <c r="O656" i="2"/>
  <c r="P656" i="2" s="1"/>
  <c r="O657" i="2"/>
  <c r="P657" i="2" s="1"/>
  <c r="O320" i="2"/>
  <c r="P320" i="2" s="1"/>
  <c r="O321" i="2"/>
  <c r="P321" i="2" s="1"/>
  <c r="O322" i="2"/>
  <c r="P322" i="2" s="1"/>
  <c r="O414" i="2"/>
  <c r="P414" i="2" s="1"/>
  <c r="O413" i="2"/>
  <c r="P413" i="2" s="1"/>
  <c r="O415" i="2"/>
  <c r="P415" i="2" s="1"/>
  <c r="O582" i="2"/>
  <c r="P582" i="2" s="1"/>
  <c r="O581" i="2"/>
  <c r="P581" i="2" s="1"/>
  <c r="O583" i="2"/>
  <c r="P583" i="2" s="1"/>
  <c r="O126" i="2"/>
  <c r="P126" i="2" s="1"/>
  <c r="O125" i="2"/>
  <c r="P125" i="2" s="1"/>
  <c r="O127" i="2"/>
  <c r="P127" i="2" s="1"/>
  <c r="O246" i="2"/>
  <c r="P246" i="2" s="1"/>
  <c r="O245" i="2"/>
  <c r="P245" i="2" s="1"/>
  <c r="O247" i="2"/>
  <c r="P247" i="2" s="1"/>
  <c r="O32" i="2"/>
  <c r="P32" i="2" s="1"/>
  <c r="O33" i="2"/>
  <c r="P33" i="2" s="1"/>
  <c r="O34" i="2"/>
  <c r="P34" i="2" s="1"/>
  <c r="O504" i="2"/>
  <c r="P504" i="2" s="1"/>
  <c r="O503" i="2"/>
  <c r="P503" i="2" s="1"/>
  <c r="O505" i="2"/>
  <c r="P505" i="2" s="1"/>
  <c r="O673" i="2"/>
  <c r="P673" i="2" s="1"/>
  <c r="O672" i="2"/>
  <c r="P672" i="2" s="1"/>
  <c r="O671" i="2"/>
  <c r="P671" i="2" s="1"/>
  <c r="O336" i="2"/>
  <c r="P336" i="2" s="1"/>
  <c r="O335" i="2"/>
  <c r="P335" i="2" s="1"/>
  <c r="O337" i="2"/>
  <c r="P337" i="2" s="1"/>
  <c r="O455" i="2"/>
  <c r="P455" i="2" s="1"/>
  <c r="O456" i="2"/>
  <c r="P456" i="2" s="1"/>
  <c r="O457" i="2"/>
  <c r="P457" i="2" s="1"/>
  <c r="O624" i="2"/>
  <c r="P624" i="2" s="1"/>
  <c r="O623" i="2"/>
  <c r="P623" i="2" s="1"/>
  <c r="O625" i="2"/>
  <c r="P625" i="2" s="1"/>
  <c r="O169" i="2"/>
  <c r="P169" i="2" s="1"/>
  <c r="O167" i="2"/>
  <c r="P167" i="2" s="1"/>
  <c r="O168" i="2"/>
  <c r="P168" i="2" s="1"/>
  <c r="O289" i="2"/>
  <c r="P289" i="2" s="1"/>
  <c r="O287" i="2"/>
  <c r="P287" i="2" s="1"/>
  <c r="O288" i="2"/>
  <c r="P288" i="2" s="1"/>
  <c r="O47" i="2"/>
  <c r="P47" i="2" s="1"/>
  <c r="O48" i="2"/>
  <c r="P48" i="2" s="1"/>
  <c r="O49" i="2"/>
  <c r="P49" i="2" s="1"/>
  <c r="O468" i="2"/>
  <c r="P468" i="2" s="1"/>
  <c r="O467" i="2"/>
  <c r="P467" i="2" s="1"/>
  <c r="O469" i="2"/>
  <c r="P469" i="2" s="1"/>
  <c r="O636" i="2"/>
  <c r="P636" i="2" s="1"/>
  <c r="O637" i="2"/>
  <c r="P637" i="2" s="1"/>
  <c r="O635" i="2"/>
  <c r="P635" i="2" s="1"/>
  <c r="O299" i="2"/>
  <c r="P299" i="2" s="1"/>
  <c r="O301" i="2"/>
  <c r="P301" i="2" s="1"/>
  <c r="O300" i="2"/>
  <c r="P300" i="2" s="1"/>
  <c r="O394" i="2"/>
  <c r="P394" i="2" s="1"/>
  <c r="O393" i="2"/>
  <c r="P393" i="2" s="1"/>
  <c r="O392" i="2"/>
  <c r="P392" i="2" s="1"/>
  <c r="O562" i="2"/>
  <c r="P562" i="2" s="1"/>
  <c r="O561" i="2"/>
  <c r="P561" i="2" s="1"/>
  <c r="O560" i="2"/>
  <c r="P560" i="2" s="1"/>
  <c r="O106" i="2"/>
  <c r="P106" i="2" s="1"/>
  <c r="O104" i="2"/>
  <c r="P104" i="2" s="1"/>
  <c r="O105" i="2"/>
  <c r="P105" i="2" s="1"/>
  <c r="O224" i="2"/>
  <c r="P224" i="2" s="1"/>
  <c r="O225" i="2"/>
  <c r="P225" i="2" s="1"/>
  <c r="O226" i="2"/>
  <c r="P226" i="2" s="1"/>
  <c r="O11" i="2"/>
  <c r="P11" i="2" s="1"/>
  <c r="O12" i="2"/>
  <c r="P12" i="2" s="1"/>
  <c r="O13" i="2"/>
  <c r="P13" i="2" s="1"/>
  <c r="O483" i="2"/>
  <c r="P483" i="2" s="1"/>
  <c r="O482" i="2"/>
  <c r="P482" i="2" s="1"/>
  <c r="O484" i="2"/>
  <c r="P484" i="2" s="1"/>
  <c r="O650" i="2"/>
  <c r="P650" i="2" s="1"/>
  <c r="O652" i="2"/>
  <c r="P652" i="2" s="1"/>
  <c r="O651" i="2"/>
  <c r="P651" i="2" s="1"/>
  <c r="O316" i="2"/>
  <c r="P316" i="2" s="1"/>
  <c r="O314" i="2"/>
  <c r="P314" i="2" s="1"/>
  <c r="O315" i="2"/>
  <c r="P315" i="2" s="1"/>
  <c r="O407" i="2"/>
  <c r="P407" i="2" s="1"/>
  <c r="O409" i="2"/>
  <c r="P409" i="2" s="1"/>
  <c r="O408" i="2"/>
  <c r="P408" i="2" s="1"/>
  <c r="O575" i="2"/>
  <c r="P575" i="2" s="1"/>
  <c r="O576" i="2"/>
  <c r="P576" i="2" s="1"/>
  <c r="O577" i="2"/>
  <c r="P577" i="2" s="1"/>
  <c r="O121" i="2"/>
  <c r="P121" i="2" s="1"/>
  <c r="O119" i="2"/>
  <c r="P119" i="2" s="1"/>
  <c r="O120" i="2"/>
  <c r="P120" i="2" s="1"/>
  <c r="O240" i="2"/>
  <c r="P240" i="2" s="1"/>
  <c r="O239" i="2"/>
  <c r="P239" i="2" s="1"/>
  <c r="O241" i="2"/>
  <c r="P241" i="2" s="1"/>
  <c r="O26" i="2"/>
  <c r="P26" i="2" s="1"/>
  <c r="O27" i="2"/>
  <c r="P27" i="2" s="1"/>
  <c r="O28" i="2"/>
  <c r="P28" i="2" s="1"/>
  <c r="O474" i="2"/>
  <c r="P474" i="2" s="1"/>
  <c r="O473" i="2"/>
  <c r="P473" i="2" s="1"/>
  <c r="O475" i="2"/>
  <c r="P475" i="2" s="1"/>
  <c r="O643" i="2"/>
  <c r="P643" i="2" s="1"/>
  <c r="O641" i="2"/>
  <c r="P641" i="2" s="1"/>
  <c r="O642" i="2"/>
  <c r="P642" i="2" s="1"/>
  <c r="O306" i="2"/>
  <c r="P306" i="2" s="1"/>
  <c r="O305" i="2"/>
  <c r="P305" i="2" s="1"/>
  <c r="O307" i="2"/>
  <c r="P307" i="2" s="1"/>
  <c r="O398" i="2"/>
  <c r="P398" i="2" s="1"/>
  <c r="O399" i="2"/>
  <c r="P399" i="2" s="1"/>
  <c r="O400" i="2"/>
  <c r="P400" i="2" s="1"/>
  <c r="O568" i="2"/>
  <c r="P568" i="2" s="1"/>
  <c r="O566" i="2"/>
  <c r="P566" i="2" s="1"/>
  <c r="O567" i="2"/>
  <c r="P567" i="2" s="1"/>
  <c r="O112" i="2"/>
  <c r="P112" i="2" s="1"/>
  <c r="O110" i="2"/>
  <c r="P110" i="2" s="1"/>
  <c r="O111" i="2"/>
  <c r="P111" i="2" s="1"/>
  <c r="O232" i="2"/>
  <c r="P232" i="2" s="1"/>
  <c r="O230" i="2"/>
  <c r="P230" i="2" s="1"/>
  <c r="O231" i="2"/>
  <c r="P231" i="2" s="1"/>
  <c r="O17" i="2"/>
  <c r="P17" i="2" s="1"/>
  <c r="O18" i="2"/>
  <c r="P18" i="2" s="1"/>
  <c r="O19" i="2"/>
  <c r="P19" i="2" s="1"/>
  <c r="O479" i="2"/>
  <c r="P479" i="2" s="1"/>
  <c r="O480" i="2"/>
  <c r="P480" i="2" s="1"/>
  <c r="O481" i="2"/>
  <c r="P481" i="2" s="1"/>
  <c r="O648" i="2"/>
  <c r="P648" i="2" s="1"/>
  <c r="O649" i="2"/>
  <c r="P649" i="2" s="1"/>
  <c r="O647" i="2"/>
  <c r="P647" i="2" s="1"/>
  <c r="O313" i="2"/>
  <c r="P313" i="2" s="1"/>
  <c r="O311" i="2"/>
  <c r="P311" i="2" s="1"/>
  <c r="O312" i="2"/>
  <c r="P312" i="2" s="1"/>
  <c r="O404" i="2"/>
  <c r="P404" i="2" s="1"/>
  <c r="O406" i="2"/>
  <c r="P406" i="2" s="1"/>
  <c r="O405" i="2"/>
  <c r="P405" i="2" s="1"/>
  <c r="O574" i="2"/>
  <c r="P574" i="2" s="1"/>
  <c r="O572" i="2"/>
  <c r="P572" i="2" s="1"/>
  <c r="O573" i="2"/>
  <c r="P573" i="2" s="1"/>
  <c r="O117" i="2"/>
  <c r="P117" i="2" s="1"/>
  <c r="O116" i="2"/>
  <c r="P116" i="2" s="1"/>
  <c r="O118" i="2"/>
  <c r="P118" i="2" s="1"/>
  <c r="O237" i="2"/>
  <c r="P237" i="2" s="1"/>
  <c r="O236" i="2"/>
  <c r="P236" i="2" s="1"/>
  <c r="O238" i="2"/>
  <c r="P238" i="2" s="1"/>
  <c r="O23" i="2"/>
  <c r="P23" i="2" s="1"/>
  <c r="O24" i="2"/>
  <c r="P24" i="2" s="1"/>
  <c r="O25" i="2"/>
  <c r="P25" i="2" s="1"/>
  <c r="O471" i="2"/>
  <c r="P471" i="2" s="1"/>
  <c r="O470" i="2"/>
  <c r="P470" i="2" s="1"/>
  <c r="O472" i="2"/>
  <c r="P472" i="2" s="1"/>
  <c r="O639" i="2"/>
  <c r="P639" i="2" s="1"/>
  <c r="O640" i="2"/>
  <c r="P640" i="2" s="1"/>
  <c r="O638" i="2"/>
  <c r="P638" i="2" s="1"/>
  <c r="O302" i="2"/>
  <c r="P302" i="2" s="1"/>
  <c r="O304" i="2"/>
  <c r="P304" i="2" s="1"/>
  <c r="O303" i="2"/>
  <c r="P303" i="2" s="1"/>
  <c r="O395" i="2"/>
  <c r="P395" i="2" s="1"/>
  <c r="O396" i="2"/>
  <c r="P396" i="2" s="1"/>
  <c r="O397" i="2"/>
  <c r="P397" i="2" s="1"/>
  <c r="O563" i="2"/>
  <c r="P563" i="2" s="1"/>
  <c r="O564" i="2"/>
  <c r="P564" i="2" s="1"/>
  <c r="O565" i="2"/>
  <c r="P565" i="2" s="1"/>
  <c r="O107" i="2"/>
  <c r="P107" i="2" s="1"/>
  <c r="O108" i="2"/>
  <c r="P108" i="2" s="1"/>
  <c r="O109" i="2"/>
  <c r="P109" i="2" s="1"/>
  <c r="O227" i="2"/>
  <c r="P227" i="2" s="1"/>
  <c r="O228" i="2"/>
  <c r="P228" i="2" s="1"/>
  <c r="O229" i="2"/>
  <c r="P229" i="2" s="1"/>
  <c r="O14" i="2"/>
  <c r="P14" i="2" s="1"/>
  <c r="O15" i="2"/>
  <c r="P15" i="2" s="1"/>
  <c r="O16" i="2"/>
  <c r="P16" i="2" s="1"/>
  <c r="O495" i="2"/>
  <c r="P495" i="2" s="1"/>
  <c r="O494" i="2"/>
  <c r="P494" i="2" s="1"/>
  <c r="O496" i="2"/>
  <c r="P496" i="2" s="1"/>
  <c r="O663" i="2"/>
  <c r="P663" i="2" s="1"/>
  <c r="O664" i="2"/>
  <c r="P664" i="2" s="1"/>
  <c r="O662" i="2"/>
  <c r="P662" i="2" s="1"/>
  <c r="O326" i="2"/>
  <c r="P326" i="2" s="1"/>
  <c r="O327" i="2"/>
  <c r="P327" i="2" s="1"/>
  <c r="O328" i="2"/>
  <c r="P328" i="2" s="1"/>
  <c r="O419" i="2"/>
  <c r="P419" i="2" s="1"/>
  <c r="O420" i="2"/>
  <c r="P420" i="2" s="1"/>
  <c r="O421" i="2"/>
  <c r="P421" i="2" s="1"/>
  <c r="O588" i="2"/>
  <c r="P588" i="2" s="1"/>
  <c r="O587" i="2"/>
  <c r="P587" i="2" s="1"/>
  <c r="O589" i="2"/>
  <c r="P589" i="2" s="1"/>
  <c r="O132" i="2"/>
  <c r="P132" i="2" s="1"/>
  <c r="O133" i="2"/>
  <c r="P133" i="2" s="1"/>
  <c r="O131" i="2"/>
  <c r="P131" i="2" s="1"/>
  <c r="O253" i="2"/>
  <c r="P253" i="2" s="1"/>
  <c r="O251" i="2"/>
  <c r="P251" i="2" s="1"/>
  <c r="O252" i="2"/>
  <c r="P252" i="2" s="1"/>
  <c r="O38" i="2"/>
  <c r="P38" i="2" s="1"/>
  <c r="O39" i="2"/>
  <c r="P39" i="2" s="1"/>
  <c r="O40" i="2"/>
  <c r="P40" i="2" s="1"/>
  <c r="O477" i="2"/>
  <c r="P477" i="2" s="1"/>
  <c r="O476" i="2"/>
  <c r="P476" i="2" s="1"/>
  <c r="O478" i="2"/>
  <c r="P478" i="2" s="1"/>
  <c r="O645" i="2"/>
  <c r="P645" i="2" s="1"/>
  <c r="O646" i="2"/>
  <c r="P646" i="2" s="1"/>
  <c r="O644" i="2"/>
  <c r="P644" i="2" s="1"/>
  <c r="O308" i="2"/>
  <c r="P308" i="2" s="1"/>
  <c r="O309" i="2"/>
  <c r="P309" i="2" s="1"/>
  <c r="O310" i="2"/>
  <c r="P310" i="2" s="1"/>
  <c r="O401" i="2"/>
  <c r="P401" i="2" s="1"/>
  <c r="O403" i="2"/>
  <c r="P403" i="2" s="1"/>
  <c r="O402" i="2"/>
  <c r="P402" i="2" s="1"/>
  <c r="O570" i="2"/>
  <c r="P570" i="2" s="1"/>
  <c r="O569" i="2"/>
  <c r="P569" i="2" s="1"/>
  <c r="O571" i="2"/>
  <c r="P571" i="2" s="1"/>
  <c r="O113" i="2"/>
  <c r="P113" i="2" s="1"/>
  <c r="O114" i="2"/>
  <c r="P114" i="2" s="1"/>
  <c r="O115" i="2"/>
  <c r="P115" i="2" s="1"/>
  <c r="O233" i="2"/>
  <c r="P233" i="2" s="1"/>
  <c r="O234" i="2"/>
  <c r="P234" i="2" s="1"/>
  <c r="O235" i="2"/>
  <c r="P235" i="2" s="1"/>
  <c r="O20" i="2"/>
  <c r="P20" i="2" s="1"/>
  <c r="O21" i="2"/>
  <c r="P21" i="2" s="1"/>
  <c r="O22" i="2"/>
  <c r="P22" i="2" s="1"/>
  <c r="O486" i="2"/>
  <c r="P486" i="2" s="1"/>
  <c r="O485" i="2"/>
  <c r="P485" i="2" s="1"/>
  <c r="O487" i="2"/>
  <c r="P487" i="2" s="1"/>
  <c r="O655" i="2"/>
  <c r="P655" i="2" s="1"/>
  <c r="O654" i="2"/>
  <c r="P654" i="2" s="1"/>
  <c r="O653" i="2"/>
  <c r="P653" i="2" s="1"/>
  <c r="O317" i="2"/>
  <c r="P317" i="2" s="1"/>
  <c r="O319" i="2"/>
  <c r="P319" i="2" s="1"/>
  <c r="O318" i="2"/>
  <c r="P318" i="2" s="1"/>
  <c r="O410" i="2"/>
  <c r="P410" i="2" s="1"/>
  <c r="O411" i="2"/>
  <c r="P411" i="2" s="1"/>
  <c r="O412" i="2"/>
  <c r="P412" i="2" s="1"/>
  <c r="O578" i="2"/>
  <c r="P578" i="2" s="1"/>
  <c r="O579" i="2"/>
  <c r="P579" i="2" s="1"/>
  <c r="O580" i="2"/>
  <c r="P580" i="2" s="1"/>
  <c r="O122" i="2"/>
  <c r="P122" i="2" s="1"/>
  <c r="O124" i="2"/>
  <c r="P124" i="2" s="1"/>
  <c r="O123" i="2"/>
  <c r="P123" i="2" s="1"/>
  <c r="O242" i="2"/>
  <c r="P242" i="2" s="1"/>
  <c r="O244" i="2"/>
  <c r="P244" i="2" s="1"/>
  <c r="O243" i="2"/>
  <c r="P243" i="2" s="1"/>
  <c r="O29" i="2"/>
  <c r="P29" i="2" s="1"/>
  <c r="O30" i="2"/>
  <c r="P30" i="2" s="1"/>
  <c r="O31" i="2"/>
  <c r="P31" i="2" s="1"/>
  <c r="O377" i="2"/>
  <c r="P377" i="2" s="1"/>
  <c r="O378" i="2"/>
  <c r="P378" i="2" s="1"/>
  <c r="O379" i="2"/>
  <c r="P379" i="2" s="1"/>
  <c r="O545" i="2"/>
  <c r="P545" i="2" s="1"/>
  <c r="O546" i="2"/>
  <c r="P546" i="2" s="1"/>
  <c r="O547" i="2"/>
  <c r="P547" i="2" s="1"/>
  <c r="O89" i="2"/>
  <c r="P89" i="2" s="1"/>
  <c r="O90" i="2"/>
  <c r="P90" i="2" s="1"/>
  <c r="O91" i="2"/>
  <c r="P91" i="2" s="1"/>
  <c r="O209" i="2"/>
  <c r="P209" i="2" s="1"/>
  <c r="O210" i="2"/>
  <c r="P210" i="2" s="1"/>
  <c r="O211" i="2"/>
  <c r="P211" i="2" s="1"/>
  <c r="O362" i="2"/>
  <c r="P362" i="2" s="1"/>
  <c r="O363" i="2"/>
  <c r="P363" i="2" s="1"/>
  <c r="O364" i="2"/>
  <c r="P364" i="2" s="1"/>
  <c r="O533" i="2"/>
  <c r="P533" i="2" s="1"/>
  <c r="O534" i="2"/>
  <c r="P534" i="2" s="1"/>
  <c r="O535" i="2"/>
  <c r="P535" i="2" s="1"/>
  <c r="O77" i="2"/>
  <c r="P77" i="2" s="1"/>
  <c r="O78" i="2"/>
  <c r="P78" i="2" s="1"/>
  <c r="O79" i="2"/>
  <c r="P79" i="2" s="1"/>
  <c r="O197" i="2"/>
  <c r="P197" i="2" s="1"/>
  <c r="O198" i="2"/>
  <c r="P198" i="2" s="1"/>
  <c r="O199" i="2"/>
  <c r="P199" i="2" s="1"/>
  <c r="O365" i="2"/>
  <c r="P365" i="2" s="1"/>
  <c r="O366" i="2"/>
  <c r="P366" i="2" s="1"/>
  <c r="O367" i="2"/>
  <c r="P367" i="2" s="1"/>
  <c r="O515" i="2"/>
  <c r="P515" i="2" s="1"/>
  <c r="O516" i="2"/>
  <c r="P516" i="2" s="1"/>
  <c r="O517" i="2"/>
  <c r="P517" i="2" s="1"/>
  <c r="O60" i="2"/>
  <c r="P60" i="2" s="1"/>
  <c r="O61" i="2"/>
  <c r="P61" i="2" s="1"/>
  <c r="O59" i="2"/>
  <c r="P59" i="2" s="1"/>
  <c r="O179" i="2"/>
  <c r="P179" i="2" s="1"/>
  <c r="O181" i="2"/>
  <c r="P181" i="2" s="1"/>
  <c r="O180" i="2"/>
  <c r="P180" i="2" s="1"/>
  <c r="O350" i="2"/>
  <c r="P350" i="2" s="1"/>
  <c r="O351" i="2"/>
  <c r="P351" i="2" s="1"/>
  <c r="O352" i="2"/>
  <c r="P352" i="2" s="1"/>
  <c r="O522" i="2"/>
  <c r="P522" i="2" s="1"/>
  <c r="O521" i="2"/>
  <c r="P521" i="2" s="1"/>
  <c r="O523" i="2"/>
  <c r="P523" i="2" s="1"/>
  <c r="O67" i="2"/>
  <c r="P67" i="2" s="1"/>
  <c r="O66" i="2"/>
  <c r="P66" i="2" s="1"/>
  <c r="O65" i="2"/>
  <c r="P65" i="2" s="1"/>
  <c r="O185" i="2"/>
  <c r="P185" i="2" s="1"/>
  <c r="O187" i="2"/>
  <c r="P187" i="2" s="1"/>
  <c r="O186" i="2"/>
  <c r="P186" i="2" s="1"/>
  <c r="O356" i="2"/>
  <c r="P356" i="2" s="1"/>
  <c r="O357" i="2"/>
  <c r="P357" i="2" s="1"/>
  <c r="O358" i="2"/>
  <c r="P358" i="2" s="1"/>
  <c r="O527" i="2"/>
  <c r="P527" i="2" s="1"/>
  <c r="O528" i="2"/>
  <c r="P528" i="2" s="1"/>
  <c r="O529" i="2"/>
  <c r="P529" i="2" s="1"/>
  <c r="O72" i="2"/>
  <c r="P72" i="2" s="1"/>
  <c r="O73" i="2"/>
  <c r="P73" i="2" s="1"/>
  <c r="O71" i="2"/>
  <c r="P71" i="2" s="1"/>
  <c r="O191" i="2"/>
  <c r="P191" i="2" s="1"/>
  <c r="O193" i="2"/>
  <c r="P193" i="2" s="1"/>
  <c r="O192" i="2"/>
  <c r="P192" i="2" s="1"/>
  <c r="O340" i="2"/>
  <c r="P340" i="2" s="1"/>
  <c r="O339" i="2"/>
  <c r="P339" i="2" s="1"/>
  <c r="O338" i="2"/>
  <c r="P338" i="2" s="1"/>
  <c r="O506" i="2"/>
  <c r="P506" i="2" s="1"/>
  <c r="O507" i="2"/>
  <c r="P507" i="2" s="1"/>
  <c r="O508" i="2"/>
  <c r="P508" i="2" s="1"/>
  <c r="O52" i="2"/>
  <c r="P52" i="2" s="1"/>
  <c r="O51" i="2"/>
  <c r="P51" i="2" s="1"/>
  <c r="O50" i="2"/>
  <c r="P50" i="2" s="1"/>
  <c r="O170" i="2"/>
  <c r="P170" i="2" s="1"/>
  <c r="O172" i="2"/>
  <c r="P172" i="2" s="1"/>
  <c r="O171" i="2"/>
  <c r="P171" i="2" s="1"/>
  <c r="O427" i="2"/>
  <c r="P427" i="2" s="1"/>
  <c r="O426" i="2"/>
  <c r="P426" i="2" s="1"/>
  <c r="O425" i="2"/>
  <c r="P425" i="2" s="1"/>
  <c r="O593" i="2"/>
  <c r="P593" i="2" s="1"/>
  <c r="O594" i="2"/>
  <c r="P594" i="2" s="1"/>
  <c r="O595" i="2"/>
  <c r="P595" i="2" s="1"/>
  <c r="O139" i="2"/>
  <c r="P139" i="2" s="1"/>
  <c r="O138" i="2"/>
  <c r="P138" i="2" s="1"/>
  <c r="O137" i="2"/>
  <c r="P137" i="2" s="1"/>
  <c r="O258" i="2"/>
  <c r="P258" i="2" s="1"/>
  <c r="O257" i="2"/>
  <c r="P257" i="2" s="1"/>
  <c r="O259" i="2"/>
  <c r="P259" i="2" s="1"/>
  <c r="O382" i="2"/>
  <c r="P382" i="2" s="1"/>
  <c r="O380" i="2"/>
  <c r="P380" i="2" s="1"/>
  <c r="O381" i="2"/>
  <c r="P381" i="2" s="1"/>
  <c r="O548" i="2"/>
  <c r="P548" i="2" s="1"/>
  <c r="O549" i="2"/>
  <c r="P549" i="2" s="1"/>
  <c r="O550" i="2"/>
  <c r="P550" i="2" s="1"/>
  <c r="O94" i="2"/>
  <c r="P94" i="2" s="1"/>
  <c r="O92" i="2"/>
  <c r="P92" i="2" s="1"/>
  <c r="O93" i="2"/>
  <c r="P93" i="2" s="1"/>
  <c r="O214" i="2"/>
  <c r="P214" i="2" s="1"/>
  <c r="O212" i="2"/>
  <c r="P212" i="2" s="1"/>
  <c r="O213" i="2"/>
  <c r="P213" i="2" s="1"/>
  <c r="O368" i="2"/>
  <c r="P368" i="2" s="1"/>
  <c r="O369" i="2"/>
  <c r="P369" i="2" s="1"/>
  <c r="O370" i="2"/>
  <c r="P370" i="2" s="1"/>
  <c r="O537" i="2"/>
  <c r="P537" i="2" s="1"/>
  <c r="O536" i="2"/>
  <c r="P536" i="2" s="1"/>
  <c r="O538" i="2"/>
  <c r="P538" i="2" s="1"/>
  <c r="O82" i="2"/>
  <c r="P82" i="2" s="1"/>
  <c r="O81" i="2"/>
  <c r="P81" i="2" s="1"/>
  <c r="O80" i="2"/>
  <c r="P80" i="2" s="1"/>
  <c r="O202" i="2"/>
  <c r="P202" i="2" s="1"/>
  <c r="O200" i="2"/>
  <c r="P200" i="2" s="1"/>
  <c r="O201" i="2"/>
  <c r="P201" i="2" s="1"/>
  <c r="O374" i="2"/>
  <c r="P374" i="2" s="1"/>
  <c r="O375" i="2"/>
  <c r="P375" i="2" s="1"/>
  <c r="O376" i="2"/>
  <c r="P376" i="2" s="1"/>
  <c r="O544" i="2"/>
  <c r="P544" i="2" s="1"/>
  <c r="O542" i="2"/>
  <c r="P542" i="2" s="1"/>
  <c r="O543" i="2"/>
  <c r="P543" i="2" s="1"/>
  <c r="O88" i="2"/>
  <c r="P88" i="2" s="1"/>
  <c r="O87" i="2"/>
  <c r="P87" i="2" s="1"/>
  <c r="O86" i="2"/>
  <c r="P86" i="2" s="1"/>
  <c r="O208" i="2"/>
  <c r="P208" i="2" s="1"/>
  <c r="O206" i="2"/>
  <c r="P206" i="2" s="1"/>
  <c r="O207" i="2"/>
  <c r="P207" i="2" s="1"/>
  <c r="O347" i="2"/>
  <c r="P347" i="2" s="1"/>
  <c r="O348" i="2"/>
  <c r="P348" i="2" s="1"/>
  <c r="O349" i="2"/>
  <c r="P349" i="2" s="1"/>
  <c r="O518" i="2"/>
  <c r="P518" i="2" s="1"/>
  <c r="O519" i="2"/>
  <c r="P519" i="2" s="1"/>
  <c r="O520" i="2"/>
  <c r="P520" i="2" s="1"/>
  <c r="O64" i="2"/>
  <c r="P64" i="2" s="1"/>
  <c r="O63" i="2"/>
  <c r="P63" i="2" s="1"/>
  <c r="O62" i="2"/>
  <c r="P62" i="2" s="1"/>
  <c r="O182" i="2"/>
  <c r="P182" i="2" s="1"/>
  <c r="O184" i="2"/>
  <c r="P184" i="2" s="1"/>
  <c r="O183" i="2"/>
  <c r="P183" i="2" s="1"/>
  <c r="O355" i="2"/>
  <c r="P355" i="2" s="1"/>
  <c r="O353" i="2"/>
  <c r="P353" i="2" s="1"/>
  <c r="O354" i="2"/>
  <c r="P354" i="2" s="1"/>
  <c r="O526" i="2"/>
  <c r="P526" i="2" s="1"/>
  <c r="O524" i="2"/>
  <c r="P524" i="2" s="1"/>
  <c r="O525" i="2"/>
  <c r="P525" i="2" s="1"/>
  <c r="O70" i="2"/>
  <c r="P70" i="2" s="1"/>
  <c r="O69" i="2"/>
  <c r="P69" i="2" s="1"/>
  <c r="O68" i="2"/>
  <c r="P68" i="2" s="1"/>
  <c r="O190" i="2"/>
  <c r="P190" i="2" s="1"/>
  <c r="O188" i="2"/>
  <c r="P188" i="2" s="1"/>
  <c r="O189" i="2"/>
  <c r="P189" i="2" s="1"/>
  <c r="O359" i="2"/>
  <c r="P359" i="2" s="1"/>
  <c r="O360" i="2"/>
  <c r="P360" i="2" s="1"/>
  <c r="O361" i="2"/>
  <c r="P361" i="2" s="1"/>
  <c r="O530" i="2"/>
  <c r="P530" i="2" s="1"/>
  <c r="O531" i="2"/>
  <c r="P531" i="2" s="1"/>
  <c r="O532" i="2"/>
  <c r="P532" i="2" s="1"/>
  <c r="O74" i="2"/>
  <c r="P74" i="2" s="1"/>
  <c r="O75" i="2"/>
  <c r="P75" i="2" s="1"/>
  <c r="O76" i="2"/>
  <c r="P76" i="2" s="1"/>
  <c r="O194" i="2"/>
  <c r="P194" i="2" s="1"/>
  <c r="O196" i="2"/>
  <c r="P196" i="2" s="1"/>
  <c r="O195" i="2"/>
  <c r="P195" i="2" s="1"/>
  <c r="O373" i="2"/>
  <c r="P373" i="2" s="1"/>
  <c r="O371" i="2"/>
  <c r="P371" i="2" s="1"/>
  <c r="O372" i="2"/>
  <c r="P372" i="2" s="1"/>
  <c r="O539" i="2"/>
  <c r="P539" i="2" s="1"/>
  <c r="O540" i="2"/>
  <c r="P540" i="2" s="1"/>
  <c r="O541" i="2"/>
  <c r="P541" i="2" s="1"/>
  <c r="O84" i="2"/>
  <c r="P84" i="2" s="1"/>
  <c r="O85" i="2"/>
  <c r="P85" i="2" s="1"/>
  <c r="O83" i="2"/>
  <c r="P83" i="2" s="1"/>
  <c r="O205" i="2"/>
  <c r="P205" i="2" s="1"/>
  <c r="O203" i="2"/>
  <c r="P203" i="2" s="1"/>
  <c r="O204" i="2"/>
  <c r="P204" i="2" s="1"/>
  <c r="O343" i="2"/>
  <c r="P343" i="2" s="1"/>
  <c r="O342" i="2"/>
  <c r="P342" i="2" s="1"/>
  <c r="O341" i="2"/>
  <c r="P341" i="2" s="1"/>
  <c r="O511" i="2"/>
  <c r="P511" i="2" s="1"/>
  <c r="O510" i="2"/>
  <c r="P510" i="2" s="1"/>
  <c r="O509" i="2"/>
  <c r="P509" i="2" s="1"/>
  <c r="O54" i="2"/>
  <c r="P54" i="2" s="1"/>
  <c r="O55" i="2"/>
  <c r="P55" i="2" s="1"/>
  <c r="O53" i="2"/>
  <c r="P53" i="2" s="1"/>
  <c r="O173" i="2"/>
  <c r="P173" i="2" s="1"/>
  <c r="O174" i="2"/>
  <c r="P174" i="2" s="1"/>
  <c r="O175" i="2"/>
  <c r="P175" i="2" s="1"/>
  <c r="O344" i="2"/>
  <c r="P344" i="2" s="1"/>
  <c r="O345" i="2"/>
  <c r="P345" i="2" s="1"/>
  <c r="O346" i="2"/>
  <c r="P346" i="2" s="1"/>
  <c r="O512" i="2"/>
  <c r="P512" i="2" s="1"/>
  <c r="O513" i="2"/>
  <c r="P513" i="2" s="1"/>
  <c r="O514" i="2"/>
  <c r="P514" i="2" s="1"/>
  <c r="O58" i="2"/>
  <c r="P58" i="2" s="1"/>
  <c r="O56" i="2"/>
  <c r="P56" i="2" s="1"/>
  <c r="O57" i="2"/>
  <c r="P57" i="2" s="1"/>
  <c r="O176" i="2"/>
  <c r="P176" i="2" s="1"/>
  <c r="O177" i="2"/>
  <c r="P177" i="2" s="1"/>
  <c r="O178" i="2"/>
  <c r="P178" i="2" s="1"/>
  <c r="O429" i="2"/>
  <c r="P429" i="2" s="1"/>
  <c r="O430" i="2"/>
  <c r="P430" i="2" s="1"/>
  <c r="O428" i="2"/>
  <c r="P428" i="2" s="1"/>
  <c r="O597" i="2"/>
  <c r="P597" i="2" s="1"/>
  <c r="O596" i="2"/>
  <c r="P596" i="2" s="1"/>
  <c r="O598" i="2"/>
  <c r="P598" i="2" s="1"/>
  <c r="O142" i="2"/>
  <c r="P142" i="2" s="1"/>
  <c r="O141" i="2"/>
  <c r="P141" i="2" s="1"/>
  <c r="O140" i="2"/>
  <c r="P140" i="2" s="1"/>
  <c r="O262" i="2"/>
  <c r="P262" i="2" s="1"/>
  <c r="O260" i="2"/>
  <c r="P260" i="2" s="1"/>
  <c r="O261" i="2"/>
  <c r="P261" i="2" s="1"/>
  <c r="O446" i="2"/>
  <c r="P446" i="2" s="1"/>
  <c r="O447" i="2"/>
  <c r="P447" i="2" s="1"/>
  <c r="O448" i="2"/>
  <c r="P448" i="2" s="1"/>
  <c r="O614" i="2"/>
  <c r="P614" i="2" s="1"/>
  <c r="O615" i="2"/>
  <c r="P615" i="2" s="1"/>
  <c r="O616" i="2"/>
  <c r="P616" i="2" s="1"/>
  <c r="O158" i="2"/>
  <c r="P158" i="2" s="1"/>
  <c r="O159" i="2"/>
  <c r="P159" i="2" s="1"/>
  <c r="O160" i="2"/>
  <c r="P160" i="2" s="1"/>
  <c r="O278" i="2"/>
  <c r="P278" i="2" s="1"/>
  <c r="O279" i="2"/>
  <c r="P279" i="2" s="1"/>
  <c r="O280" i="2"/>
  <c r="P280" i="2" s="1"/>
  <c r="O449" i="2"/>
  <c r="P449" i="2" s="1"/>
  <c r="O450" i="2"/>
  <c r="P450" i="2" s="1"/>
  <c r="O451" i="2"/>
  <c r="P451" i="2" s="1"/>
  <c r="O617" i="2"/>
  <c r="P617" i="2" s="1"/>
  <c r="O618" i="2"/>
  <c r="P618" i="2" s="1"/>
  <c r="O619" i="2"/>
  <c r="P619" i="2" s="1"/>
  <c r="O161" i="2"/>
  <c r="P161" i="2" s="1"/>
  <c r="O162" i="2"/>
  <c r="P162" i="2" s="1"/>
  <c r="O163" i="2"/>
  <c r="P163" i="2" s="1"/>
  <c r="O281" i="2"/>
  <c r="P281" i="2" s="1"/>
  <c r="O282" i="2"/>
  <c r="P282" i="2" s="1"/>
  <c r="O283" i="2"/>
  <c r="P283" i="2" s="1"/>
  <c r="O431" i="2"/>
  <c r="P431" i="2" s="1"/>
  <c r="O432" i="2"/>
  <c r="P432" i="2" s="1"/>
  <c r="O433" i="2"/>
  <c r="P433" i="2" s="1"/>
  <c r="O599" i="2"/>
  <c r="P599" i="2" s="1"/>
  <c r="O600" i="2"/>
  <c r="P600" i="2" s="1"/>
  <c r="O601" i="2"/>
  <c r="P601" i="2" s="1"/>
  <c r="O143" i="2"/>
  <c r="P143" i="2" s="1"/>
  <c r="O144" i="2"/>
  <c r="P144" i="2" s="1"/>
  <c r="O145" i="2"/>
  <c r="P145" i="2" s="1"/>
  <c r="O263" i="2"/>
  <c r="P263" i="2" s="1"/>
  <c r="O264" i="2"/>
  <c r="P264" i="2" s="1"/>
  <c r="O265" i="2"/>
  <c r="P265" i="2" s="1"/>
  <c r="O437" i="2"/>
  <c r="P437" i="2" s="1"/>
  <c r="O438" i="2"/>
  <c r="P438" i="2" s="1"/>
  <c r="O439" i="2"/>
  <c r="P439" i="2" s="1"/>
  <c r="O605" i="2"/>
  <c r="P605" i="2" s="1"/>
  <c r="O606" i="2"/>
  <c r="P606" i="2" s="1"/>
  <c r="O607" i="2"/>
  <c r="P607" i="2" s="1"/>
  <c r="O149" i="2"/>
  <c r="P149" i="2" s="1"/>
  <c r="O150" i="2"/>
  <c r="P150" i="2" s="1"/>
  <c r="O151" i="2"/>
  <c r="P151" i="2" s="1"/>
  <c r="O269" i="2"/>
  <c r="P269" i="2" s="1"/>
  <c r="O270" i="2"/>
  <c r="P270" i="2" s="1"/>
  <c r="O271" i="2"/>
  <c r="P271" i="2" s="1"/>
  <c r="O440" i="2"/>
  <c r="P440" i="2" s="1"/>
  <c r="O441" i="2"/>
  <c r="P441" i="2" s="1"/>
  <c r="O442" i="2"/>
  <c r="P442" i="2" s="1"/>
  <c r="O608" i="2"/>
  <c r="P608" i="2" s="1"/>
  <c r="O609" i="2"/>
  <c r="P609" i="2" s="1"/>
  <c r="O610" i="2"/>
  <c r="P610" i="2" s="1"/>
  <c r="O152" i="2"/>
  <c r="P152" i="2" s="1"/>
  <c r="O153" i="2"/>
  <c r="P153" i="2" s="1"/>
  <c r="O154" i="2"/>
  <c r="P154" i="2" s="1"/>
  <c r="O272" i="2"/>
  <c r="P272" i="2" s="1"/>
  <c r="O273" i="2"/>
  <c r="P273" i="2" s="1"/>
  <c r="O274" i="2"/>
  <c r="P274" i="2" s="1"/>
  <c r="O443" i="2"/>
  <c r="P443" i="2" s="1"/>
  <c r="O444" i="2"/>
  <c r="P444" i="2" s="1"/>
  <c r="O445" i="2"/>
  <c r="P445" i="2" s="1"/>
  <c r="O611" i="2"/>
  <c r="P611" i="2" s="1"/>
  <c r="O612" i="2"/>
  <c r="P612" i="2" s="1"/>
  <c r="O613" i="2"/>
  <c r="P613" i="2" s="1"/>
  <c r="O155" i="2"/>
  <c r="P155" i="2" s="1"/>
  <c r="O156" i="2"/>
  <c r="P156" i="2" s="1"/>
  <c r="O157" i="2"/>
  <c r="P157" i="2" s="1"/>
  <c r="O275" i="2"/>
  <c r="P275" i="2" s="1"/>
  <c r="O276" i="2"/>
  <c r="P276" i="2" s="1"/>
  <c r="O277" i="2"/>
  <c r="P277" i="2" s="1"/>
  <c r="O434" i="2"/>
  <c r="P434" i="2" s="1"/>
  <c r="O435" i="2"/>
  <c r="P435" i="2" s="1"/>
  <c r="O436" i="2"/>
  <c r="P436" i="2" s="1"/>
  <c r="O602" i="2"/>
  <c r="P602" i="2" s="1"/>
  <c r="O603" i="2"/>
  <c r="P603" i="2" s="1"/>
  <c r="O604" i="2"/>
  <c r="P604" i="2" s="1"/>
  <c r="O146" i="2"/>
  <c r="P146" i="2" s="1"/>
  <c r="O147" i="2"/>
  <c r="P147" i="2" s="1"/>
  <c r="O148" i="2"/>
  <c r="P148" i="2" s="1"/>
  <c r="O266" i="2"/>
  <c r="P266" i="2" s="1"/>
  <c r="O267" i="2"/>
  <c r="P267" i="2" s="1"/>
  <c r="O268" i="2"/>
  <c r="P268" i="2" s="1"/>
  <c r="O497" i="2"/>
  <c r="P497" i="2" s="1"/>
  <c r="N4" i="1"/>
  <c r="O4" i="1" s="1"/>
  <c r="N675" i="1"/>
  <c r="N213" i="1"/>
  <c r="N212" i="1"/>
  <c r="O212" i="1" s="1"/>
  <c r="N196" i="1"/>
  <c r="O196" i="1" s="1"/>
  <c r="N195" i="1"/>
  <c r="O195" i="1" s="1"/>
  <c r="N178" i="1"/>
  <c r="O178" i="1" s="1"/>
  <c r="N163" i="1"/>
  <c r="N162" i="1"/>
  <c r="N133" i="1"/>
  <c r="N132" i="1"/>
  <c r="N136" i="1"/>
  <c r="O136" i="1" s="1"/>
  <c r="N134" i="1"/>
  <c r="O134" i="1" s="1"/>
  <c r="N135" i="1"/>
  <c r="O135" i="1" s="1"/>
  <c r="N137" i="1"/>
  <c r="O137" i="1" s="1"/>
  <c r="N139" i="1"/>
  <c r="O139" i="1" s="1"/>
  <c r="N138" i="1"/>
  <c r="O138" i="1" s="1"/>
  <c r="N146" i="1"/>
  <c r="O146" i="1" s="1"/>
  <c r="N147" i="1"/>
  <c r="O147" i="1" s="1"/>
  <c r="N148" i="1"/>
  <c r="O148" i="1" s="1"/>
  <c r="N149" i="1"/>
  <c r="O149" i="1" s="1"/>
  <c r="N150" i="1"/>
  <c r="O150" i="1" s="1"/>
  <c r="N151" i="1"/>
  <c r="O151" i="1" s="1"/>
  <c r="N154" i="1"/>
  <c r="O154" i="1" s="1"/>
  <c r="N152" i="1"/>
  <c r="O152" i="1" s="1"/>
  <c r="N153" i="1"/>
  <c r="O153" i="1" s="1"/>
  <c r="N157" i="1"/>
  <c r="O157" i="1" s="1"/>
  <c r="N156" i="1"/>
  <c r="O156" i="1" s="1"/>
  <c r="N155" i="1"/>
  <c r="O155" i="1" s="1"/>
  <c r="N185" i="1"/>
  <c r="O185" i="1" s="1"/>
  <c r="N186" i="1"/>
  <c r="O186" i="1" s="1"/>
  <c r="N187" i="1"/>
  <c r="O187" i="1" s="1"/>
  <c r="N158" i="1"/>
  <c r="O158" i="1" s="1"/>
  <c r="N159" i="1"/>
  <c r="N160" i="1"/>
  <c r="O160" i="1" s="1"/>
  <c r="N161" i="1"/>
  <c r="O161" i="1" s="1"/>
  <c r="N164" i="1"/>
  <c r="O164" i="1" s="1"/>
  <c r="N166" i="1"/>
  <c r="O166" i="1" s="1"/>
  <c r="N165" i="1"/>
  <c r="O165" i="1" s="1"/>
  <c r="N168" i="1"/>
  <c r="O168" i="1" s="1"/>
  <c r="N169" i="1"/>
  <c r="O169" i="1" s="1"/>
  <c r="N167" i="1"/>
  <c r="N188" i="1"/>
  <c r="O188" i="1" s="1"/>
  <c r="N189" i="1"/>
  <c r="O189" i="1" s="1"/>
  <c r="N190" i="1"/>
  <c r="O190" i="1" s="1"/>
  <c r="N171" i="1"/>
  <c r="O171" i="1" s="1"/>
  <c r="N172" i="1"/>
  <c r="O172" i="1" s="1"/>
  <c r="N170" i="1"/>
  <c r="O170" i="1" s="1"/>
  <c r="N173" i="1"/>
  <c r="O173" i="1" s="1"/>
  <c r="N174" i="1"/>
  <c r="O174" i="1" s="1"/>
  <c r="N175" i="1"/>
  <c r="O175" i="1" s="1"/>
  <c r="N176" i="1"/>
  <c r="O176" i="1" s="1"/>
  <c r="N177" i="1"/>
  <c r="O177" i="1" s="1"/>
  <c r="N181" i="1"/>
  <c r="O181" i="1" s="1"/>
  <c r="N179" i="1"/>
  <c r="O179" i="1" s="1"/>
  <c r="N180" i="1"/>
  <c r="O180" i="1" s="1"/>
  <c r="N184" i="1"/>
  <c r="O184" i="1" s="1"/>
  <c r="N183" i="1"/>
  <c r="O183" i="1" s="1"/>
  <c r="N182" i="1"/>
  <c r="O182" i="1" s="1"/>
  <c r="N194" i="1"/>
  <c r="O194" i="1" s="1"/>
  <c r="N198" i="1"/>
  <c r="O198" i="1" s="1"/>
  <c r="N199" i="1"/>
  <c r="O199" i="1" s="1"/>
  <c r="N200" i="1"/>
  <c r="O200" i="1" s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O207" i="1" s="1"/>
  <c r="N208" i="1"/>
  <c r="O208" i="1" s="1"/>
  <c r="N209" i="1"/>
  <c r="O209" i="1" s="1"/>
  <c r="N262" i="1"/>
  <c r="O262" i="1" s="1"/>
  <c r="N264" i="1"/>
  <c r="O264" i="1" s="1"/>
  <c r="N263" i="1"/>
  <c r="O263" i="1" s="1"/>
  <c r="N265" i="1"/>
  <c r="O265" i="1" s="1"/>
  <c r="N267" i="1"/>
  <c r="O267" i="1" s="1"/>
  <c r="N266" i="1"/>
  <c r="N268" i="1"/>
  <c r="O268" i="1" s="1"/>
  <c r="N270" i="1"/>
  <c r="O270" i="1" s="1"/>
  <c r="N269" i="1"/>
  <c r="O269" i="1" s="1"/>
  <c r="N271" i="1"/>
  <c r="O271" i="1" s="1"/>
  <c r="N272" i="1"/>
  <c r="O272" i="1" s="1"/>
  <c r="N273" i="1"/>
  <c r="O273" i="1" s="1"/>
  <c r="N274" i="1"/>
  <c r="O274" i="1" s="1"/>
  <c r="N276" i="1"/>
  <c r="O276" i="1" s="1"/>
  <c r="N275" i="1"/>
  <c r="O275" i="1" s="1"/>
  <c r="N277" i="1"/>
  <c r="O277" i="1" s="1"/>
  <c r="N279" i="1"/>
  <c r="O279" i="1" s="1"/>
  <c r="N278" i="1"/>
  <c r="O278" i="1" s="1"/>
  <c r="N280" i="1"/>
  <c r="O280" i="1" s="1"/>
  <c r="N282" i="1"/>
  <c r="O282" i="1" s="1"/>
  <c r="N281" i="1"/>
  <c r="O281" i="1" s="1"/>
  <c r="N283" i="1"/>
  <c r="O283" i="1" s="1"/>
  <c r="N285" i="1"/>
  <c r="O285" i="1" s="1"/>
  <c r="N284" i="1"/>
  <c r="O284" i="1" s="1"/>
  <c r="N286" i="1"/>
  <c r="O286" i="1" s="1"/>
  <c r="N288" i="1"/>
  <c r="O288" i="1" s="1"/>
  <c r="N287" i="1"/>
  <c r="O287" i="1" s="1"/>
  <c r="N289" i="1"/>
  <c r="O289" i="1" s="1"/>
  <c r="N291" i="1"/>
  <c r="O291" i="1" s="1"/>
  <c r="N290" i="1"/>
  <c r="O290" i="1" s="1"/>
  <c r="N292" i="1"/>
  <c r="O292" i="1" s="1"/>
  <c r="N294" i="1"/>
  <c r="O294" i="1" s="1"/>
  <c r="N293" i="1"/>
  <c r="O293" i="1" s="1"/>
  <c r="N295" i="1"/>
  <c r="O295" i="1" s="1"/>
  <c r="N297" i="1"/>
  <c r="O297" i="1" s="1"/>
  <c r="N296" i="1"/>
  <c r="O296" i="1" s="1"/>
  <c r="N298" i="1"/>
  <c r="O298" i="1" s="1"/>
  <c r="N300" i="1"/>
  <c r="O300" i="1" s="1"/>
  <c r="N299" i="1"/>
  <c r="O299" i="1" s="1"/>
  <c r="N301" i="1"/>
  <c r="O301" i="1" s="1"/>
  <c r="N303" i="1"/>
  <c r="O303" i="1" s="1"/>
  <c r="N302" i="1"/>
  <c r="O302" i="1" s="1"/>
  <c r="N197" i="1"/>
  <c r="O197" i="1" s="1"/>
  <c r="N210" i="1"/>
  <c r="O210" i="1" s="1"/>
  <c r="N454" i="1"/>
  <c r="O454" i="1" s="1"/>
  <c r="N455" i="1"/>
  <c r="O455" i="1" s="1"/>
  <c r="N456" i="1"/>
  <c r="O456" i="1" s="1"/>
  <c r="N457" i="1"/>
  <c r="O457" i="1" s="1"/>
  <c r="N460" i="1"/>
  <c r="O460" i="1" s="1"/>
  <c r="N458" i="1"/>
  <c r="O458" i="1" s="1"/>
  <c r="N459" i="1"/>
  <c r="O459" i="1" s="1"/>
  <c r="N304" i="1"/>
  <c r="O304" i="1" s="1"/>
  <c r="N306" i="1"/>
  <c r="O306" i="1" s="1"/>
  <c r="N305" i="1"/>
  <c r="O305" i="1" s="1"/>
  <c r="N307" i="1"/>
  <c r="O307" i="1" s="1"/>
  <c r="N309" i="1"/>
  <c r="O309" i="1" s="1"/>
  <c r="N308" i="1"/>
  <c r="O308" i="1" s="1"/>
  <c r="N211" i="1"/>
  <c r="O211" i="1" s="1"/>
  <c r="N216" i="1"/>
  <c r="O216" i="1" s="1"/>
  <c r="N217" i="1"/>
  <c r="O217" i="1" s="1"/>
  <c r="N218" i="1"/>
  <c r="O218" i="1" s="1"/>
  <c r="N219" i="1"/>
  <c r="O219" i="1" s="1"/>
  <c r="N220" i="1"/>
  <c r="O220" i="1" s="1"/>
  <c r="N221" i="1"/>
  <c r="O221" i="1" s="1"/>
  <c r="N222" i="1"/>
  <c r="O222" i="1" s="1"/>
  <c r="N223" i="1"/>
  <c r="O223" i="1" s="1"/>
  <c r="N224" i="1"/>
  <c r="O224" i="1" s="1"/>
  <c r="N225" i="1"/>
  <c r="O225" i="1" s="1"/>
  <c r="N226" i="1"/>
  <c r="O226" i="1" s="1"/>
  <c r="N227" i="1"/>
  <c r="O227" i="1" s="1"/>
  <c r="N310" i="1"/>
  <c r="O310" i="1" s="1"/>
  <c r="N312" i="1"/>
  <c r="O312" i="1" s="1"/>
  <c r="N311" i="1"/>
  <c r="O311" i="1" s="1"/>
  <c r="N313" i="1"/>
  <c r="O313" i="1" s="1"/>
  <c r="N315" i="1"/>
  <c r="O315" i="1" s="1"/>
  <c r="N314" i="1"/>
  <c r="O314" i="1" s="1"/>
  <c r="N316" i="1"/>
  <c r="O316" i="1" s="1"/>
  <c r="N318" i="1"/>
  <c r="O318" i="1" s="1"/>
  <c r="N317" i="1"/>
  <c r="O317" i="1" s="1"/>
  <c r="N319" i="1"/>
  <c r="O319" i="1" s="1"/>
  <c r="N321" i="1"/>
  <c r="O321" i="1" s="1"/>
  <c r="N320" i="1"/>
  <c r="O320" i="1" s="1"/>
  <c r="N322" i="1"/>
  <c r="O322" i="1" s="1"/>
  <c r="N324" i="1"/>
  <c r="O324" i="1" s="1"/>
  <c r="N323" i="1"/>
  <c r="O323" i="1" s="1"/>
  <c r="N325" i="1"/>
  <c r="O325" i="1" s="1"/>
  <c r="N327" i="1"/>
  <c r="O327" i="1" s="1"/>
  <c r="N326" i="1"/>
  <c r="N328" i="1"/>
  <c r="O328" i="1" s="1"/>
  <c r="N330" i="1"/>
  <c r="O330" i="1" s="1"/>
  <c r="N329" i="1"/>
  <c r="O329" i="1" s="1"/>
  <c r="N331" i="1"/>
  <c r="O331" i="1" s="1"/>
  <c r="N333" i="1"/>
  <c r="O333" i="1" s="1"/>
  <c r="N332" i="1"/>
  <c r="O332" i="1" s="1"/>
  <c r="N334" i="1"/>
  <c r="O334" i="1" s="1"/>
  <c r="N336" i="1"/>
  <c r="O336" i="1" s="1"/>
  <c r="N335" i="1"/>
  <c r="O335" i="1" s="1"/>
  <c r="N337" i="1"/>
  <c r="O337" i="1" s="1"/>
  <c r="N339" i="1"/>
  <c r="O339" i="1" s="1"/>
  <c r="N338" i="1"/>
  <c r="O338" i="1" s="1"/>
  <c r="N340" i="1"/>
  <c r="O340" i="1" s="1"/>
  <c r="N342" i="1"/>
  <c r="O342" i="1" s="1"/>
  <c r="N341" i="1"/>
  <c r="O341" i="1" s="1"/>
  <c r="N343" i="1"/>
  <c r="O343" i="1" s="1"/>
  <c r="N345" i="1"/>
  <c r="O345" i="1" s="1"/>
  <c r="N344" i="1"/>
  <c r="O344" i="1" s="1"/>
  <c r="N346" i="1"/>
  <c r="O346" i="1" s="1"/>
  <c r="N348" i="1"/>
  <c r="O348" i="1" s="1"/>
  <c r="N347" i="1"/>
  <c r="O347" i="1" s="1"/>
  <c r="N349" i="1"/>
  <c r="O349" i="1" s="1"/>
  <c r="N351" i="1"/>
  <c r="O351" i="1" s="1"/>
  <c r="N350" i="1"/>
  <c r="O350" i="1" s="1"/>
  <c r="N214" i="1"/>
  <c r="O214" i="1" s="1"/>
  <c r="N215" i="1"/>
  <c r="O215" i="1" s="1"/>
  <c r="N461" i="1"/>
  <c r="O461" i="1" s="1"/>
  <c r="N462" i="1"/>
  <c r="O462" i="1" s="1"/>
  <c r="N463" i="1"/>
  <c r="O463" i="1" s="1"/>
  <c r="N464" i="1"/>
  <c r="O464" i="1" s="1"/>
  <c r="N465" i="1"/>
  <c r="O465" i="1" s="1"/>
  <c r="N466" i="1"/>
  <c r="O466" i="1" s="1"/>
  <c r="N467" i="1"/>
  <c r="O467" i="1" s="1"/>
  <c r="N352" i="1"/>
  <c r="O352" i="1" s="1"/>
  <c r="N354" i="1"/>
  <c r="O354" i="1" s="1"/>
  <c r="N353" i="1"/>
  <c r="O353" i="1" s="1"/>
  <c r="N355" i="1"/>
  <c r="O355" i="1" s="1"/>
  <c r="N357" i="1"/>
  <c r="O357" i="1" s="1"/>
  <c r="N356" i="1"/>
  <c r="O356" i="1" s="1"/>
  <c r="N228" i="1"/>
  <c r="O228" i="1" s="1"/>
  <c r="N229" i="1"/>
  <c r="O229" i="1" s="1"/>
  <c r="N232" i="1"/>
  <c r="O232" i="1" s="1"/>
  <c r="N233" i="1"/>
  <c r="O233" i="1" s="1"/>
  <c r="N234" i="1"/>
  <c r="O234" i="1" s="1"/>
  <c r="N235" i="1"/>
  <c r="O235" i="1" s="1"/>
  <c r="N236" i="1"/>
  <c r="O236" i="1" s="1"/>
  <c r="N237" i="1"/>
  <c r="O237" i="1" s="1"/>
  <c r="N238" i="1"/>
  <c r="O238" i="1" s="1"/>
  <c r="N239" i="1"/>
  <c r="O239" i="1" s="1"/>
  <c r="N240" i="1"/>
  <c r="O240" i="1" s="1"/>
  <c r="N241" i="1"/>
  <c r="O241" i="1" s="1"/>
  <c r="N242" i="1"/>
  <c r="O242" i="1" s="1"/>
  <c r="N243" i="1"/>
  <c r="O243" i="1" s="1"/>
  <c r="N244" i="1"/>
  <c r="O244" i="1" s="1"/>
  <c r="N358" i="1"/>
  <c r="O358" i="1" s="1"/>
  <c r="N360" i="1"/>
  <c r="O360" i="1" s="1"/>
  <c r="N359" i="1"/>
  <c r="O359" i="1" s="1"/>
  <c r="N361" i="1"/>
  <c r="O361" i="1" s="1"/>
  <c r="N363" i="1"/>
  <c r="O363" i="1" s="1"/>
  <c r="N362" i="1"/>
  <c r="O362" i="1" s="1"/>
  <c r="N364" i="1"/>
  <c r="O364" i="1" s="1"/>
  <c r="N366" i="1"/>
  <c r="O366" i="1" s="1"/>
  <c r="N365" i="1"/>
  <c r="O365" i="1" s="1"/>
  <c r="N367" i="1"/>
  <c r="O367" i="1" s="1"/>
  <c r="N369" i="1"/>
  <c r="O369" i="1" s="1"/>
  <c r="N368" i="1"/>
  <c r="O368" i="1" s="1"/>
  <c r="N370" i="1"/>
  <c r="O370" i="1" s="1"/>
  <c r="N372" i="1"/>
  <c r="O372" i="1" s="1"/>
  <c r="N371" i="1"/>
  <c r="O371" i="1" s="1"/>
  <c r="N373" i="1"/>
  <c r="O373" i="1" s="1"/>
  <c r="N374" i="1"/>
  <c r="O374" i="1" s="1"/>
  <c r="N375" i="1"/>
  <c r="O375" i="1" s="1"/>
  <c r="N376" i="1"/>
  <c r="O376" i="1" s="1"/>
  <c r="N377" i="1"/>
  <c r="O377" i="1" s="1"/>
  <c r="N378" i="1"/>
  <c r="O378" i="1" s="1"/>
  <c r="N379" i="1"/>
  <c r="O379" i="1" s="1"/>
  <c r="N381" i="1"/>
  <c r="O381" i="1" s="1"/>
  <c r="N380" i="1"/>
  <c r="O380" i="1" s="1"/>
  <c r="N382" i="1"/>
  <c r="O382" i="1" s="1"/>
  <c r="N384" i="1"/>
  <c r="N383" i="1"/>
  <c r="O383" i="1" s="1"/>
  <c r="N403" i="1"/>
  <c r="O403" i="1" s="1"/>
  <c r="N404" i="1"/>
  <c r="O404" i="1" s="1"/>
  <c r="N405" i="1"/>
  <c r="O405" i="1" s="1"/>
  <c r="N385" i="1"/>
  <c r="O385" i="1" s="1"/>
  <c r="N387" i="1"/>
  <c r="O387" i="1" s="1"/>
  <c r="N386" i="1"/>
  <c r="O386" i="1" s="1"/>
  <c r="N388" i="1"/>
  <c r="O388" i="1" s="1"/>
  <c r="N390" i="1"/>
  <c r="O390" i="1" s="1"/>
  <c r="N389" i="1"/>
  <c r="O389" i="1" s="1"/>
  <c r="N391" i="1"/>
  <c r="O391" i="1" s="1"/>
  <c r="N392" i="1"/>
  <c r="O392" i="1" s="1"/>
  <c r="N393" i="1"/>
  <c r="O393" i="1" s="1"/>
  <c r="N396" i="1"/>
  <c r="O396" i="1" s="1"/>
  <c r="N394" i="1"/>
  <c r="O394" i="1" s="1"/>
  <c r="N395" i="1"/>
  <c r="O395" i="1" s="1"/>
  <c r="N230" i="1"/>
  <c r="O230" i="1" s="1"/>
  <c r="N231" i="1"/>
  <c r="O231" i="1" s="1"/>
  <c r="N468" i="1"/>
  <c r="O468" i="1" s="1"/>
  <c r="N469" i="1"/>
  <c r="O469" i="1" s="1"/>
  <c r="N470" i="1"/>
  <c r="O470" i="1" s="1"/>
  <c r="N471" i="1"/>
  <c r="O471" i="1" s="1"/>
  <c r="N473" i="1"/>
  <c r="O473" i="1" s="1"/>
  <c r="N474" i="1"/>
  <c r="O474" i="1" s="1"/>
  <c r="N472" i="1"/>
  <c r="O472" i="1" s="1"/>
  <c r="N397" i="1"/>
  <c r="O397" i="1" s="1"/>
  <c r="N399" i="1"/>
  <c r="O399" i="1" s="1"/>
  <c r="N398" i="1"/>
  <c r="O398" i="1" s="1"/>
  <c r="N400" i="1"/>
  <c r="O400" i="1" s="1"/>
  <c r="N402" i="1"/>
  <c r="O402" i="1" s="1"/>
  <c r="N401" i="1"/>
  <c r="O401" i="1" s="1"/>
  <c r="N245" i="1"/>
  <c r="O245" i="1" s="1"/>
  <c r="N247" i="1"/>
  <c r="O247" i="1" s="1"/>
  <c r="N248" i="1"/>
  <c r="O248" i="1" s="1"/>
  <c r="N249" i="1"/>
  <c r="O249" i="1" s="1"/>
  <c r="N250" i="1"/>
  <c r="O250" i="1" s="1"/>
  <c r="N251" i="1"/>
  <c r="O251" i="1" s="1"/>
  <c r="N252" i="1"/>
  <c r="O252" i="1" s="1"/>
  <c r="N253" i="1"/>
  <c r="O253" i="1" s="1"/>
  <c r="N254" i="1"/>
  <c r="O254" i="1" s="1"/>
  <c r="N255" i="1"/>
  <c r="O255" i="1" s="1"/>
  <c r="N256" i="1"/>
  <c r="O256" i="1" s="1"/>
  <c r="N257" i="1"/>
  <c r="O257" i="1" s="1"/>
  <c r="N258" i="1"/>
  <c r="O258" i="1" s="1"/>
  <c r="N259" i="1"/>
  <c r="O259" i="1" s="1"/>
  <c r="N260" i="1"/>
  <c r="O260" i="1" s="1"/>
  <c r="N407" i="1"/>
  <c r="O407" i="1" s="1"/>
  <c r="N406" i="1"/>
  <c r="O406" i="1" s="1"/>
  <c r="N408" i="1"/>
  <c r="O408" i="1" s="1"/>
  <c r="N411" i="1"/>
  <c r="O411" i="1" s="1"/>
  <c r="N409" i="1"/>
  <c r="O409" i="1" s="1"/>
  <c r="N410" i="1"/>
  <c r="O410" i="1" s="1"/>
  <c r="N412" i="1"/>
  <c r="O412" i="1" s="1"/>
  <c r="N414" i="1"/>
  <c r="O414" i="1" s="1"/>
  <c r="N413" i="1"/>
  <c r="O413" i="1" s="1"/>
  <c r="N415" i="1"/>
  <c r="O415" i="1" s="1"/>
  <c r="N416" i="1"/>
  <c r="O416" i="1" s="1"/>
  <c r="N417" i="1"/>
  <c r="O417" i="1" s="1"/>
  <c r="N419" i="1"/>
  <c r="O419" i="1" s="1"/>
  <c r="N418" i="1"/>
  <c r="O418" i="1" s="1"/>
  <c r="N420" i="1"/>
  <c r="O420" i="1" s="1"/>
  <c r="N421" i="1"/>
  <c r="O421" i="1" s="1"/>
  <c r="N422" i="1"/>
  <c r="O422" i="1" s="1"/>
  <c r="N423" i="1"/>
  <c r="O423" i="1" s="1"/>
  <c r="N448" i="1"/>
  <c r="O448" i="1" s="1"/>
  <c r="N449" i="1"/>
  <c r="O449" i="1" s="1"/>
  <c r="N450" i="1"/>
  <c r="O450" i="1" s="1"/>
  <c r="N424" i="1"/>
  <c r="O424" i="1" s="1"/>
  <c r="N425" i="1"/>
  <c r="O425" i="1" s="1"/>
  <c r="N426" i="1"/>
  <c r="O426" i="1" s="1"/>
  <c r="N427" i="1"/>
  <c r="O427" i="1" s="1"/>
  <c r="N428" i="1"/>
  <c r="O428" i="1" s="1"/>
  <c r="N429" i="1"/>
  <c r="O429" i="1" s="1"/>
  <c r="N451" i="1"/>
  <c r="O451" i="1" s="1"/>
  <c r="N452" i="1"/>
  <c r="O452" i="1" s="1"/>
  <c r="N453" i="1"/>
  <c r="O453" i="1" s="1"/>
  <c r="N430" i="1"/>
  <c r="O430" i="1" s="1"/>
  <c r="N432" i="1"/>
  <c r="O432" i="1" s="1"/>
  <c r="N431" i="1"/>
  <c r="O431" i="1" s="1"/>
  <c r="N435" i="1"/>
  <c r="O435" i="1" s="1"/>
  <c r="N433" i="1"/>
  <c r="O433" i="1" s="1"/>
  <c r="N434" i="1"/>
  <c r="O434" i="1" s="1"/>
  <c r="N436" i="1"/>
  <c r="O436" i="1" s="1"/>
  <c r="N437" i="1"/>
  <c r="O437" i="1" s="1"/>
  <c r="N438" i="1"/>
  <c r="O438" i="1" s="1"/>
  <c r="N441" i="1"/>
  <c r="O441" i="1" s="1"/>
  <c r="N439" i="1"/>
  <c r="O439" i="1" s="1"/>
  <c r="N440" i="1"/>
  <c r="O440" i="1" s="1"/>
  <c r="N246" i="1"/>
  <c r="O246" i="1" s="1"/>
  <c r="N261" i="1"/>
  <c r="O261" i="1" s="1"/>
  <c r="N475" i="1"/>
  <c r="O475" i="1" s="1"/>
  <c r="N477" i="1"/>
  <c r="O477" i="1" s="1"/>
  <c r="N478" i="1"/>
  <c r="O478" i="1" s="1"/>
  <c r="N476" i="1"/>
  <c r="O476" i="1" s="1"/>
  <c r="N479" i="1"/>
  <c r="O479" i="1" s="1"/>
  <c r="N480" i="1"/>
  <c r="O480" i="1" s="1"/>
  <c r="N481" i="1"/>
  <c r="O481" i="1" s="1"/>
  <c r="N442" i="1"/>
  <c r="O442" i="1" s="1"/>
  <c r="N444" i="1"/>
  <c r="O444" i="1" s="1"/>
  <c r="N443" i="1"/>
  <c r="O443" i="1" s="1"/>
  <c r="N445" i="1"/>
  <c r="O445" i="1" s="1"/>
  <c r="N447" i="1"/>
  <c r="O447" i="1" s="1"/>
  <c r="N446" i="1"/>
  <c r="O446" i="1" s="1"/>
  <c r="N482" i="1"/>
  <c r="O482" i="1" s="1"/>
  <c r="N483" i="1"/>
  <c r="O483" i="1" s="1"/>
  <c r="N487" i="1"/>
  <c r="O487" i="1" s="1"/>
  <c r="N488" i="1"/>
  <c r="O488" i="1" s="1"/>
  <c r="N489" i="1"/>
  <c r="O489" i="1" s="1"/>
  <c r="N490" i="1"/>
  <c r="O490" i="1" s="1"/>
  <c r="N491" i="1"/>
  <c r="O491" i="1" s="1"/>
  <c r="N492" i="1"/>
  <c r="O492" i="1" s="1"/>
  <c r="N493" i="1"/>
  <c r="O493" i="1" s="1"/>
  <c r="N494" i="1"/>
  <c r="O494" i="1" s="1"/>
  <c r="N495" i="1"/>
  <c r="O495" i="1" s="1"/>
  <c r="N496" i="1"/>
  <c r="O496" i="1" s="1"/>
  <c r="N497" i="1"/>
  <c r="O497" i="1" s="1"/>
  <c r="N498" i="1"/>
  <c r="O498" i="1" s="1"/>
  <c r="N484" i="1"/>
  <c r="O484" i="1" s="1"/>
  <c r="N552" i="1"/>
  <c r="O552" i="1" s="1"/>
  <c r="N550" i="1"/>
  <c r="N551" i="1"/>
  <c r="O551" i="1" s="1"/>
  <c r="N555" i="1"/>
  <c r="O555" i="1" s="1"/>
  <c r="N553" i="1"/>
  <c r="O553" i="1" s="1"/>
  <c r="N554" i="1"/>
  <c r="O554" i="1" s="1"/>
  <c r="N558" i="1"/>
  <c r="O558" i="1" s="1"/>
  <c r="N556" i="1"/>
  <c r="O556" i="1" s="1"/>
  <c r="N557" i="1"/>
  <c r="O557" i="1" s="1"/>
  <c r="N561" i="1"/>
  <c r="O561" i="1" s="1"/>
  <c r="N559" i="1"/>
  <c r="O559" i="1" s="1"/>
  <c r="N560" i="1"/>
  <c r="O560" i="1" s="1"/>
  <c r="N564" i="1"/>
  <c r="O564" i="1" s="1"/>
  <c r="N562" i="1"/>
  <c r="O562" i="1" s="1"/>
  <c r="N563" i="1"/>
  <c r="O563" i="1" s="1"/>
  <c r="N567" i="1"/>
  <c r="O567" i="1" s="1"/>
  <c r="N565" i="1"/>
  <c r="O565" i="1" s="1"/>
  <c r="N566" i="1"/>
  <c r="O566" i="1" s="1"/>
  <c r="N570" i="1"/>
  <c r="O570" i="1" s="1"/>
  <c r="N568" i="1"/>
  <c r="O568" i="1" s="1"/>
  <c r="N569" i="1"/>
  <c r="O569" i="1" s="1"/>
  <c r="N573" i="1"/>
  <c r="O573" i="1" s="1"/>
  <c r="N571" i="1"/>
  <c r="O571" i="1" s="1"/>
  <c r="N572" i="1"/>
  <c r="O572" i="1" s="1"/>
  <c r="N576" i="1"/>
  <c r="O576" i="1" s="1"/>
  <c r="N574" i="1"/>
  <c r="N575" i="1"/>
  <c r="O575" i="1" s="1"/>
  <c r="N579" i="1"/>
  <c r="O579" i="1" s="1"/>
  <c r="N577" i="1"/>
  <c r="O577" i="1" s="1"/>
  <c r="N578" i="1"/>
  <c r="O578" i="1" s="1"/>
  <c r="N582" i="1"/>
  <c r="O582" i="1" s="1"/>
  <c r="N580" i="1"/>
  <c r="O580" i="1" s="1"/>
  <c r="N581" i="1"/>
  <c r="O581" i="1" s="1"/>
  <c r="N585" i="1"/>
  <c r="O585" i="1" s="1"/>
  <c r="N583" i="1"/>
  <c r="O583" i="1" s="1"/>
  <c r="N584" i="1"/>
  <c r="O584" i="1" s="1"/>
  <c r="N588" i="1"/>
  <c r="O588" i="1" s="1"/>
  <c r="N586" i="1"/>
  <c r="O586" i="1" s="1"/>
  <c r="N587" i="1"/>
  <c r="O587" i="1" s="1"/>
  <c r="N591" i="1"/>
  <c r="O591" i="1" s="1"/>
  <c r="N589" i="1"/>
  <c r="O589" i="1" s="1"/>
  <c r="N590" i="1"/>
  <c r="O590" i="1" s="1"/>
  <c r="N485" i="1"/>
  <c r="O485" i="1" s="1"/>
  <c r="N486" i="1"/>
  <c r="O486" i="1" s="1"/>
  <c r="N742" i="1"/>
  <c r="O742" i="1" s="1"/>
  <c r="N746" i="1"/>
  <c r="O746" i="1" s="1"/>
  <c r="N743" i="1"/>
  <c r="O743" i="1" s="1"/>
  <c r="N744" i="1"/>
  <c r="O744" i="1" s="1"/>
  <c r="N747" i="1"/>
  <c r="O747" i="1" s="1"/>
  <c r="N748" i="1"/>
  <c r="O748" i="1" s="1"/>
  <c r="N745" i="1"/>
  <c r="O745" i="1" s="1"/>
  <c r="N594" i="1"/>
  <c r="O594" i="1" s="1"/>
  <c r="N592" i="1"/>
  <c r="O592" i="1" s="1"/>
  <c r="N593" i="1"/>
  <c r="O593" i="1" s="1"/>
  <c r="N597" i="1"/>
  <c r="O597" i="1" s="1"/>
  <c r="N595" i="1"/>
  <c r="O595" i="1" s="1"/>
  <c r="N596" i="1"/>
  <c r="O596" i="1" s="1"/>
  <c r="N499" i="1"/>
  <c r="O499" i="1" s="1"/>
  <c r="N503" i="1"/>
  <c r="O503" i="1" s="1"/>
  <c r="N504" i="1"/>
  <c r="O504" i="1" s="1"/>
  <c r="N505" i="1"/>
  <c r="O505" i="1" s="1"/>
  <c r="N506" i="1"/>
  <c r="O506" i="1" s="1"/>
  <c r="N507" i="1"/>
  <c r="O507" i="1" s="1"/>
  <c r="N508" i="1"/>
  <c r="O508" i="1" s="1"/>
  <c r="N509" i="1"/>
  <c r="O509" i="1" s="1"/>
  <c r="N510" i="1"/>
  <c r="O510" i="1" s="1"/>
  <c r="N511" i="1"/>
  <c r="O511" i="1" s="1"/>
  <c r="N512" i="1"/>
  <c r="O512" i="1" s="1"/>
  <c r="N513" i="1"/>
  <c r="O513" i="1" s="1"/>
  <c r="N514" i="1"/>
  <c r="O514" i="1" s="1"/>
  <c r="N515" i="1"/>
  <c r="O515" i="1" s="1"/>
  <c r="N500" i="1"/>
  <c r="O500" i="1" s="1"/>
  <c r="N598" i="1"/>
  <c r="O598" i="1" s="1"/>
  <c r="N599" i="1"/>
  <c r="O599" i="1" s="1"/>
  <c r="N600" i="1"/>
  <c r="O600" i="1" s="1"/>
  <c r="N601" i="1"/>
  <c r="O601" i="1" s="1"/>
  <c r="N602" i="1"/>
  <c r="O602" i="1" s="1"/>
  <c r="N603" i="1"/>
  <c r="O603" i="1" s="1"/>
  <c r="N604" i="1"/>
  <c r="O604" i="1" s="1"/>
  <c r="N605" i="1"/>
  <c r="O605" i="1" s="1"/>
  <c r="N606" i="1"/>
  <c r="O606" i="1" s="1"/>
  <c r="N608" i="1"/>
  <c r="O608" i="1" s="1"/>
  <c r="N607" i="1"/>
  <c r="O607" i="1" s="1"/>
  <c r="N609" i="1"/>
  <c r="O609" i="1" s="1"/>
  <c r="N611" i="1"/>
  <c r="O611" i="1" s="1"/>
  <c r="N610" i="1"/>
  <c r="O610" i="1" s="1"/>
  <c r="N612" i="1"/>
  <c r="O612" i="1" s="1"/>
  <c r="N613" i="1"/>
  <c r="O613" i="1" s="1"/>
  <c r="N614" i="1"/>
  <c r="O614" i="1" s="1"/>
  <c r="N615" i="1"/>
  <c r="O615" i="1" s="1"/>
  <c r="N616" i="1"/>
  <c r="O616" i="1" s="1"/>
  <c r="N617" i="1"/>
  <c r="O617" i="1" s="1"/>
  <c r="N618" i="1"/>
  <c r="O618" i="1" s="1"/>
  <c r="N620" i="1"/>
  <c r="O620" i="1" s="1"/>
  <c r="N619" i="1"/>
  <c r="O619" i="1" s="1"/>
  <c r="N621" i="1"/>
  <c r="O621" i="1" s="1"/>
  <c r="N624" i="1"/>
  <c r="O624" i="1" s="1"/>
  <c r="N622" i="1"/>
  <c r="O622" i="1" s="1"/>
  <c r="N623" i="1"/>
  <c r="O623" i="1" s="1"/>
  <c r="N625" i="1"/>
  <c r="O625" i="1" s="1"/>
  <c r="N626" i="1"/>
  <c r="O626" i="1" s="1"/>
  <c r="N627" i="1"/>
  <c r="O627" i="1" s="1"/>
  <c r="N629" i="1"/>
  <c r="O629" i="1" s="1"/>
  <c r="N628" i="1"/>
  <c r="O628" i="1" s="1"/>
  <c r="N630" i="1"/>
  <c r="O630" i="1" s="1"/>
  <c r="N632" i="1"/>
  <c r="O632" i="1" s="1"/>
  <c r="N631" i="1"/>
  <c r="O631" i="1" s="1"/>
  <c r="N633" i="1"/>
  <c r="O633" i="1" s="1"/>
  <c r="N635" i="1"/>
  <c r="O635" i="1" s="1"/>
  <c r="N634" i="1"/>
  <c r="O634" i="1" s="1"/>
  <c r="N636" i="1"/>
  <c r="O636" i="1" s="1"/>
  <c r="N638" i="1"/>
  <c r="O638" i="1" s="1"/>
  <c r="N637" i="1"/>
  <c r="O637" i="1" s="1"/>
  <c r="N639" i="1"/>
  <c r="O639" i="1" s="1"/>
  <c r="N501" i="1"/>
  <c r="O501" i="1" s="1"/>
  <c r="N502" i="1"/>
  <c r="O502" i="1" s="1"/>
  <c r="N749" i="1"/>
  <c r="O749" i="1" s="1"/>
  <c r="N751" i="1"/>
  <c r="O751" i="1" s="1"/>
  <c r="N752" i="1"/>
  <c r="O752" i="1" s="1"/>
  <c r="N750" i="1"/>
  <c r="O750" i="1" s="1"/>
  <c r="N753" i="1"/>
  <c r="O753" i="1" s="1"/>
  <c r="N754" i="1"/>
  <c r="O754" i="1" s="1"/>
  <c r="N755" i="1"/>
  <c r="O755" i="1" s="1"/>
  <c r="N641" i="1"/>
  <c r="O641" i="1" s="1"/>
  <c r="N640" i="1"/>
  <c r="O640" i="1" s="1"/>
  <c r="N642" i="1"/>
  <c r="O642" i="1" s="1"/>
  <c r="N644" i="1"/>
  <c r="O644" i="1" s="1"/>
  <c r="N643" i="1"/>
  <c r="O643" i="1" s="1"/>
  <c r="N645" i="1"/>
  <c r="O645" i="1" s="1"/>
  <c r="N516" i="1"/>
  <c r="O516" i="1" s="1"/>
  <c r="N520" i="1"/>
  <c r="O520" i="1" s="1"/>
  <c r="N521" i="1"/>
  <c r="O521" i="1" s="1"/>
  <c r="N522" i="1"/>
  <c r="O522" i="1" s="1"/>
  <c r="N523" i="1"/>
  <c r="O523" i="1" s="1"/>
  <c r="N524" i="1"/>
  <c r="O524" i="1" s="1"/>
  <c r="N525" i="1"/>
  <c r="O525" i="1" s="1"/>
  <c r="N526" i="1"/>
  <c r="O526" i="1" s="1"/>
  <c r="N527" i="1"/>
  <c r="O527" i="1" s="1"/>
  <c r="N528" i="1"/>
  <c r="O528" i="1" s="1"/>
  <c r="N529" i="1"/>
  <c r="O529" i="1" s="1"/>
  <c r="N530" i="1"/>
  <c r="O530" i="1" s="1"/>
  <c r="N531" i="1"/>
  <c r="O531" i="1" s="1"/>
  <c r="N532" i="1"/>
  <c r="O532" i="1" s="1"/>
  <c r="N517" i="1"/>
  <c r="O517" i="1" s="1"/>
  <c r="N646" i="1"/>
  <c r="O646" i="1" s="1"/>
  <c r="N647" i="1"/>
  <c r="O647" i="1" s="1"/>
  <c r="N648" i="1"/>
  <c r="O648" i="1" s="1"/>
  <c r="N649" i="1"/>
  <c r="O649" i="1" s="1"/>
  <c r="N650" i="1"/>
  <c r="O650" i="1" s="1"/>
  <c r="N651" i="1"/>
  <c r="O651" i="1" s="1"/>
  <c r="N652" i="1"/>
  <c r="O652" i="1" s="1"/>
  <c r="N654" i="1"/>
  <c r="O654" i="1" s="1"/>
  <c r="N653" i="1"/>
  <c r="O653" i="1" s="1"/>
  <c r="N656" i="1"/>
  <c r="O656" i="1" s="1"/>
  <c r="N655" i="1"/>
  <c r="O655" i="1" s="1"/>
  <c r="N657" i="1"/>
  <c r="O657" i="1" s="1"/>
  <c r="N658" i="1"/>
  <c r="O658" i="1" s="1"/>
  <c r="N659" i="1"/>
  <c r="O659" i="1" s="1"/>
  <c r="N660" i="1"/>
  <c r="O660" i="1" s="1"/>
  <c r="N662" i="1"/>
  <c r="O662" i="1" s="1"/>
  <c r="N661" i="1"/>
  <c r="O661" i="1" s="1"/>
  <c r="N663" i="1"/>
  <c r="O663" i="1" s="1"/>
  <c r="N664" i="1"/>
  <c r="O664" i="1" s="1"/>
  <c r="N665" i="1"/>
  <c r="O665" i="1" s="1"/>
  <c r="N666" i="1"/>
  <c r="O666" i="1" s="1"/>
  <c r="N668" i="1"/>
  <c r="O668" i="1" s="1"/>
  <c r="N667" i="1"/>
  <c r="O667" i="1" s="1"/>
  <c r="N669" i="1"/>
  <c r="O669" i="1" s="1"/>
  <c r="N670" i="1"/>
  <c r="O670" i="1" s="1"/>
  <c r="N671" i="1"/>
  <c r="O671" i="1" s="1"/>
  <c r="N672" i="1"/>
  <c r="O672" i="1" s="1"/>
  <c r="N673" i="1"/>
  <c r="O673" i="1" s="1"/>
  <c r="O675" i="1"/>
  <c r="N674" i="1"/>
  <c r="O674" i="1" s="1"/>
  <c r="N676" i="1"/>
  <c r="O676" i="1" s="1"/>
  <c r="N678" i="1"/>
  <c r="O678" i="1" s="1"/>
  <c r="N677" i="1"/>
  <c r="O677" i="1" s="1"/>
  <c r="N680" i="1"/>
  <c r="O680" i="1" s="1"/>
  <c r="N679" i="1"/>
  <c r="O679" i="1" s="1"/>
  <c r="N681" i="1"/>
  <c r="O681" i="1" s="1"/>
  <c r="N682" i="1"/>
  <c r="O682" i="1" s="1"/>
  <c r="N683" i="1"/>
  <c r="O683" i="1" s="1"/>
  <c r="N684" i="1"/>
  <c r="O684" i="1" s="1"/>
  <c r="N685" i="1"/>
  <c r="O685" i="1" s="1"/>
  <c r="N687" i="1"/>
  <c r="O687" i="1" s="1"/>
  <c r="N686" i="1"/>
  <c r="O686" i="1" s="1"/>
  <c r="N518" i="1"/>
  <c r="O518" i="1" s="1"/>
  <c r="N519" i="1"/>
  <c r="O519" i="1" s="1"/>
  <c r="N756" i="1"/>
  <c r="O756" i="1" s="1"/>
  <c r="N759" i="1"/>
  <c r="O759" i="1" s="1"/>
  <c r="N757" i="1"/>
  <c r="O757" i="1" s="1"/>
  <c r="N758" i="1"/>
  <c r="O758" i="1" s="1"/>
  <c r="N760" i="1"/>
  <c r="O760" i="1" s="1"/>
  <c r="N761" i="1"/>
  <c r="O761" i="1" s="1"/>
  <c r="N762" i="1"/>
  <c r="O762" i="1" s="1"/>
  <c r="N688" i="1"/>
  <c r="O688" i="1" s="1"/>
  <c r="N690" i="1"/>
  <c r="O690" i="1" s="1"/>
  <c r="N689" i="1"/>
  <c r="O689" i="1" s="1"/>
  <c r="N691" i="1"/>
  <c r="O691" i="1" s="1"/>
  <c r="N693" i="1"/>
  <c r="O693" i="1" s="1"/>
  <c r="N692" i="1"/>
  <c r="O692" i="1" s="1"/>
  <c r="N533" i="1"/>
  <c r="O533" i="1" s="1"/>
  <c r="N534" i="1"/>
  <c r="O534" i="1" s="1"/>
  <c r="N538" i="1"/>
  <c r="O538" i="1" s="1"/>
  <c r="N539" i="1"/>
  <c r="O539" i="1" s="1"/>
  <c r="N540" i="1"/>
  <c r="O540" i="1" s="1"/>
  <c r="N541" i="1"/>
  <c r="O541" i="1" s="1"/>
  <c r="N542" i="1"/>
  <c r="O542" i="1" s="1"/>
  <c r="N543" i="1"/>
  <c r="O543" i="1" s="1"/>
  <c r="N544" i="1"/>
  <c r="O544" i="1" s="1"/>
  <c r="N545" i="1"/>
  <c r="O545" i="1" s="1"/>
  <c r="N546" i="1"/>
  <c r="O546" i="1" s="1"/>
  <c r="N547" i="1"/>
  <c r="O547" i="1" s="1"/>
  <c r="N548" i="1"/>
  <c r="O548" i="1" s="1"/>
  <c r="N549" i="1"/>
  <c r="O549" i="1" s="1"/>
  <c r="N535" i="1"/>
  <c r="O535" i="1" s="1"/>
  <c r="N696" i="1"/>
  <c r="O696" i="1" s="1"/>
  <c r="N695" i="1"/>
  <c r="O695" i="1" s="1"/>
  <c r="N694" i="1"/>
  <c r="O694" i="1" s="1"/>
  <c r="N699" i="1"/>
  <c r="O699" i="1" s="1"/>
  <c r="N698" i="1"/>
  <c r="O698" i="1" s="1"/>
  <c r="N697" i="1"/>
  <c r="O697" i="1" s="1"/>
  <c r="N701" i="1"/>
  <c r="O701" i="1" s="1"/>
  <c r="N702" i="1"/>
  <c r="O702" i="1" s="1"/>
  <c r="N700" i="1"/>
  <c r="O700" i="1" s="1"/>
  <c r="N705" i="1"/>
  <c r="O705" i="1" s="1"/>
  <c r="N704" i="1"/>
  <c r="O704" i="1" s="1"/>
  <c r="N703" i="1"/>
  <c r="O703" i="1" s="1"/>
  <c r="N708" i="1"/>
  <c r="O708" i="1" s="1"/>
  <c r="N706" i="1"/>
  <c r="O706" i="1" s="1"/>
  <c r="N707" i="1"/>
  <c r="O707" i="1" s="1"/>
  <c r="N711" i="1"/>
  <c r="O711" i="1" s="1"/>
  <c r="N709" i="1"/>
  <c r="O709" i="1" s="1"/>
  <c r="N710" i="1"/>
  <c r="O710" i="1" s="1"/>
  <c r="N714" i="1"/>
  <c r="O714" i="1" s="1"/>
  <c r="N712" i="1"/>
  <c r="O712" i="1" s="1"/>
  <c r="N713" i="1"/>
  <c r="O713" i="1" s="1"/>
  <c r="N717" i="1"/>
  <c r="O717" i="1" s="1"/>
  <c r="N715" i="1"/>
  <c r="O715" i="1" s="1"/>
  <c r="N716" i="1"/>
  <c r="O716" i="1" s="1"/>
  <c r="N720" i="1"/>
  <c r="O720" i="1" s="1"/>
  <c r="N719" i="1"/>
  <c r="O719" i="1" s="1"/>
  <c r="N718" i="1"/>
  <c r="O718" i="1" s="1"/>
  <c r="N723" i="1"/>
  <c r="O723" i="1" s="1"/>
  <c r="N722" i="1"/>
  <c r="O722" i="1" s="1"/>
  <c r="N721" i="1"/>
  <c r="O721" i="1" s="1"/>
  <c r="N726" i="1"/>
  <c r="O726" i="1" s="1"/>
  <c r="N725" i="1"/>
  <c r="O725" i="1" s="1"/>
  <c r="N724" i="1"/>
  <c r="O724" i="1" s="1"/>
  <c r="N729" i="1"/>
  <c r="O729" i="1" s="1"/>
  <c r="N727" i="1"/>
  <c r="O727" i="1" s="1"/>
  <c r="N728" i="1"/>
  <c r="O728" i="1" s="1"/>
  <c r="N732" i="1"/>
  <c r="O732" i="1" s="1"/>
  <c r="N730" i="1"/>
  <c r="O730" i="1" s="1"/>
  <c r="N731" i="1"/>
  <c r="O731" i="1" s="1"/>
  <c r="N734" i="1"/>
  <c r="O734" i="1" s="1"/>
  <c r="N735" i="1"/>
  <c r="O735" i="1" s="1"/>
  <c r="N733" i="1"/>
  <c r="O733" i="1" s="1"/>
  <c r="N536" i="1"/>
  <c r="O536" i="1" s="1"/>
  <c r="N537" i="1"/>
  <c r="O537" i="1" s="1"/>
  <c r="N763" i="1"/>
  <c r="O763" i="1" s="1"/>
  <c r="N766" i="1"/>
  <c r="O766" i="1" s="1"/>
  <c r="N764" i="1"/>
  <c r="O764" i="1" s="1"/>
  <c r="N765" i="1"/>
  <c r="O765" i="1" s="1"/>
  <c r="N767" i="1"/>
  <c r="O767" i="1" s="1"/>
  <c r="N768" i="1"/>
  <c r="O768" i="1" s="1"/>
  <c r="N769" i="1"/>
  <c r="O769" i="1" s="1"/>
  <c r="N738" i="1"/>
  <c r="O738" i="1" s="1"/>
  <c r="N737" i="1"/>
  <c r="O737" i="1" s="1"/>
  <c r="N736" i="1"/>
  <c r="O736" i="1" s="1"/>
  <c r="N741" i="1"/>
  <c r="O741" i="1" s="1"/>
  <c r="N740" i="1"/>
  <c r="O740" i="1" s="1"/>
  <c r="N739" i="1"/>
  <c r="O739" i="1" s="1"/>
  <c r="N770" i="1"/>
  <c r="O770" i="1" s="1"/>
  <c r="N771" i="1"/>
  <c r="O771" i="1" s="1"/>
  <c r="N774" i="1"/>
  <c r="O774" i="1" s="1"/>
  <c r="N775" i="1"/>
  <c r="O775" i="1" s="1"/>
  <c r="N776" i="1"/>
  <c r="O776" i="1" s="1"/>
  <c r="N777" i="1"/>
  <c r="O777" i="1" s="1"/>
  <c r="N778" i="1"/>
  <c r="O778" i="1" s="1"/>
  <c r="N779" i="1"/>
  <c r="O779" i="1" s="1"/>
  <c r="N780" i="1"/>
  <c r="O780" i="1" s="1"/>
  <c r="N781" i="1"/>
  <c r="O781" i="1" s="1"/>
  <c r="N782" i="1"/>
  <c r="O782" i="1" s="1"/>
  <c r="N783" i="1"/>
  <c r="O783" i="1" s="1"/>
  <c r="N784" i="1"/>
  <c r="O784" i="1" s="1"/>
  <c r="N785" i="1"/>
  <c r="O785" i="1" s="1"/>
  <c r="N772" i="1"/>
  <c r="O772" i="1" s="1"/>
  <c r="N806" i="1"/>
  <c r="O806" i="1" s="1"/>
  <c r="N804" i="1"/>
  <c r="O804" i="1" s="1"/>
  <c r="N805" i="1"/>
  <c r="O805" i="1" s="1"/>
  <c r="N809" i="1"/>
  <c r="O809" i="1" s="1"/>
  <c r="N807" i="1"/>
  <c r="O807" i="1" s="1"/>
  <c r="N808" i="1"/>
  <c r="O808" i="1" s="1"/>
  <c r="N812" i="1"/>
  <c r="O812" i="1" s="1"/>
  <c r="N811" i="1"/>
  <c r="O811" i="1" s="1"/>
  <c r="N810" i="1"/>
  <c r="O810" i="1" s="1"/>
  <c r="N815" i="1"/>
  <c r="O815" i="1" s="1"/>
  <c r="N813" i="1"/>
  <c r="O813" i="1" s="1"/>
  <c r="N814" i="1"/>
  <c r="O814" i="1" s="1"/>
  <c r="N818" i="1"/>
  <c r="O818" i="1" s="1"/>
  <c r="N816" i="1"/>
  <c r="O816" i="1" s="1"/>
  <c r="N817" i="1"/>
  <c r="O817" i="1" s="1"/>
  <c r="N821" i="1"/>
  <c r="O821" i="1" s="1"/>
  <c r="N820" i="1"/>
  <c r="O820" i="1" s="1"/>
  <c r="N819" i="1"/>
  <c r="O819" i="1" s="1"/>
  <c r="N824" i="1"/>
  <c r="O824" i="1" s="1"/>
  <c r="N822" i="1"/>
  <c r="O822" i="1" s="1"/>
  <c r="N823" i="1"/>
  <c r="O823" i="1" s="1"/>
  <c r="N827" i="1"/>
  <c r="O827" i="1" s="1"/>
  <c r="N825" i="1"/>
  <c r="O825" i="1" s="1"/>
  <c r="N826" i="1"/>
  <c r="O826" i="1" s="1"/>
  <c r="N830" i="1"/>
  <c r="O830" i="1" s="1"/>
  <c r="N829" i="1"/>
  <c r="O829" i="1" s="1"/>
  <c r="N828" i="1"/>
  <c r="O828" i="1" s="1"/>
  <c r="N832" i="1"/>
  <c r="O832" i="1" s="1"/>
  <c r="N831" i="1"/>
  <c r="O831" i="1" s="1"/>
  <c r="N833" i="1"/>
  <c r="O833" i="1" s="1"/>
  <c r="N836" i="1"/>
  <c r="O836" i="1" s="1"/>
  <c r="N834" i="1"/>
  <c r="O834" i="1" s="1"/>
  <c r="N835" i="1"/>
  <c r="O835" i="1" s="1"/>
  <c r="N839" i="1"/>
  <c r="O839" i="1" s="1"/>
  <c r="N837" i="1"/>
  <c r="O837" i="1" s="1"/>
  <c r="N838" i="1"/>
  <c r="O838" i="1" s="1"/>
  <c r="N842" i="1"/>
  <c r="O842" i="1" s="1"/>
  <c r="N840" i="1"/>
  <c r="O840" i="1" s="1"/>
  <c r="N841" i="1"/>
  <c r="O841" i="1" s="1"/>
  <c r="N845" i="1"/>
  <c r="O845" i="1" s="1"/>
  <c r="N844" i="1"/>
  <c r="O844" i="1" s="1"/>
  <c r="N843" i="1"/>
  <c r="O843" i="1" s="1"/>
  <c r="N773" i="1"/>
  <c r="O773" i="1" s="1"/>
  <c r="N786" i="1"/>
  <c r="O786" i="1" s="1"/>
  <c r="N848" i="1"/>
  <c r="O848" i="1" s="1"/>
  <c r="N846" i="1"/>
  <c r="O846" i="1" s="1"/>
  <c r="N847" i="1"/>
  <c r="O847" i="1" s="1"/>
  <c r="N851" i="1"/>
  <c r="O851" i="1" s="1"/>
  <c r="N849" i="1"/>
  <c r="O849" i="1" s="1"/>
  <c r="N850" i="1"/>
  <c r="O850" i="1" s="1"/>
  <c r="N787" i="1"/>
  <c r="O787" i="1" s="1"/>
  <c r="N788" i="1"/>
  <c r="O788" i="1" s="1"/>
  <c r="N789" i="1"/>
  <c r="O789" i="1" s="1"/>
  <c r="N790" i="1"/>
  <c r="O790" i="1" s="1"/>
  <c r="N791" i="1"/>
  <c r="O791" i="1" s="1"/>
  <c r="N792" i="1"/>
  <c r="O792" i="1" s="1"/>
  <c r="N793" i="1"/>
  <c r="O793" i="1" s="1"/>
  <c r="N794" i="1"/>
  <c r="O794" i="1" s="1"/>
  <c r="N795" i="1"/>
  <c r="O795" i="1" s="1"/>
  <c r="N796" i="1"/>
  <c r="O796" i="1" s="1"/>
  <c r="N797" i="1"/>
  <c r="O797" i="1" s="1"/>
  <c r="N798" i="1"/>
  <c r="O798" i="1" s="1"/>
  <c r="N799" i="1"/>
  <c r="O799" i="1" s="1"/>
  <c r="N800" i="1"/>
  <c r="O800" i="1" s="1"/>
  <c r="N801" i="1"/>
  <c r="O801" i="1" s="1"/>
  <c r="N854" i="1"/>
  <c r="O854" i="1" s="1"/>
  <c r="N853" i="1"/>
  <c r="O853" i="1" s="1"/>
  <c r="N852" i="1"/>
  <c r="O852" i="1" s="1"/>
  <c r="N857" i="1"/>
  <c r="O857" i="1" s="1"/>
  <c r="N856" i="1"/>
  <c r="O856" i="1" s="1"/>
  <c r="N855" i="1"/>
  <c r="O855" i="1" s="1"/>
  <c r="N860" i="1"/>
  <c r="O860" i="1" s="1"/>
  <c r="N859" i="1"/>
  <c r="O859" i="1" s="1"/>
  <c r="N858" i="1"/>
  <c r="O858" i="1" s="1"/>
  <c r="N863" i="1"/>
  <c r="O863" i="1" s="1"/>
  <c r="N861" i="1"/>
  <c r="O861" i="1" s="1"/>
  <c r="N862" i="1"/>
  <c r="O862" i="1" s="1"/>
  <c r="N866" i="1"/>
  <c r="O866" i="1" s="1"/>
  <c r="N864" i="1"/>
  <c r="O864" i="1" s="1"/>
  <c r="N865" i="1"/>
  <c r="O865" i="1" s="1"/>
  <c r="N869" i="1"/>
  <c r="O869" i="1" s="1"/>
  <c r="N867" i="1"/>
  <c r="O867" i="1" s="1"/>
  <c r="N868" i="1"/>
  <c r="O868" i="1" s="1"/>
  <c r="N872" i="1"/>
  <c r="O872" i="1" s="1"/>
  <c r="N870" i="1"/>
  <c r="O870" i="1" s="1"/>
  <c r="N871" i="1"/>
  <c r="O871" i="1" s="1"/>
  <c r="N875" i="1"/>
  <c r="O875" i="1" s="1"/>
  <c r="N874" i="1"/>
  <c r="O874" i="1" s="1"/>
  <c r="N873" i="1"/>
  <c r="O873" i="1" s="1"/>
  <c r="N876" i="1"/>
  <c r="O876" i="1" s="1"/>
  <c r="N877" i="1"/>
  <c r="O877" i="1" s="1"/>
  <c r="N878" i="1"/>
  <c r="O878" i="1" s="1"/>
  <c r="N898" i="1"/>
  <c r="O898" i="1" s="1"/>
  <c r="N899" i="1"/>
  <c r="O899" i="1" s="1"/>
  <c r="N897" i="1"/>
  <c r="O897" i="1" s="1"/>
  <c r="N881" i="1"/>
  <c r="O881" i="1" s="1"/>
  <c r="N880" i="1"/>
  <c r="O880" i="1" s="1"/>
  <c r="N879" i="1"/>
  <c r="O879" i="1" s="1"/>
  <c r="N884" i="1"/>
  <c r="O884" i="1" s="1"/>
  <c r="N883" i="1"/>
  <c r="O883" i="1" s="1"/>
  <c r="N882" i="1"/>
  <c r="O882" i="1" s="1"/>
  <c r="N887" i="1"/>
  <c r="O887" i="1" s="1"/>
  <c r="N885" i="1"/>
  <c r="O885" i="1" s="1"/>
  <c r="N886" i="1"/>
  <c r="O886" i="1" s="1"/>
  <c r="N890" i="1"/>
  <c r="O890" i="1" s="1"/>
  <c r="N889" i="1"/>
  <c r="O889" i="1" s="1"/>
  <c r="N888" i="1"/>
  <c r="O888" i="1" s="1"/>
  <c r="N802" i="1"/>
  <c r="O802" i="1" s="1"/>
  <c r="N803" i="1"/>
  <c r="O803" i="1" s="1"/>
  <c r="N893" i="1"/>
  <c r="O893" i="1" s="1"/>
  <c r="N892" i="1"/>
  <c r="O892" i="1" s="1"/>
  <c r="N891" i="1"/>
  <c r="O891" i="1" s="1"/>
  <c r="N896" i="1"/>
  <c r="O896" i="1" s="1"/>
  <c r="N895" i="1"/>
  <c r="O895" i="1" s="1"/>
  <c r="N894" i="1"/>
  <c r="O894" i="1" s="1"/>
  <c r="N902" i="1"/>
  <c r="O902" i="1" s="1"/>
  <c r="N900" i="1"/>
  <c r="O900" i="1" s="1"/>
  <c r="N901" i="1"/>
  <c r="O901" i="1" s="1"/>
  <c r="N905" i="1"/>
  <c r="O905" i="1" s="1"/>
  <c r="N903" i="1"/>
  <c r="O903" i="1" s="1"/>
  <c r="N904" i="1"/>
  <c r="O904" i="1" s="1"/>
  <c r="N908" i="1"/>
  <c r="O908" i="1" s="1"/>
  <c r="N906" i="1"/>
  <c r="O906" i="1" s="1"/>
  <c r="N907" i="1"/>
  <c r="O907" i="1" s="1"/>
  <c r="N911" i="1"/>
  <c r="O911" i="1" s="1"/>
  <c r="N909" i="1"/>
  <c r="O909" i="1" s="1"/>
  <c r="N910" i="1"/>
  <c r="O910" i="1" s="1"/>
  <c r="N914" i="1"/>
  <c r="O914" i="1" s="1"/>
  <c r="N912" i="1"/>
  <c r="O912" i="1" s="1"/>
  <c r="N913" i="1"/>
  <c r="O913" i="1" s="1"/>
  <c r="N917" i="1"/>
  <c r="O917" i="1" s="1"/>
  <c r="N915" i="1"/>
  <c r="O915" i="1" s="1"/>
  <c r="N916" i="1"/>
  <c r="O916" i="1" s="1"/>
  <c r="N920" i="1"/>
  <c r="O920" i="1" s="1"/>
  <c r="N918" i="1"/>
  <c r="O918" i="1" s="1"/>
  <c r="N919" i="1"/>
  <c r="O919" i="1" s="1"/>
  <c r="N923" i="1"/>
  <c r="O923" i="1" s="1"/>
  <c r="N921" i="1"/>
  <c r="O921" i="1" s="1"/>
  <c r="N922" i="1"/>
  <c r="O922" i="1" s="1"/>
  <c r="N926" i="1"/>
  <c r="O926" i="1" s="1"/>
  <c r="N924" i="1"/>
  <c r="O924" i="1" s="1"/>
  <c r="N925" i="1"/>
  <c r="O925" i="1" s="1"/>
  <c r="N929" i="1"/>
  <c r="O929" i="1" s="1"/>
  <c r="N927" i="1"/>
  <c r="O927" i="1" s="1"/>
  <c r="N928" i="1"/>
  <c r="O928" i="1" s="1"/>
  <c r="N932" i="1"/>
  <c r="O932" i="1" s="1"/>
  <c r="N930" i="1"/>
  <c r="O930" i="1" s="1"/>
  <c r="N931" i="1"/>
  <c r="O931" i="1" s="1"/>
  <c r="N935" i="1"/>
  <c r="O935" i="1" s="1"/>
  <c r="N933" i="1"/>
  <c r="O933" i="1" s="1"/>
  <c r="N934" i="1"/>
  <c r="O934" i="1" s="1"/>
  <c r="N938" i="1"/>
  <c r="O938" i="1" s="1"/>
  <c r="N936" i="1"/>
  <c r="O936" i="1" s="1"/>
  <c r="N937" i="1"/>
  <c r="O937" i="1" s="1"/>
  <c r="N941" i="1"/>
  <c r="O941" i="1" s="1"/>
  <c r="N939" i="1"/>
  <c r="O939" i="1" s="1"/>
  <c r="N940" i="1"/>
  <c r="O940" i="1" s="1"/>
  <c r="N944" i="1"/>
  <c r="O944" i="1" s="1"/>
  <c r="N942" i="1"/>
  <c r="O942" i="1" s="1"/>
  <c r="N943" i="1"/>
  <c r="O943" i="1" s="1"/>
  <c r="N947" i="1"/>
  <c r="O947" i="1" s="1"/>
  <c r="N945" i="1"/>
  <c r="O945" i="1" s="1"/>
  <c r="N946" i="1"/>
  <c r="O946" i="1" s="1"/>
  <c r="N948" i="1"/>
  <c r="O948" i="1" s="1"/>
  <c r="N949" i="1"/>
  <c r="O949" i="1" s="1"/>
  <c r="N950" i="1"/>
  <c r="O950" i="1" s="1"/>
  <c r="N951" i="1"/>
  <c r="O951" i="1" s="1"/>
  <c r="N952" i="1"/>
  <c r="O952" i="1" s="1"/>
  <c r="N953" i="1"/>
  <c r="O953" i="1" s="1"/>
  <c r="N955" i="1"/>
  <c r="O955" i="1" s="1"/>
  <c r="N956" i="1"/>
  <c r="O956" i="1" s="1"/>
  <c r="N954" i="1"/>
  <c r="O954" i="1" s="1"/>
  <c r="N958" i="1"/>
  <c r="O958" i="1" s="1"/>
  <c r="N959" i="1"/>
  <c r="O959" i="1" s="1"/>
  <c r="N957" i="1"/>
  <c r="O957" i="1" s="1"/>
  <c r="N961" i="1"/>
  <c r="O961" i="1" s="1"/>
  <c r="N962" i="1"/>
  <c r="O962" i="1" s="1"/>
  <c r="N960" i="1"/>
  <c r="O960" i="1" s="1"/>
  <c r="N964" i="1"/>
  <c r="O964" i="1" s="1"/>
  <c r="N963" i="1"/>
  <c r="O963" i="1" s="1"/>
  <c r="N965" i="1"/>
  <c r="O965" i="1" s="1"/>
  <c r="N966" i="1"/>
  <c r="O966" i="1" s="1"/>
  <c r="N968" i="1"/>
  <c r="O968" i="1" s="1"/>
  <c r="N967" i="1"/>
  <c r="O967" i="1" s="1"/>
  <c r="N969" i="1"/>
  <c r="O969" i="1" s="1"/>
  <c r="N971" i="1"/>
  <c r="O971" i="1" s="1"/>
  <c r="N970" i="1"/>
  <c r="O970" i="1" s="1"/>
  <c r="N973" i="1"/>
  <c r="O973" i="1" s="1"/>
  <c r="N974" i="1"/>
  <c r="O974" i="1" s="1"/>
  <c r="N972" i="1"/>
  <c r="O972" i="1" s="1"/>
  <c r="N975" i="1"/>
  <c r="O975" i="1" s="1"/>
  <c r="N976" i="1"/>
  <c r="O976" i="1" s="1"/>
  <c r="N977" i="1"/>
  <c r="O977" i="1" s="1"/>
  <c r="N978" i="1"/>
  <c r="O978" i="1" s="1"/>
  <c r="N980" i="1"/>
  <c r="O980" i="1" s="1"/>
  <c r="N979" i="1"/>
  <c r="O979" i="1" s="1"/>
  <c r="N982" i="1"/>
  <c r="O982" i="1" s="1"/>
  <c r="N981" i="1"/>
  <c r="O981" i="1" s="1"/>
  <c r="N983" i="1"/>
  <c r="O983" i="1" s="1"/>
  <c r="N985" i="1"/>
  <c r="O985" i="1" s="1"/>
  <c r="N986" i="1"/>
  <c r="O986" i="1" s="1"/>
  <c r="N984" i="1"/>
  <c r="O984" i="1" s="1"/>
  <c r="N987" i="1"/>
  <c r="O987" i="1" s="1"/>
  <c r="N988" i="1"/>
  <c r="O988" i="1" s="1"/>
  <c r="N989" i="1"/>
  <c r="O989" i="1" s="1"/>
  <c r="N992" i="1"/>
  <c r="O992" i="1" s="1"/>
  <c r="N990" i="1"/>
  <c r="O990" i="1" s="1"/>
  <c r="N991" i="1"/>
  <c r="O991" i="1" s="1"/>
  <c r="N993" i="1"/>
  <c r="O993" i="1" s="1"/>
  <c r="N995" i="1"/>
  <c r="O995" i="1" s="1"/>
  <c r="N994" i="1"/>
  <c r="O994" i="1" s="1"/>
  <c r="N996" i="1"/>
  <c r="O996" i="1" s="1"/>
  <c r="N997" i="1"/>
  <c r="O997" i="1" s="1"/>
  <c r="N998" i="1"/>
  <c r="O998" i="1" s="1"/>
  <c r="N999" i="1"/>
  <c r="O999" i="1" s="1"/>
  <c r="N1001" i="1"/>
  <c r="O1001" i="1" s="1"/>
  <c r="N1000" i="1"/>
  <c r="O1000" i="1" s="1"/>
  <c r="N1003" i="1"/>
  <c r="O1003" i="1" s="1"/>
  <c r="N1002" i="1"/>
  <c r="O1002" i="1" s="1"/>
  <c r="N1004" i="1"/>
  <c r="O1004" i="1" s="1"/>
  <c r="N1006" i="1"/>
  <c r="O1006" i="1" s="1"/>
  <c r="N1005" i="1"/>
  <c r="O1005" i="1" s="1"/>
  <c r="N1007" i="1"/>
  <c r="O1007" i="1" s="1"/>
  <c r="N1009" i="1"/>
  <c r="O1009" i="1" s="1"/>
  <c r="N1008" i="1"/>
  <c r="O1008" i="1" s="1"/>
  <c r="N1010" i="1"/>
  <c r="O1010" i="1" s="1"/>
  <c r="N1013" i="1"/>
  <c r="O1013" i="1" s="1"/>
  <c r="N1011" i="1"/>
  <c r="O1011" i="1" s="1"/>
  <c r="N1012" i="1"/>
  <c r="O1012" i="1" s="1"/>
  <c r="N1015" i="1"/>
  <c r="O1015" i="1" s="1"/>
  <c r="N1014" i="1"/>
  <c r="O1014" i="1" s="1"/>
  <c r="N1016" i="1"/>
  <c r="O1016" i="1" s="1"/>
  <c r="N1019" i="1"/>
  <c r="O1019" i="1" s="1"/>
  <c r="N1017" i="1"/>
  <c r="O1017" i="1" s="1"/>
  <c r="N1018" i="1"/>
  <c r="O1018" i="1" s="1"/>
  <c r="N1020" i="1"/>
  <c r="O1020" i="1" s="1"/>
  <c r="N1021" i="1"/>
  <c r="O1021" i="1" s="1"/>
  <c r="N1022" i="1"/>
  <c r="O1022" i="1" s="1"/>
  <c r="N1024" i="1"/>
  <c r="O1024" i="1" s="1"/>
  <c r="N1023" i="1"/>
  <c r="O1023" i="1" s="1"/>
  <c r="N1025" i="1"/>
  <c r="O1025" i="1" s="1"/>
  <c r="N1026" i="1"/>
  <c r="O1026" i="1" s="1"/>
  <c r="N1027" i="1"/>
  <c r="O1027" i="1" s="1"/>
  <c r="N1028" i="1"/>
  <c r="O1028" i="1" s="1"/>
  <c r="N1031" i="1"/>
  <c r="O1031" i="1" s="1"/>
  <c r="N1029" i="1"/>
  <c r="O1029" i="1" s="1"/>
  <c r="N1030" i="1"/>
  <c r="O1030" i="1" s="1"/>
  <c r="N1033" i="1"/>
  <c r="O1033" i="1" s="1"/>
  <c r="N1032" i="1"/>
  <c r="O1032" i="1" s="1"/>
  <c r="N1034" i="1"/>
  <c r="O1034" i="1" s="1"/>
  <c r="N1035" i="1"/>
  <c r="O1035" i="1" s="1"/>
  <c r="N1036" i="1"/>
  <c r="O1036" i="1" s="1"/>
  <c r="N1037" i="1"/>
  <c r="O1037" i="1" s="1"/>
  <c r="N1039" i="1"/>
  <c r="O1039" i="1" s="1"/>
  <c r="N1038" i="1"/>
  <c r="O1038" i="1" s="1"/>
  <c r="N1040" i="1"/>
  <c r="O1040" i="1" s="1"/>
  <c r="N1041" i="1"/>
  <c r="O1041" i="1" s="1"/>
  <c r="N1043" i="1"/>
  <c r="O1043" i="1" s="1"/>
  <c r="N1042" i="1"/>
  <c r="O1042" i="1" s="1"/>
  <c r="N1044" i="1"/>
  <c r="O1044" i="1" s="1"/>
  <c r="N1046" i="1"/>
  <c r="O1046" i="1" s="1"/>
  <c r="N1045" i="1"/>
  <c r="O1045" i="1" s="1"/>
  <c r="N1047" i="1"/>
  <c r="O1047" i="1" s="1"/>
  <c r="N1048" i="1"/>
  <c r="O1048" i="1" s="1"/>
  <c r="N1049" i="1"/>
  <c r="O1049" i="1" s="1"/>
  <c r="N1050" i="1"/>
  <c r="O1050" i="1" s="1"/>
  <c r="N1052" i="1"/>
  <c r="O1052" i="1" s="1"/>
  <c r="N1051" i="1"/>
  <c r="O1051" i="1" s="1"/>
  <c r="N1053" i="1"/>
  <c r="O1053" i="1" s="1"/>
  <c r="N1054" i="1"/>
  <c r="O1054" i="1" s="1"/>
  <c r="N1055" i="1"/>
  <c r="O1055" i="1" s="1"/>
  <c r="N1056" i="1"/>
  <c r="O1056" i="1" s="1"/>
  <c r="N1057" i="1"/>
  <c r="O1057" i="1" s="1"/>
  <c r="N1058" i="1"/>
  <c r="O1058" i="1" s="1"/>
  <c r="N1061" i="1"/>
  <c r="O1061" i="1" s="1"/>
  <c r="N1059" i="1"/>
  <c r="O1059" i="1" s="1"/>
  <c r="N1060" i="1"/>
  <c r="O1060" i="1" s="1"/>
  <c r="N1062" i="1"/>
  <c r="O1062" i="1" s="1"/>
  <c r="N1063" i="1"/>
  <c r="O1063" i="1" s="1"/>
  <c r="N1064" i="1"/>
  <c r="O1064" i="1" s="1"/>
  <c r="N1066" i="1"/>
  <c r="O1066" i="1" s="1"/>
  <c r="N1065" i="1"/>
  <c r="O1065" i="1" s="1"/>
  <c r="N1067" i="1"/>
  <c r="O1067" i="1" s="1"/>
  <c r="N1068" i="1"/>
  <c r="O1068" i="1" s="1"/>
  <c r="N1069" i="1"/>
  <c r="O1069" i="1" s="1"/>
  <c r="N1070" i="1"/>
  <c r="O1070" i="1" s="1"/>
  <c r="N1091" i="1"/>
  <c r="O1091" i="1" s="1"/>
  <c r="N1089" i="1"/>
  <c r="O1089" i="1" s="1"/>
  <c r="N1090" i="1"/>
  <c r="O1090" i="1" s="1"/>
  <c r="N1071" i="1"/>
  <c r="O1071" i="1" s="1"/>
  <c r="N1072" i="1"/>
  <c r="O1072" i="1" s="1"/>
  <c r="N1073" i="1"/>
  <c r="O1073" i="1" s="1"/>
  <c r="N1075" i="1"/>
  <c r="O1075" i="1" s="1"/>
  <c r="N1074" i="1"/>
  <c r="O1074" i="1" s="1"/>
  <c r="N1076" i="1"/>
  <c r="O1076" i="1" s="1"/>
  <c r="N1077" i="1"/>
  <c r="O1077" i="1" s="1"/>
  <c r="N1078" i="1"/>
  <c r="O1078" i="1" s="1"/>
  <c r="N1079" i="1"/>
  <c r="O1079" i="1" s="1"/>
  <c r="N1080" i="1"/>
  <c r="O1080" i="1" s="1"/>
  <c r="N1081" i="1"/>
  <c r="O1081" i="1" s="1"/>
  <c r="N1082" i="1"/>
  <c r="O1082" i="1" s="1"/>
  <c r="N1142" i="1"/>
  <c r="O1142" i="1" s="1"/>
  <c r="N1143" i="1"/>
  <c r="O1143" i="1" s="1"/>
  <c r="N1140" i="1"/>
  <c r="O1140" i="1" s="1"/>
  <c r="N1141" i="1"/>
  <c r="O1141" i="1" s="1"/>
  <c r="N1144" i="1"/>
  <c r="O1144" i="1" s="1"/>
  <c r="N1145" i="1"/>
  <c r="O1145" i="1" s="1"/>
  <c r="N1146" i="1"/>
  <c r="O1146" i="1" s="1"/>
  <c r="N1085" i="1"/>
  <c r="O1085" i="1" s="1"/>
  <c r="N1083" i="1"/>
  <c r="O1083" i="1" s="1"/>
  <c r="N1084" i="1"/>
  <c r="O1084" i="1" s="1"/>
  <c r="N1086" i="1"/>
  <c r="O1086" i="1" s="1"/>
  <c r="N1088" i="1"/>
  <c r="O1088" i="1" s="1"/>
  <c r="N1087" i="1"/>
  <c r="O1087" i="1" s="1"/>
  <c r="N1092" i="1"/>
  <c r="O1092" i="1" s="1"/>
  <c r="N1093" i="1"/>
  <c r="O1093" i="1" s="1"/>
  <c r="N1094" i="1"/>
  <c r="O1094" i="1" s="1"/>
  <c r="N1095" i="1"/>
  <c r="O1095" i="1" s="1"/>
  <c r="N1096" i="1"/>
  <c r="O1096" i="1" s="1"/>
  <c r="N1097" i="1"/>
  <c r="O1097" i="1" s="1"/>
  <c r="N1100" i="1"/>
  <c r="O1100" i="1" s="1"/>
  <c r="N1098" i="1"/>
  <c r="O1098" i="1" s="1"/>
  <c r="N1099" i="1"/>
  <c r="O1099" i="1" s="1"/>
  <c r="N1101" i="1"/>
  <c r="O1101" i="1" s="1"/>
  <c r="N1102" i="1"/>
  <c r="O1102" i="1" s="1"/>
  <c r="N1103" i="1"/>
  <c r="O1103" i="1" s="1"/>
  <c r="N1105" i="1"/>
  <c r="O1105" i="1" s="1"/>
  <c r="N1104" i="1"/>
  <c r="O1104" i="1" s="1"/>
  <c r="N1106" i="1"/>
  <c r="O1106" i="1" s="1"/>
  <c r="N1108" i="1"/>
  <c r="O1108" i="1" s="1"/>
  <c r="N1107" i="1"/>
  <c r="O1107" i="1" s="1"/>
  <c r="N1109" i="1"/>
  <c r="O1109" i="1" s="1"/>
  <c r="N1112" i="1"/>
  <c r="O1112" i="1" s="1"/>
  <c r="N1110" i="1"/>
  <c r="O1110" i="1" s="1"/>
  <c r="N1111" i="1"/>
  <c r="O1111" i="1" s="1"/>
  <c r="N1114" i="1"/>
  <c r="O1114" i="1" s="1"/>
  <c r="N1113" i="1"/>
  <c r="O1113" i="1" s="1"/>
  <c r="N1115" i="1"/>
  <c r="O1115" i="1" s="1"/>
  <c r="N1116" i="1"/>
  <c r="O1116" i="1" s="1"/>
  <c r="N1118" i="1"/>
  <c r="O1118" i="1" s="1"/>
  <c r="N1117" i="1"/>
  <c r="O1117" i="1" s="1"/>
  <c r="N1137" i="1"/>
  <c r="O1137" i="1" s="1"/>
  <c r="N1138" i="1"/>
  <c r="O1138" i="1" s="1"/>
  <c r="N1139" i="1"/>
  <c r="O1139" i="1" s="1"/>
  <c r="N1120" i="1"/>
  <c r="O1120" i="1" s="1"/>
  <c r="N1119" i="1"/>
  <c r="O1119" i="1" s="1"/>
  <c r="N1121" i="1"/>
  <c r="O1121" i="1" s="1"/>
  <c r="N1124" i="1"/>
  <c r="O1124" i="1" s="1"/>
  <c r="N1122" i="1"/>
  <c r="O1122" i="1" s="1"/>
  <c r="N1123" i="1"/>
  <c r="O1123" i="1" s="1"/>
  <c r="N1126" i="1"/>
  <c r="O1126" i="1" s="1"/>
  <c r="N1125" i="1"/>
  <c r="O1125" i="1" s="1"/>
  <c r="N1127" i="1"/>
  <c r="O1127" i="1" s="1"/>
  <c r="N1129" i="1"/>
  <c r="O1129" i="1" s="1"/>
  <c r="N1128" i="1"/>
  <c r="O1128" i="1" s="1"/>
  <c r="N1130" i="1"/>
  <c r="O1130" i="1" s="1"/>
  <c r="N1149" i="1"/>
  <c r="O1149" i="1" s="1"/>
  <c r="N1150" i="1"/>
  <c r="O1150" i="1" s="1"/>
  <c r="N1147" i="1"/>
  <c r="O1147" i="1" s="1"/>
  <c r="N1148" i="1"/>
  <c r="O1148" i="1" s="1"/>
  <c r="N1151" i="1"/>
  <c r="O1151" i="1" s="1"/>
  <c r="N1152" i="1"/>
  <c r="O1152" i="1" s="1"/>
  <c r="N1153" i="1"/>
  <c r="O1153" i="1" s="1"/>
  <c r="N1133" i="1"/>
  <c r="O1133" i="1" s="1"/>
  <c r="N1131" i="1"/>
  <c r="O1131" i="1" s="1"/>
  <c r="N1132" i="1"/>
  <c r="O1132" i="1" s="1"/>
  <c r="N1134" i="1"/>
  <c r="O1134" i="1" s="1"/>
  <c r="N1135" i="1"/>
  <c r="O1135" i="1" s="1"/>
  <c r="N1136" i="1"/>
  <c r="O1136" i="1" s="1"/>
  <c r="N1154" i="1"/>
  <c r="O1154" i="1" s="1"/>
  <c r="N1156" i="1"/>
  <c r="O1156" i="1" s="1"/>
  <c r="N1155" i="1"/>
  <c r="O1155" i="1" s="1"/>
  <c r="N1157" i="1"/>
  <c r="O1157" i="1" s="1"/>
  <c r="N1159" i="1"/>
  <c r="O1159" i="1" s="1"/>
  <c r="N1158" i="1"/>
  <c r="O1158" i="1" s="1"/>
  <c r="N1160" i="1"/>
  <c r="O1160" i="1" s="1"/>
  <c r="N1162" i="1"/>
  <c r="O1162" i="1" s="1"/>
  <c r="N1161" i="1"/>
  <c r="O1161" i="1" s="1"/>
  <c r="N1163" i="1"/>
  <c r="O1163" i="1" s="1"/>
  <c r="N1165" i="1"/>
  <c r="O1165" i="1" s="1"/>
  <c r="N1164" i="1"/>
  <c r="O1164" i="1" s="1"/>
  <c r="N1166" i="1"/>
  <c r="O1166" i="1" s="1"/>
  <c r="N1168" i="1"/>
  <c r="O1168" i="1" s="1"/>
  <c r="N1167" i="1"/>
  <c r="O1167" i="1" s="1"/>
  <c r="N1169" i="1"/>
  <c r="O1169" i="1" s="1"/>
  <c r="N1171" i="1"/>
  <c r="O1171" i="1" s="1"/>
  <c r="N1170" i="1"/>
  <c r="O1170" i="1" s="1"/>
  <c r="N1172" i="1"/>
  <c r="O1172" i="1" s="1"/>
  <c r="N1174" i="1"/>
  <c r="O1174" i="1" s="1"/>
  <c r="N1173" i="1"/>
  <c r="O1173" i="1" s="1"/>
  <c r="N1175" i="1"/>
  <c r="O1175" i="1" s="1"/>
  <c r="N1177" i="1"/>
  <c r="O1177" i="1" s="1"/>
  <c r="N1176" i="1"/>
  <c r="O1176" i="1" s="1"/>
  <c r="N1178" i="1"/>
  <c r="O1178" i="1" s="1"/>
  <c r="N1180" i="1"/>
  <c r="O1180" i="1" s="1"/>
  <c r="N1179" i="1"/>
  <c r="O1179" i="1" s="1"/>
  <c r="N1181" i="1"/>
  <c r="O1181" i="1" s="1"/>
  <c r="N1182" i="1"/>
  <c r="O1182" i="1" s="1"/>
  <c r="N1183" i="1"/>
  <c r="O1183" i="1" s="1"/>
  <c r="N1184" i="1"/>
  <c r="O1184" i="1" s="1"/>
  <c r="N1186" i="1"/>
  <c r="O1186" i="1" s="1"/>
  <c r="N1185" i="1"/>
  <c r="O1185" i="1" s="1"/>
  <c r="N1187" i="1"/>
  <c r="O1187" i="1" s="1"/>
  <c r="N1189" i="1"/>
  <c r="O1189" i="1" s="1"/>
  <c r="N1188" i="1"/>
  <c r="O1188" i="1" s="1"/>
  <c r="N1190" i="1"/>
  <c r="O1190" i="1" s="1"/>
  <c r="N1191" i="1"/>
  <c r="O1191" i="1" s="1"/>
  <c r="N1192" i="1"/>
  <c r="O1192" i="1" s="1"/>
  <c r="N1193" i="1"/>
  <c r="O1193" i="1" s="1"/>
  <c r="N1195" i="1"/>
  <c r="O1195" i="1" s="1"/>
  <c r="N1194" i="1"/>
  <c r="O1194" i="1" s="1"/>
  <c r="N1196" i="1"/>
  <c r="O1196" i="1" s="1"/>
  <c r="N1198" i="1"/>
  <c r="O1198" i="1" s="1"/>
  <c r="N1197" i="1"/>
  <c r="O1197" i="1" s="1"/>
  <c r="N1199" i="1"/>
  <c r="O1199" i="1" s="1"/>
  <c r="N1201" i="1"/>
  <c r="O1201" i="1" s="1"/>
  <c r="N1200" i="1"/>
  <c r="O1200" i="1" s="1"/>
  <c r="N1202" i="1"/>
  <c r="O1202" i="1" s="1"/>
  <c r="N1204" i="1"/>
  <c r="O1204" i="1" s="1"/>
  <c r="N1203" i="1"/>
  <c r="O1203" i="1" s="1"/>
  <c r="N1205" i="1"/>
  <c r="O1205" i="1" s="1"/>
  <c r="N1207" i="1"/>
  <c r="O1207" i="1" s="1"/>
  <c r="N1206" i="1"/>
  <c r="O1206" i="1" s="1"/>
  <c r="N1208" i="1"/>
  <c r="O1208" i="1" s="1"/>
  <c r="N1210" i="1"/>
  <c r="O1210" i="1" s="1"/>
  <c r="N1209" i="1"/>
  <c r="O1209" i="1" s="1"/>
  <c r="N1211" i="1"/>
  <c r="O1211" i="1" s="1"/>
  <c r="N1213" i="1"/>
  <c r="O1213" i="1" s="1"/>
  <c r="N1212" i="1"/>
  <c r="O1212" i="1" s="1"/>
  <c r="N1214" i="1"/>
  <c r="O1214" i="1" s="1"/>
  <c r="N1216" i="1"/>
  <c r="O1216" i="1" s="1"/>
  <c r="N1215" i="1"/>
  <c r="O1215" i="1" s="1"/>
  <c r="N1217" i="1"/>
  <c r="O1217" i="1" s="1"/>
  <c r="N1218" i="1"/>
  <c r="O1218" i="1" s="1"/>
  <c r="N1219" i="1"/>
  <c r="O1219" i="1" s="1"/>
  <c r="N1220" i="1"/>
  <c r="O1220" i="1" s="1"/>
  <c r="N1222" i="1"/>
  <c r="O1222" i="1" s="1"/>
  <c r="N1221" i="1"/>
  <c r="O1221" i="1" s="1"/>
  <c r="N1223" i="1"/>
  <c r="O1223" i="1" s="1"/>
  <c r="N1225" i="1"/>
  <c r="O1225" i="1" s="1"/>
  <c r="N1224" i="1"/>
  <c r="O1224" i="1" s="1"/>
  <c r="N1226" i="1"/>
  <c r="O1226" i="1" s="1"/>
  <c r="N1228" i="1"/>
  <c r="O1228" i="1" s="1"/>
  <c r="N1227" i="1"/>
  <c r="O1227" i="1" s="1"/>
  <c r="N1229" i="1"/>
  <c r="O1229" i="1" s="1"/>
  <c r="N1231" i="1"/>
  <c r="O1231" i="1" s="1"/>
  <c r="N1230" i="1"/>
  <c r="O1230" i="1" s="1"/>
  <c r="N1232" i="1"/>
  <c r="O1232" i="1" s="1"/>
  <c r="N1234" i="1"/>
  <c r="O1234" i="1" s="1"/>
  <c r="N1233" i="1"/>
  <c r="O1233" i="1" s="1"/>
  <c r="N1235" i="1"/>
  <c r="O1235" i="1" s="1"/>
  <c r="N1237" i="1"/>
  <c r="O1237" i="1" s="1"/>
  <c r="N1236" i="1"/>
  <c r="O1236" i="1" s="1"/>
  <c r="N1238" i="1"/>
  <c r="O1238" i="1" s="1"/>
  <c r="N1240" i="1"/>
  <c r="O1240" i="1" s="1"/>
  <c r="N1239" i="1"/>
  <c r="O1239" i="1" s="1"/>
  <c r="N1241" i="1"/>
  <c r="O1241" i="1" s="1"/>
  <c r="N1243" i="1"/>
  <c r="O1243" i="1" s="1"/>
  <c r="N1242" i="1"/>
  <c r="O1242" i="1" s="1"/>
  <c r="N1244" i="1"/>
  <c r="O1244" i="1" s="1"/>
  <c r="N1246" i="1"/>
  <c r="O1246" i="1" s="1"/>
  <c r="N1245" i="1"/>
  <c r="O1245" i="1" s="1"/>
  <c r="N1247" i="1"/>
  <c r="O1247" i="1" s="1"/>
  <c r="N1249" i="1"/>
  <c r="O1249" i="1" s="1"/>
  <c r="N1248" i="1"/>
  <c r="O1248" i="1" s="1"/>
  <c r="N1250" i="1"/>
  <c r="O1250" i="1" s="1"/>
  <c r="N1252" i="1"/>
  <c r="O1252" i="1" s="1"/>
  <c r="N1251" i="1"/>
  <c r="O1251" i="1" s="1"/>
  <c r="N1253" i="1"/>
  <c r="O1253" i="1" s="1"/>
  <c r="N1255" i="1"/>
  <c r="O1255" i="1" s="1"/>
  <c r="N1254" i="1"/>
  <c r="O1254" i="1" s="1"/>
  <c r="N1256" i="1"/>
  <c r="O1256" i="1" s="1"/>
  <c r="N1258" i="1"/>
  <c r="O1258" i="1" s="1"/>
  <c r="N1257" i="1"/>
  <c r="O1257" i="1" s="1"/>
  <c r="N1259" i="1"/>
  <c r="O1259" i="1" s="1"/>
  <c r="N1261" i="1"/>
  <c r="O1261" i="1" s="1"/>
  <c r="N1260" i="1"/>
  <c r="O1260" i="1" s="1"/>
  <c r="N1262" i="1"/>
  <c r="O1262" i="1" s="1"/>
  <c r="N1264" i="1"/>
  <c r="O1264" i="1" s="1"/>
  <c r="N1263" i="1"/>
  <c r="O1263" i="1" s="1"/>
  <c r="N1265" i="1"/>
  <c r="O1265" i="1" s="1"/>
  <c r="N1267" i="1"/>
  <c r="O1267" i="1" s="1"/>
  <c r="N1266" i="1"/>
  <c r="O1266" i="1" s="1"/>
  <c r="N1268" i="1"/>
  <c r="O1268" i="1" s="1"/>
  <c r="N1269" i="1"/>
  <c r="O1269" i="1" s="1"/>
  <c r="N1270" i="1"/>
  <c r="O1270" i="1" s="1"/>
  <c r="N1271" i="1"/>
  <c r="O1271" i="1" s="1"/>
  <c r="N1273" i="1"/>
  <c r="O1273" i="1" s="1"/>
  <c r="N1272" i="1"/>
  <c r="O1272" i="1" s="1"/>
  <c r="N1274" i="1"/>
  <c r="O1274" i="1" s="1"/>
  <c r="N1276" i="1"/>
  <c r="O1276" i="1" s="1"/>
  <c r="N1275" i="1"/>
  <c r="O1275" i="1" s="1"/>
  <c r="N1277" i="1"/>
  <c r="O1277" i="1" s="1"/>
  <c r="N1278" i="1"/>
  <c r="O1278" i="1" s="1"/>
  <c r="N1279" i="1"/>
  <c r="O1279" i="1" s="1"/>
  <c r="N1280" i="1"/>
  <c r="O1280" i="1" s="1"/>
  <c r="N1282" i="1"/>
  <c r="O1282" i="1" s="1"/>
  <c r="N1281" i="1"/>
  <c r="O1281" i="1" s="1"/>
  <c r="N1283" i="1"/>
  <c r="O1283" i="1" s="1"/>
  <c r="N1285" i="1"/>
  <c r="O1285" i="1" s="1"/>
  <c r="N1284" i="1"/>
  <c r="O1284" i="1" s="1"/>
  <c r="N1286" i="1"/>
  <c r="O1286" i="1" s="1"/>
  <c r="N1288" i="1"/>
  <c r="O1288" i="1" s="1"/>
  <c r="N1287" i="1"/>
  <c r="O1287" i="1" s="1"/>
  <c r="N1289" i="1"/>
  <c r="O1289" i="1" s="1"/>
  <c r="N1291" i="1"/>
  <c r="O1291" i="1" s="1"/>
  <c r="N1290" i="1"/>
  <c r="O1290" i="1" s="1"/>
  <c r="N1292" i="1"/>
  <c r="O1292" i="1" s="1"/>
  <c r="N1294" i="1"/>
  <c r="O1294" i="1" s="1"/>
  <c r="N1293" i="1"/>
  <c r="O1293" i="1" s="1"/>
  <c r="N1295" i="1"/>
  <c r="O1295" i="1" s="1"/>
  <c r="N1297" i="1"/>
  <c r="O1297" i="1" s="1"/>
  <c r="N1296" i="1"/>
  <c r="O1296" i="1" s="1"/>
  <c r="N1298" i="1"/>
  <c r="O1298" i="1" s="1"/>
  <c r="N1300" i="1"/>
  <c r="O1300" i="1" s="1"/>
  <c r="N1299" i="1"/>
  <c r="O1299" i="1" s="1"/>
  <c r="N1301" i="1"/>
  <c r="O1301" i="1" s="1"/>
  <c r="N1303" i="1"/>
  <c r="O1303" i="1" s="1"/>
  <c r="N1302" i="1"/>
  <c r="O1302" i="1" s="1"/>
  <c r="N1304" i="1"/>
  <c r="O1304" i="1" s="1"/>
  <c r="N1306" i="1"/>
  <c r="O1306" i="1" s="1"/>
  <c r="N1305" i="1"/>
  <c r="O1305" i="1" s="1"/>
  <c r="N1307" i="1"/>
  <c r="O1307" i="1" s="1"/>
  <c r="N1309" i="1"/>
  <c r="O1309" i="1" s="1"/>
  <c r="N1308" i="1"/>
  <c r="O1308" i="1" s="1"/>
  <c r="N1311" i="1"/>
  <c r="O1311" i="1" s="1"/>
  <c r="N1312" i="1"/>
  <c r="O1312" i="1" s="1"/>
  <c r="N1310" i="1"/>
  <c r="O1310" i="1" s="1"/>
  <c r="N1315" i="1"/>
  <c r="O1315" i="1" s="1"/>
  <c r="N1313" i="1"/>
  <c r="O1313" i="1" s="1"/>
  <c r="N1314" i="1"/>
  <c r="O1314" i="1" s="1"/>
  <c r="N1318" i="1"/>
  <c r="O1318" i="1" s="1"/>
  <c r="N1316" i="1"/>
  <c r="O1316" i="1" s="1"/>
  <c r="N1317" i="1"/>
  <c r="O1317" i="1" s="1"/>
  <c r="N1320" i="1"/>
  <c r="O1320" i="1" s="1"/>
  <c r="N1321" i="1"/>
  <c r="O1321" i="1" s="1"/>
  <c r="N1319" i="1"/>
  <c r="O1319" i="1" s="1"/>
  <c r="N1323" i="1"/>
  <c r="O1323" i="1" s="1"/>
  <c r="N1324" i="1"/>
  <c r="O1324" i="1" s="1"/>
  <c r="N1322" i="1"/>
  <c r="O1322" i="1" s="1"/>
  <c r="N1343" i="1"/>
  <c r="O1343" i="1" s="1"/>
  <c r="N1344" i="1"/>
  <c r="O1344" i="1" s="1"/>
  <c r="N1345" i="1"/>
  <c r="O1345" i="1" s="1"/>
  <c r="N1325" i="1"/>
  <c r="O1325" i="1" s="1"/>
  <c r="N1327" i="1"/>
  <c r="O1327" i="1" s="1"/>
  <c r="N1326" i="1"/>
  <c r="O1326" i="1" s="1"/>
  <c r="N1328" i="1"/>
  <c r="O1328" i="1" s="1"/>
  <c r="N1330" i="1"/>
  <c r="O1330" i="1" s="1"/>
  <c r="N1329" i="1"/>
  <c r="O1329" i="1" s="1"/>
  <c r="N1333" i="1"/>
  <c r="O1333" i="1" s="1"/>
  <c r="N1331" i="1"/>
  <c r="O1331" i="1" s="1"/>
  <c r="N1332" i="1"/>
  <c r="O1332" i="1" s="1"/>
  <c r="N1334" i="1"/>
  <c r="O1334" i="1" s="1"/>
  <c r="N1336" i="1"/>
  <c r="O1336" i="1" s="1"/>
  <c r="N1335" i="1"/>
  <c r="O1335" i="1" s="1"/>
  <c r="N1337" i="1"/>
  <c r="O1337" i="1" s="1"/>
  <c r="N1339" i="1"/>
  <c r="O1339" i="1" s="1"/>
  <c r="N1338" i="1"/>
  <c r="O1338" i="1" s="1"/>
  <c r="N1340" i="1"/>
  <c r="O1340" i="1" s="1"/>
  <c r="N1342" i="1"/>
  <c r="O1342" i="1" s="1"/>
  <c r="N1341" i="1"/>
  <c r="O1341" i="1" s="1"/>
  <c r="N127" i="1"/>
  <c r="O127" i="1" s="1"/>
  <c r="N126" i="1"/>
  <c r="O126" i="1" s="1"/>
  <c r="N128" i="1"/>
  <c r="O128" i="1" s="1"/>
  <c r="N130" i="1"/>
  <c r="O130" i="1" s="1"/>
  <c r="N129" i="1"/>
  <c r="O129" i="1" s="1"/>
  <c r="N131" i="1"/>
  <c r="O131" i="1" s="1"/>
  <c r="O133" i="1"/>
  <c r="N125" i="1"/>
  <c r="O125" i="1" s="1"/>
  <c r="N113" i="1"/>
  <c r="O113" i="1" s="1"/>
  <c r="N112" i="1"/>
  <c r="O112" i="1" s="1"/>
  <c r="N110" i="1"/>
  <c r="O110" i="1" s="1"/>
  <c r="N111" i="1"/>
  <c r="O111" i="1" s="1"/>
  <c r="O140" i="1"/>
  <c r="O141" i="1"/>
  <c r="O142" i="1"/>
  <c r="O123" i="1"/>
  <c r="O124" i="1"/>
  <c r="O132" i="1"/>
  <c r="O159" i="1"/>
  <c r="O162" i="1"/>
  <c r="O163" i="1"/>
  <c r="O167" i="1"/>
  <c r="O266" i="1"/>
  <c r="O213" i="1"/>
  <c r="O326" i="1"/>
  <c r="O384" i="1"/>
  <c r="O550" i="1"/>
  <c r="O574" i="1"/>
  <c r="N3" i="1"/>
  <c r="O3" i="1" s="1"/>
  <c r="N2" i="1"/>
  <c r="O2" i="1" s="1"/>
  <c r="N7" i="1"/>
  <c r="O7" i="1" s="1"/>
  <c r="N6" i="1"/>
  <c r="O6" i="1" s="1"/>
  <c r="N5" i="1"/>
  <c r="O5" i="1" s="1"/>
  <c r="N10" i="1"/>
  <c r="O10" i="1" s="1"/>
  <c r="N8" i="1"/>
  <c r="O8" i="1" s="1"/>
  <c r="N9" i="1"/>
  <c r="O9" i="1" s="1"/>
  <c r="N13" i="1"/>
  <c r="O13" i="1" s="1"/>
  <c r="N12" i="1"/>
  <c r="O12" i="1" s="1"/>
  <c r="N11" i="1"/>
  <c r="O11" i="1" s="1"/>
  <c r="N15" i="1"/>
  <c r="O15" i="1" s="1"/>
  <c r="N14" i="1"/>
  <c r="O14" i="1" s="1"/>
  <c r="N17" i="1"/>
  <c r="O17" i="1" s="1"/>
  <c r="N18" i="1"/>
  <c r="O18" i="1" s="1"/>
  <c r="N22" i="1"/>
  <c r="O22" i="1" s="1"/>
  <c r="N20" i="1"/>
  <c r="O20" i="1" s="1"/>
  <c r="N21" i="1"/>
  <c r="O21" i="1" s="1"/>
  <c r="N25" i="1"/>
  <c r="O25" i="1" s="1"/>
  <c r="N23" i="1"/>
  <c r="O23" i="1" s="1"/>
  <c r="N24" i="1"/>
  <c r="O24" i="1" s="1"/>
  <c r="N28" i="1"/>
  <c r="O28" i="1" s="1"/>
  <c r="N26" i="1"/>
  <c r="O26" i="1" s="1"/>
  <c r="N27" i="1"/>
  <c r="O27" i="1" s="1"/>
  <c r="N31" i="1"/>
  <c r="O31" i="1" s="1"/>
  <c r="N29" i="1"/>
  <c r="O29" i="1" s="1"/>
  <c r="N30" i="1"/>
  <c r="O30" i="1" s="1"/>
  <c r="N34" i="1"/>
  <c r="O34" i="1" s="1"/>
  <c r="N32" i="1"/>
  <c r="O32" i="1" s="1"/>
  <c r="N33" i="1"/>
  <c r="O33" i="1" s="1"/>
  <c r="N37" i="1"/>
  <c r="O37" i="1" s="1"/>
  <c r="N36" i="1"/>
  <c r="O36" i="1" s="1"/>
  <c r="N35" i="1"/>
  <c r="O35" i="1" s="1"/>
  <c r="N40" i="1"/>
  <c r="O40" i="1" s="1"/>
  <c r="N38" i="1"/>
  <c r="O38" i="1" s="1"/>
  <c r="N39" i="1"/>
  <c r="O39" i="1" s="1"/>
  <c r="N43" i="1"/>
  <c r="O43" i="1" s="1"/>
  <c r="N41" i="1"/>
  <c r="O41" i="1" s="1"/>
  <c r="N42" i="1"/>
  <c r="O42" i="1" s="1"/>
  <c r="N46" i="1"/>
  <c r="O46" i="1" s="1"/>
  <c r="N44" i="1"/>
  <c r="O44" i="1" s="1"/>
  <c r="N45" i="1"/>
  <c r="O45" i="1" s="1"/>
  <c r="N52" i="1"/>
  <c r="O52" i="1" s="1"/>
  <c r="N51" i="1"/>
  <c r="O51" i="1" s="1"/>
  <c r="N50" i="1"/>
  <c r="O50" i="1" s="1"/>
  <c r="N54" i="1"/>
  <c r="O54" i="1" s="1"/>
  <c r="N55" i="1"/>
  <c r="O55" i="1" s="1"/>
  <c r="N53" i="1"/>
  <c r="O53" i="1" s="1"/>
  <c r="N58" i="1"/>
  <c r="O58" i="1" s="1"/>
  <c r="N57" i="1"/>
  <c r="O57" i="1" s="1"/>
  <c r="N56" i="1"/>
  <c r="O56" i="1" s="1"/>
  <c r="N61" i="1"/>
  <c r="O61" i="1" s="1"/>
  <c r="N60" i="1"/>
  <c r="O60" i="1" s="1"/>
  <c r="N59" i="1"/>
  <c r="O59" i="1" s="1"/>
  <c r="N62" i="1"/>
  <c r="O62" i="1" s="1"/>
  <c r="N63" i="1"/>
  <c r="O63" i="1" s="1"/>
  <c r="N19" i="1"/>
  <c r="O19" i="1" s="1"/>
  <c r="N66" i="1"/>
  <c r="O66" i="1" s="1"/>
  <c r="N65" i="1"/>
  <c r="O65" i="1" s="1"/>
  <c r="N68" i="1"/>
  <c r="O68" i="1" s="1"/>
  <c r="N69" i="1"/>
  <c r="O69" i="1" s="1"/>
  <c r="N67" i="1"/>
  <c r="O67" i="1" s="1"/>
  <c r="N73" i="1"/>
  <c r="O73" i="1" s="1"/>
  <c r="N71" i="1"/>
  <c r="O71" i="1" s="1"/>
  <c r="N75" i="1"/>
  <c r="O75" i="1" s="1"/>
  <c r="N76" i="1"/>
  <c r="O76" i="1" s="1"/>
  <c r="N74" i="1"/>
  <c r="O74" i="1" s="1"/>
  <c r="N77" i="1"/>
  <c r="O77" i="1" s="1"/>
  <c r="N78" i="1"/>
  <c r="O78" i="1" s="1"/>
  <c r="N72" i="1"/>
  <c r="O72" i="1" s="1"/>
  <c r="N81" i="1"/>
  <c r="O81" i="1" s="1"/>
  <c r="N80" i="1"/>
  <c r="O80" i="1" s="1"/>
  <c r="N85" i="1"/>
  <c r="O85" i="1" s="1"/>
  <c r="N84" i="1"/>
  <c r="O84" i="1" s="1"/>
  <c r="N83" i="1"/>
  <c r="O83" i="1" s="1"/>
  <c r="N87" i="1"/>
  <c r="O87" i="1" s="1"/>
  <c r="N88" i="1"/>
  <c r="O88" i="1" s="1"/>
  <c r="N86" i="1"/>
  <c r="O86" i="1" s="1"/>
  <c r="N90" i="1"/>
  <c r="O90" i="1" s="1"/>
  <c r="N91" i="1"/>
  <c r="O91" i="1" s="1"/>
  <c r="N89" i="1"/>
  <c r="O89" i="1" s="1"/>
  <c r="N94" i="1"/>
  <c r="O94" i="1" s="1"/>
  <c r="N93" i="1"/>
  <c r="O93" i="1" s="1"/>
  <c r="N92" i="1"/>
  <c r="O92" i="1" s="1"/>
  <c r="N98" i="1"/>
  <c r="O98" i="1" s="1"/>
  <c r="N100" i="1"/>
  <c r="O100" i="1" s="1"/>
  <c r="N99" i="1"/>
  <c r="O99" i="1" s="1"/>
  <c r="N102" i="1"/>
  <c r="O102" i="1" s="1"/>
  <c r="N103" i="1"/>
  <c r="O103" i="1" s="1"/>
  <c r="N101" i="1"/>
  <c r="O101" i="1" s="1"/>
  <c r="N104" i="1"/>
  <c r="O104" i="1" s="1"/>
  <c r="N106" i="1"/>
  <c r="O106" i="1" s="1"/>
  <c r="N105" i="1"/>
  <c r="O105" i="1" s="1"/>
  <c r="N107" i="1"/>
  <c r="O107" i="1" s="1"/>
  <c r="N109" i="1"/>
  <c r="O109" i="1" s="1"/>
  <c r="N108" i="1"/>
  <c r="O108" i="1" s="1"/>
  <c r="N82" i="1"/>
  <c r="O82" i="1" s="1"/>
  <c r="N118" i="1"/>
  <c r="O118" i="1" s="1"/>
  <c r="N117" i="1"/>
  <c r="O117" i="1" s="1"/>
  <c r="N119" i="1"/>
  <c r="O119" i="1" s="1"/>
  <c r="N121" i="1"/>
  <c r="O121" i="1" s="1"/>
  <c r="N120" i="1"/>
  <c r="O120" i="1" s="1"/>
  <c r="N116" i="1"/>
  <c r="O116" i="1" s="1"/>
  <c r="N122" i="1"/>
  <c r="O122" i="1" s="1"/>
  <c r="N115" i="1"/>
  <c r="O115" i="1" s="1"/>
  <c r="N114" i="1"/>
  <c r="O114" i="1" s="1"/>
  <c r="N79" i="1"/>
  <c r="O79" i="1" s="1"/>
  <c r="N70" i="1"/>
  <c r="O70" i="1" s="1"/>
  <c r="N64" i="1"/>
  <c r="O64" i="1" s="1"/>
  <c r="N16" i="1"/>
  <c r="O16" i="1" s="1"/>
  <c r="L100" i="14"/>
  <c r="L40" i="14"/>
  <c r="L60" i="14"/>
  <c r="L80" i="14"/>
  <c r="L10" i="14"/>
  <c r="L160" i="14"/>
  <c r="L150" i="14"/>
  <c r="L110" i="14"/>
  <c r="L130" i="14"/>
  <c r="L50" i="14"/>
  <c r="L70" i="14"/>
  <c r="L90" i="14"/>
  <c r="L120" i="14"/>
  <c r="L20" i="14"/>
  <c r="L30" i="14"/>
  <c r="L170" i="14"/>
  <c r="L141" i="14"/>
  <c r="L101" i="14"/>
  <c r="L41" i="14"/>
  <c r="L61" i="14"/>
  <c r="L81" i="14"/>
  <c r="L11" i="14"/>
  <c r="L161" i="14"/>
  <c r="L151" i="14"/>
  <c r="L111" i="14"/>
  <c r="L131" i="14"/>
  <c r="L51" i="14"/>
  <c r="L71" i="14"/>
  <c r="L91" i="14"/>
  <c r="L121" i="14"/>
  <c r="L21" i="14"/>
  <c r="L31" i="14"/>
  <c r="L171" i="14"/>
  <c r="L132" i="14"/>
  <c r="L92" i="14"/>
  <c r="L32" i="14"/>
  <c r="L52" i="14"/>
  <c r="L72" i="14"/>
  <c r="L2" i="14"/>
  <c r="L152" i="14"/>
  <c r="L142" i="14"/>
  <c r="L102" i="14"/>
  <c r="L122" i="14"/>
  <c r="L42" i="14"/>
  <c r="L62" i="14"/>
  <c r="L82" i="14"/>
  <c r="L112" i="14"/>
  <c r="L12" i="14"/>
  <c r="L22" i="14"/>
  <c r="L162" i="14"/>
  <c r="L133" i="14"/>
  <c r="L93" i="14"/>
  <c r="L33" i="14"/>
  <c r="L53" i="14"/>
  <c r="L73" i="14"/>
  <c r="L3" i="14"/>
  <c r="L153" i="14"/>
  <c r="L143" i="14"/>
  <c r="L103" i="14"/>
  <c r="L123" i="14"/>
  <c r="L43" i="14"/>
  <c r="L63" i="14"/>
  <c r="L83" i="14"/>
  <c r="L113" i="14"/>
  <c r="L13" i="14"/>
  <c r="L23" i="14"/>
  <c r="L163" i="14"/>
  <c r="L134" i="14"/>
  <c r="L94" i="14"/>
  <c r="L34" i="14"/>
  <c r="L54" i="14"/>
  <c r="L74" i="14"/>
  <c r="L4" i="14"/>
  <c r="L154" i="14"/>
  <c r="L144" i="14"/>
  <c r="L104" i="14"/>
  <c r="L124" i="14"/>
  <c r="L44" i="14"/>
  <c r="L64" i="14"/>
  <c r="L84" i="14"/>
  <c r="L114" i="14"/>
  <c r="L14" i="14"/>
  <c r="L24" i="14"/>
  <c r="L164" i="14"/>
  <c r="L135" i="14"/>
  <c r="L95" i="14"/>
  <c r="L35" i="14"/>
  <c r="L55" i="14"/>
  <c r="L75" i="14"/>
  <c r="L5" i="14"/>
  <c r="L155" i="14"/>
  <c r="L145" i="14"/>
  <c r="L105" i="14"/>
  <c r="L125" i="14"/>
  <c r="L45" i="14"/>
  <c r="L65" i="14"/>
  <c r="L85" i="14"/>
  <c r="L115" i="14"/>
  <c r="L15" i="14"/>
  <c r="L25" i="14"/>
  <c r="L165" i="14"/>
  <c r="L136" i="14"/>
  <c r="L96" i="14"/>
  <c r="L36" i="14"/>
  <c r="L56" i="14"/>
  <c r="L76" i="14"/>
  <c r="L6" i="14"/>
  <c r="L156" i="14"/>
  <c r="L146" i="14"/>
  <c r="L106" i="14"/>
  <c r="L126" i="14"/>
  <c r="L46" i="14"/>
  <c r="L66" i="14"/>
  <c r="L86" i="14"/>
  <c r="L116" i="14"/>
  <c r="L16" i="14"/>
  <c r="L26" i="14"/>
  <c r="L166" i="14"/>
  <c r="L137" i="14"/>
  <c r="L97" i="14"/>
  <c r="L37" i="14"/>
  <c r="L57" i="14"/>
  <c r="L77" i="14"/>
  <c r="L7" i="14"/>
  <c r="L157" i="14"/>
  <c r="L147" i="14"/>
  <c r="L107" i="14"/>
  <c r="L127" i="14"/>
  <c r="L47" i="14"/>
  <c r="L67" i="14"/>
  <c r="L87" i="14"/>
  <c r="L117" i="14"/>
  <c r="L17" i="14"/>
  <c r="L27" i="14"/>
  <c r="L167" i="14"/>
  <c r="L138" i="14"/>
  <c r="L98" i="14"/>
  <c r="L38" i="14"/>
  <c r="L58" i="14"/>
  <c r="L78" i="14"/>
  <c r="L8" i="14"/>
  <c r="L158" i="14"/>
  <c r="L148" i="14"/>
  <c r="L108" i="14"/>
  <c r="L128" i="14"/>
  <c r="L48" i="14"/>
  <c r="L68" i="14"/>
  <c r="L88" i="14"/>
  <c r="L118" i="14"/>
  <c r="L18" i="14"/>
  <c r="L28" i="14"/>
  <c r="L168" i="14"/>
  <c r="L139" i="14"/>
  <c r="L99" i="14"/>
  <c r="L39" i="14"/>
  <c r="L59" i="14"/>
  <c r="L79" i="14"/>
  <c r="L9" i="14"/>
  <c r="L159" i="14"/>
  <c r="L149" i="14"/>
  <c r="L109" i="14"/>
  <c r="L129" i="14"/>
  <c r="L49" i="14"/>
  <c r="L69" i="14"/>
  <c r="L89" i="14"/>
  <c r="L119" i="14"/>
  <c r="L19" i="14"/>
  <c r="L29" i="14"/>
  <c r="L169" i="14"/>
  <c r="L140" i="14"/>
  <c r="Q117" i="4"/>
  <c r="Q116" i="4"/>
  <c r="Q127" i="4"/>
  <c r="Q130" i="4"/>
  <c r="Q118" i="4"/>
  <c r="Q126" i="4"/>
  <c r="Q131" i="4"/>
  <c r="Q119" i="4"/>
  <c r="Q124" i="4"/>
  <c r="Q121" i="4"/>
  <c r="Q123" i="4"/>
  <c r="Q120" i="4"/>
  <c r="Q128" i="4"/>
  <c r="Q122" i="4"/>
  <c r="Q125" i="4"/>
  <c r="Q145" i="4"/>
  <c r="Q133" i="4"/>
  <c r="Q132" i="4"/>
  <c r="Q143" i="4"/>
  <c r="Q146" i="4"/>
  <c r="Q134" i="4"/>
  <c r="Q142" i="4"/>
  <c r="Q147" i="4"/>
  <c r="Q135" i="4"/>
  <c r="Q140" i="4"/>
  <c r="Q137" i="4"/>
  <c r="Q139" i="4"/>
  <c r="Q136" i="4"/>
  <c r="Q144" i="4"/>
  <c r="Q138" i="4"/>
  <c r="Q141" i="4"/>
  <c r="Q161" i="4"/>
  <c r="Q149" i="4"/>
  <c r="Q148" i="4"/>
  <c r="Q159" i="4"/>
  <c r="Q162" i="4"/>
  <c r="Q150" i="4"/>
  <c r="Q158" i="4"/>
  <c r="Q163" i="4"/>
  <c r="Q151" i="4"/>
  <c r="Q156" i="4"/>
  <c r="Q153" i="4"/>
  <c r="Q155" i="4"/>
  <c r="Q152" i="4"/>
  <c r="Q160" i="4"/>
  <c r="Q154" i="4"/>
  <c r="Q157" i="4"/>
  <c r="Q177" i="4"/>
  <c r="Q165" i="4"/>
  <c r="Q164" i="4"/>
  <c r="Q175" i="4"/>
  <c r="Q178" i="4"/>
  <c r="Q166" i="4"/>
  <c r="Q174" i="4"/>
  <c r="Q179" i="4"/>
  <c r="Q167" i="4"/>
  <c r="Q172" i="4"/>
  <c r="Q169" i="4"/>
  <c r="Q171" i="4"/>
  <c r="Q168" i="4"/>
  <c r="Q176" i="4"/>
  <c r="Q170" i="4"/>
  <c r="Q173" i="4"/>
  <c r="Q193" i="4"/>
  <c r="Q181" i="4"/>
  <c r="Q180" i="4"/>
  <c r="Q191" i="4"/>
  <c r="Q194" i="4"/>
  <c r="Q182" i="4"/>
  <c r="Q190" i="4"/>
  <c r="Q195" i="4"/>
  <c r="Q183" i="4"/>
  <c r="Q188" i="4"/>
  <c r="Q185" i="4"/>
  <c r="Q187" i="4"/>
  <c r="Q184" i="4"/>
  <c r="Q192" i="4"/>
  <c r="Q186" i="4"/>
  <c r="Q189" i="4"/>
  <c r="Q209" i="4"/>
  <c r="Q197" i="4"/>
  <c r="Q196" i="4"/>
  <c r="Q207" i="4"/>
  <c r="Q210" i="4"/>
  <c r="Q198" i="4"/>
  <c r="Q206" i="4"/>
  <c r="Q211" i="4"/>
  <c r="Q199" i="4"/>
  <c r="Q204" i="4"/>
  <c r="Q201" i="4"/>
  <c r="Q203" i="4"/>
  <c r="Q200" i="4"/>
  <c r="Q208" i="4"/>
  <c r="Q202" i="4"/>
  <c r="Q205" i="4"/>
  <c r="Q80" i="4"/>
  <c r="Q68" i="4"/>
  <c r="Q67" i="4"/>
  <c r="Q78" i="4"/>
  <c r="Q81" i="4"/>
  <c r="Q69" i="4"/>
  <c r="Q77" i="4"/>
  <c r="Q82" i="4"/>
  <c r="Q70" i="4"/>
  <c r="Q75" i="4"/>
  <c r="Q72" i="4"/>
  <c r="Q74" i="4"/>
  <c r="Q71" i="4"/>
  <c r="Q79" i="4"/>
  <c r="Q73" i="4"/>
  <c r="Q76" i="4"/>
  <c r="Q63" i="4"/>
  <c r="Q59" i="4"/>
  <c r="Q53" i="4"/>
  <c r="Q55" i="4"/>
  <c r="Q57" i="4"/>
  <c r="Q65" i="4"/>
  <c r="Q64" i="4"/>
  <c r="Q60" i="4"/>
  <c r="Q62" i="4"/>
  <c r="Q54" i="4"/>
  <c r="Q56" i="4"/>
  <c r="Q58" i="4"/>
  <c r="Q61" i="4"/>
  <c r="Q51" i="4"/>
  <c r="Q52" i="4"/>
  <c r="Q66" i="4"/>
  <c r="Q113" i="4"/>
  <c r="Q101" i="4"/>
  <c r="Q100" i="4"/>
  <c r="Q111" i="4"/>
  <c r="Q114" i="4"/>
  <c r="Q102" i="4"/>
  <c r="Q110" i="4"/>
  <c r="Q115" i="4"/>
  <c r="Q103" i="4"/>
  <c r="Q108" i="4"/>
  <c r="Q105" i="4"/>
  <c r="Q107" i="4"/>
  <c r="Q104" i="4"/>
  <c r="Q112" i="4"/>
  <c r="Q106" i="4"/>
  <c r="Q109" i="4"/>
  <c r="Q96" i="4"/>
  <c r="Q92" i="4"/>
  <c r="Q86" i="4"/>
  <c r="Q88" i="4"/>
  <c r="Q90" i="4"/>
  <c r="Q83" i="4"/>
  <c r="Q98" i="4"/>
  <c r="Q97" i="4"/>
  <c r="Q93" i="4"/>
  <c r="Q95" i="4"/>
  <c r="Q87" i="4"/>
  <c r="Q89" i="4"/>
  <c r="Q91" i="4"/>
  <c r="Q94" i="4"/>
  <c r="Q84" i="4"/>
  <c r="Q85" i="4"/>
  <c r="Q99" i="4"/>
  <c r="Q15" i="4"/>
  <c r="Q3" i="4"/>
  <c r="Q2" i="4"/>
  <c r="Q13" i="4"/>
  <c r="Q16" i="4"/>
  <c r="Q4" i="4"/>
  <c r="Q12" i="4"/>
  <c r="Q17" i="4"/>
  <c r="Q5" i="4"/>
  <c r="Q10" i="4"/>
  <c r="Q7" i="4"/>
  <c r="Q9" i="4"/>
  <c r="Q6" i="4"/>
  <c r="Q14" i="4"/>
  <c r="Q8" i="4"/>
  <c r="Q11" i="4"/>
  <c r="Q31" i="4"/>
  <c r="Q19" i="4"/>
  <c r="Q18" i="4"/>
  <c r="Q29" i="4"/>
  <c r="Q32" i="4"/>
  <c r="Q20" i="4"/>
  <c r="Q28" i="4"/>
  <c r="Q33" i="4"/>
  <c r="Q21" i="4"/>
  <c r="Q26" i="4"/>
  <c r="Q23" i="4"/>
  <c r="Q25" i="4"/>
  <c r="Q22" i="4"/>
  <c r="Q30" i="4"/>
  <c r="Q24" i="4"/>
  <c r="Q27" i="4"/>
  <c r="Q47" i="4"/>
  <c r="Q35" i="4"/>
  <c r="Q34" i="4"/>
  <c r="Q45" i="4"/>
  <c r="Q48" i="4"/>
  <c r="Q36" i="4"/>
  <c r="Q44" i="4"/>
  <c r="Q49" i="4"/>
  <c r="Q37" i="4"/>
  <c r="Q42" i="4"/>
  <c r="Q39" i="4"/>
  <c r="Q41" i="4"/>
  <c r="Q38" i="4"/>
  <c r="Q46" i="4"/>
  <c r="Q40" i="4"/>
  <c r="Q43" i="4"/>
  <c r="Q129" i="4"/>
  <c r="O4" i="10"/>
  <c r="O2" i="10"/>
  <c r="O24" i="10"/>
  <c r="O30" i="10"/>
  <c r="O6" i="10"/>
  <c r="O22" i="10"/>
  <c r="O32" i="10"/>
  <c r="O8" i="10"/>
  <c r="O18" i="10"/>
  <c r="O12" i="10"/>
  <c r="O16" i="10"/>
  <c r="O10" i="10"/>
  <c r="O26" i="10"/>
  <c r="O14" i="10"/>
  <c r="O20" i="10"/>
  <c r="O29" i="10"/>
  <c r="O5" i="10"/>
  <c r="O3" i="10"/>
  <c r="O25" i="10"/>
  <c r="O31" i="10"/>
  <c r="O7" i="10"/>
  <c r="O23" i="10"/>
  <c r="O33" i="10"/>
  <c r="O9" i="10"/>
  <c r="O19" i="10"/>
  <c r="O13" i="10"/>
  <c r="O17" i="10"/>
  <c r="O11" i="10"/>
  <c r="O27" i="10"/>
  <c r="O15" i="10"/>
  <c r="O21" i="10"/>
  <c r="O47" i="10"/>
  <c r="O35" i="10"/>
  <c r="O34" i="10"/>
  <c r="O45" i="10"/>
  <c r="O48" i="10"/>
  <c r="O36" i="10"/>
  <c r="O44" i="10"/>
  <c r="O49" i="10"/>
  <c r="O37" i="10"/>
  <c r="O42" i="10"/>
  <c r="O39" i="10"/>
  <c r="O41" i="10"/>
  <c r="O38" i="10"/>
  <c r="O46" i="10"/>
  <c r="O40" i="10"/>
  <c r="O43" i="10"/>
  <c r="O63" i="10"/>
  <c r="O51" i="10"/>
  <c r="O50" i="10"/>
  <c r="O61" i="10"/>
  <c r="O64" i="10"/>
  <c r="O52" i="10"/>
  <c r="O60" i="10"/>
  <c r="O65" i="10"/>
  <c r="O53" i="10"/>
  <c r="O58" i="10"/>
  <c r="O55" i="10"/>
  <c r="O57" i="10"/>
  <c r="O54" i="10"/>
  <c r="O62" i="10"/>
  <c r="O56" i="10"/>
  <c r="O59" i="10"/>
  <c r="O92" i="10"/>
  <c r="O68" i="10"/>
  <c r="O66" i="10"/>
  <c r="O88" i="10"/>
  <c r="O94" i="10"/>
  <c r="O70" i="10"/>
  <c r="O86" i="10"/>
  <c r="O96" i="10"/>
  <c r="O72" i="10"/>
  <c r="O82" i="10"/>
  <c r="O76" i="10"/>
  <c r="O80" i="10"/>
  <c r="O74" i="10"/>
  <c r="O90" i="10"/>
  <c r="O78" i="10"/>
  <c r="O84" i="10"/>
  <c r="O93" i="10"/>
  <c r="O69" i="10"/>
  <c r="O67" i="10"/>
  <c r="O89" i="10"/>
  <c r="O95" i="10"/>
  <c r="O71" i="10"/>
  <c r="O87" i="10"/>
  <c r="O97" i="10"/>
  <c r="O73" i="10"/>
  <c r="O83" i="10"/>
  <c r="O77" i="10"/>
  <c r="O81" i="10"/>
  <c r="O75" i="10"/>
  <c r="O91" i="10"/>
  <c r="O79" i="10"/>
  <c r="O85" i="10"/>
  <c r="O111" i="10"/>
  <c r="O99" i="10"/>
  <c r="O98" i="10"/>
  <c r="O109" i="10"/>
  <c r="O112" i="10"/>
  <c r="O100" i="10"/>
  <c r="O108" i="10"/>
  <c r="O113" i="10"/>
  <c r="O101" i="10"/>
  <c r="O106" i="10"/>
  <c r="O103" i="10"/>
  <c r="O105" i="10"/>
  <c r="O102" i="10"/>
  <c r="O110" i="10"/>
  <c r="O104" i="10"/>
  <c r="O107" i="10"/>
  <c r="O127" i="10"/>
  <c r="O115" i="10"/>
  <c r="O114" i="10"/>
  <c r="O125" i="10"/>
  <c r="O128" i="10"/>
  <c r="O116" i="10"/>
  <c r="O124" i="10"/>
  <c r="O129" i="10"/>
  <c r="O117" i="10"/>
  <c r="O122" i="10"/>
  <c r="O119" i="10"/>
  <c r="O121" i="10"/>
  <c r="O118" i="10"/>
  <c r="O126" i="10"/>
  <c r="O120" i="10"/>
  <c r="O123" i="10"/>
  <c r="O143" i="10"/>
  <c r="O131" i="10"/>
  <c r="O130" i="10"/>
  <c r="O141" i="10"/>
  <c r="O144" i="10"/>
  <c r="O132" i="10"/>
  <c r="O140" i="10"/>
  <c r="O133" i="10"/>
  <c r="O138" i="10"/>
  <c r="O135" i="10"/>
  <c r="O137" i="10"/>
  <c r="O134" i="10"/>
  <c r="O142" i="10"/>
  <c r="O136" i="10"/>
  <c r="O139" i="10"/>
  <c r="O28" i="10"/>
  <c r="M905" i="1"/>
  <c r="M902" i="1"/>
  <c r="M935" i="1"/>
  <c r="M944" i="1"/>
  <c r="M908" i="1"/>
  <c r="M932" i="1"/>
  <c r="M947" i="1"/>
  <c r="M911" i="1"/>
  <c r="M926" i="1"/>
  <c r="M917" i="1"/>
  <c r="M923" i="1"/>
  <c r="M914" i="1"/>
  <c r="M938" i="1"/>
  <c r="M920" i="1"/>
  <c r="M929" i="1"/>
  <c r="M939" i="1"/>
  <c r="M903" i="1"/>
  <c r="M900" i="1"/>
  <c r="M933" i="1"/>
  <c r="M942" i="1"/>
  <c r="M906" i="1"/>
  <c r="M930" i="1"/>
  <c r="M945" i="1"/>
  <c r="M909" i="1"/>
  <c r="M924" i="1"/>
  <c r="M915" i="1"/>
  <c r="M921" i="1"/>
  <c r="M912" i="1"/>
  <c r="M936" i="1"/>
  <c r="M918" i="1"/>
  <c r="M927" i="1"/>
  <c r="M940" i="1"/>
  <c r="M904" i="1"/>
  <c r="M901" i="1"/>
  <c r="M934" i="1"/>
  <c r="M943" i="1"/>
  <c r="M907" i="1"/>
  <c r="M931" i="1"/>
  <c r="M946" i="1"/>
  <c r="M910" i="1"/>
  <c r="M925" i="1"/>
  <c r="M916" i="1"/>
  <c r="M922" i="1"/>
  <c r="M913" i="1"/>
  <c r="M937" i="1"/>
  <c r="M919" i="1"/>
  <c r="M928" i="1"/>
  <c r="M987" i="1"/>
  <c r="M951" i="1"/>
  <c r="M948" i="1"/>
  <c r="M982" i="1"/>
  <c r="M992" i="1"/>
  <c r="M955" i="1"/>
  <c r="M978" i="1"/>
  <c r="M993" i="1"/>
  <c r="M958" i="1"/>
  <c r="M973" i="1"/>
  <c r="M964" i="1"/>
  <c r="M969" i="1"/>
  <c r="M961" i="1"/>
  <c r="M985" i="1"/>
  <c r="M966" i="1"/>
  <c r="M975" i="1"/>
  <c r="M988" i="1"/>
  <c r="M952" i="1"/>
  <c r="M949" i="1"/>
  <c r="M981" i="1"/>
  <c r="M990" i="1"/>
  <c r="M956" i="1"/>
  <c r="M980" i="1"/>
  <c r="M995" i="1"/>
  <c r="M959" i="1"/>
  <c r="M974" i="1"/>
  <c r="M963" i="1"/>
  <c r="M971" i="1"/>
  <c r="M962" i="1"/>
  <c r="M986" i="1"/>
  <c r="M968" i="1"/>
  <c r="M976" i="1"/>
  <c r="M989" i="1"/>
  <c r="M953" i="1"/>
  <c r="M950" i="1"/>
  <c r="M983" i="1"/>
  <c r="M991" i="1"/>
  <c r="M954" i="1"/>
  <c r="M979" i="1"/>
  <c r="M994" i="1"/>
  <c r="M957" i="1"/>
  <c r="M972" i="1"/>
  <c r="M965" i="1"/>
  <c r="M970" i="1"/>
  <c r="M960" i="1"/>
  <c r="M984" i="1"/>
  <c r="M967" i="1"/>
  <c r="M977" i="1"/>
  <c r="M1035" i="1"/>
  <c r="M999" i="1"/>
  <c r="M996" i="1"/>
  <c r="M1031" i="1"/>
  <c r="M1039" i="1"/>
  <c r="M1003" i="1"/>
  <c r="M1026" i="1"/>
  <c r="M1041" i="1"/>
  <c r="M1006" i="1"/>
  <c r="M1020" i="1"/>
  <c r="M1013" i="1"/>
  <c r="M1019" i="1"/>
  <c r="M1009" i="1"/>
  <c r="M1033" i="1"/>
  <c r="M1015" i="1"/>
  <c r="M1024" i="1"/>
  <c r="M1036" i="1"/>
  <c r="M1001" i="1"/>
  <c r="M997" i="1"/>
  <c r="M1029" i="1"/>
  <c r="M1038" i="1"/>
  <c r="M1002" i="1"/>
  <c r="M1027" i="1"/>
  <c r="M1043" i="1"/>
  <c r="M1005" i="1"/>
  <c r="M1021" i="1"/>
  <c r="M1011" i="1"/>
  <c r="M1017" i="1"/>
  <c r="M1008" i="1"/>
  <c r="M1032" i="1"/>
  <c r="M1014" i="1"/>
  <c r="M1023" i="1"/>
  <c r="M1037" i="1"/>
  <c r="M1000" i="1"/>
  <c r="M998" i="1"/>
  <c r="M1030" i="1"/>
  <c r="M1040" i="1"/>
  <c r="M1004" i="1"/>
  <c r="M1028" i="1"/>
  <c r="M1042" i="1"/>
  <c r="M1007" i="1"/>
  <c r="M1022" i="1"/>
  <c r="M1012" i="1"/>
  <c r="M1018" i="1"/>
  <c r="M1010" i="1"/>
  <c r="M1034" i="1"/>
  <c r="M1016" i="1"/>
  <c r="M1025" i="1"/>
  <c r="M845" i="1"/>
  <c r="M809" i="1"/>
  <c r="M806" i="1"/>
  <c r="M839" i="1"/>
  <c r="M848" i="1"/>
  <c r="M812" i="1"/>
  <c r="M836" i="1"/>
  <c r="M851" i="1"/>
  <c r="M815" i="1"/>
  <c r="M830" i="1"/>
  <c r="M821" i="1"/>
  <c r="M827" i="1"/>
  <c r="M818" i="1"/>
  <c r="M842" i="1"/>
  <c r="M824" i="1"/>
  <c r="M832" i="1"/>
  <c r="M844" i="1"/>
  <c r="M807" i="1"/>
  <c r="M804" i="1"/>
  <c r="M837" i="1"/>
  <c r="M846" i="1"/>
  <c r="M811" i="1"/>
  <c r="M834" i="1"/>
  <c r="M849" i="1"/>
  <c r="M813" i="1"/>
  <c r="M829" i="1"/>
  <c r="M820" i="1"/>
  <c r="M825" i="1"/>
  <c r="M816" i="1"/>
  <c r="M840" i="1"/>
  <c r="M822" i="1"/>
  <c r="M831" i="1"/>
  <c r="M843" i="1"/>
  <c r="M808" i="1"/>
  <c r="M805" i="1"/>
  <c r="M838" i="1"/>
  <c r="M847" i="1"/>
  <c r="M810" i="1"/>
  <c r="M835" i="1"/>
  <c r="M850" i="1"/>
  <c r="M814" i="1"/>
  <c r="M828" i="1"/>
  <c r="M819" i="1"/>
  <c r="M826" i="1"/>
  <c r="M817" i="1"/>
  <c r="M841" i="1"/>
  <c r="M823" i="1"/>
  <c r="M833" i="1"/>
  <c r="M890" i="1"/>
  <c r="M857" i="1"/>
  <c r="M854" i="1"/>
  <c r="M884" i="1"/>
  <c r="M893" i="1"/>
  <c r="M860" i="1"/>
  <c r="M881" i="1"/>
  <c r="M896" i="1"/>
  <c r="M863" i="1"/>
  <c r="M876" i="1"/>
  <c r="M869" i="1"/>
  <c r="M875" i="1"/>
  <c r="M866" i="1"/>
  <c r="M887" i="1"/>
  <c r="M872" i="1"/>
  <c r="M898" i="1"/>
  <c r="M889" i="1"/>
  <c r="M856" i="1"/>
  <c r="M853" i="1"/>
  <c r="M883" i="1"/>
  <c r="M892" i="1"/>
  <c r="M859" i="1"/>
  <c r="M880" i="1"/>
  <c r="M895" i="1"/>
  <c r="M861" i="1"/>
  <c r="M877" i="1"/>
  <c r="M867" i="1"/>
  <c r="M874" i="1"/>
  <c r="M864" i="1"/>
  <c r="M885" i="1"/>
  <c r="M870" i="1"/>
  <c r="M899" i="1"/>
  <c r="M888" i="1"/>
  <c r="M855" i="1"/>
  <c r="M852" i="1"/>
  <c r="M882" i="1"/>
  <c r="M891" i="1"/>
  <c r="M858" i="1"/>
  <c r="M879" i="1"/>
  <c r="M894" i="1"/>
  <c r="M862" i="1"/>
  <c r="M878" i="1"/>
  <c r="M868" i="1"/>
  <c r="M873" i="1"/>
  <c r="M865" i="1"/>
  <c r="M886" i="1"/>
  <c r="M871" i="1"/>
  <c r="M897" i="1"/>
  <c r="M1080" i="1"/>
  <c r="M1047" i="1"/>
  <c r="M1044" i="1"/>
  <c r="M1075" i="1"/>
  <c r="M1085" i="1"/>
  <c r="M1050" i="1"/>
  <c r="M1071" i="1"/>
  <c r="M1086" i="1"/>
  <c r="M1053" i="1"/>
  <c r="M1068" i="1"/>
  <c r="M1061" i="1"/>
  <c r="M1066" i="1"/>
  <c r="M1056" i="1"/>
  <c r="M1077" i="1"/>
  <c r="M1062" i="1"/>
  <c r="M1091" i="1"/>
  <c r="M1081" i="1"/>
  <c r="M1048" i="1"/>
  <c r="M1046" i="1"/>
  <c r="M1074" i="1"/>
  <c r="M1083" i="1"/>
  <c r="M1052" i="1"/>
  <c r="M1072" i="1"/>
  <c r="M1088" i="1"/>
  <c r="M1054" i="1"/>
  <c r="M1069" i="1"/>
  <c r="M1059" i="1"/>
  <c r="M1065" i="1"/>
  <c r="M1057" i="1"/>
  <c r="M1078" i="1"/>
  <c r="M1063" i="1"/>
  <c r="M1089" i="1"/>
  <c r="M1082" i="1"/>
  <c r="M1049" i="1"/>
  <c r="M1045" i="1"/>
  <c r="M1076" i="1"/>
  <c r="M1084" i="1"/>
  <c r="M1051" i="1"/>
  <c r="M1073" i="1"/>
  <c r="M1087" i="1"/>
  <c r="M1055" i="1"/>
  <c r="M1070" i="1"/>
  <c r="M1060" i="1"/>
  <c r="M1067" i="1"/>
  <c r="M1058" i="1"/>
  <c r="M1079" i="1"/>
  <c r="M1064" i="1"/>
  <c r="M1090" i="1"/>
  <c r="M1129" i="1"/>
  <c r="M1095" i="1"/>
  <c r="M1092" i="1"/>
  <c r="M1124" i="1"/>
  <c r="M1133" i="1"/>
  <c r="M1100" i="1"/>
  <c r="M1120" i="1"/>
  <c r="M1134" i="1"/>
  <c r="M1101" i="1"/>
  <c r="M1116" i="1"/>
  <c r="M1108" i="1"/>
  <c r="M1114" i="1"/>
  <c r="M1105" i="1"/>
  <c r="M1126" i="1"/>
  <c r="M1112" i="1"/>
  <c r="M1137" i="1"/>
  <c r="M1128" i="1"/>
  <c r="M1096" i="1"/>
  <c r="M1093" i="1"/>
  <c r="M1122" i="1"/>
  <c r="M1131" i="1"/>
  <c r="M1098" i="1"/>
  <c r="M1119" i="1"/>
  <c r="M1135" i="1"/>
  <c r="M1102" i="1"/>
  <c r="M1118" i="1"/>
  <c r="M1107" i="1"/>
  <c r="M1113" i="1"/>
  <c r="M1104" i="1"/>
  <c r="M1125" i="1"/>
  <c r="M1110" i="1"/>
  <c r="M1138" i="1"/>
  <c r="M1130" i="1"/>
  <c r="M1097" i="1"/>
  <c r="M1094" i="1"/>
  <c r="M1123" i="1"/>
  <c r="M1132" i="1"/>
  <c r="M1099" i="1"/>
  <c r="M1121" i="1"/>
  <c r="M1136" i="1"/>
  <c r="M1103" i="1"/>
  <c r="M1117" i="1"/>
  <c r="M1109" i="1"/>
  <c r="M1115" i="1"/>
  <c r="M1106" i="1"/>
  <c r="M1127" i="1"/>
  <c r="M1111" i="1"/>
  <c r="M1139" i="1"/>
  <c r="M1193" i="1"/>
  <c r="M1157" i="1"/>
  <c r="M1154" i="1"/>
  <c r="M1187" i="1"/>
  <c r="M1196" i="1"/>
  <c r="M1160" i="1"/>
  <c r="M1184" i="1"/>
  <c r="M1199" i="1"/>
  <c r="M1163" i="1"/>
  <c r="M1178" i="1"/>
  <c r="M1169" i="1"/>
  <c r="M1175" i="1"/>
  <c r="M1166" i="1"/>
  <c r="M1190" i="1"/>
  <c r="M1172" i="1"/>
  <c r="M1181" i="1"/>
  <c r="M1195" i="1"/>
  <c r="M1159" i="1"/>
  <c r="M1156" i="1"/>
  <c r="M1189" i="1"/>
  <c r="M1198" i="1"/>
  <c r="M1162" i="1"/>
  <c r="M1186" i="1"/>
  <c r="M1201" i="1"/>
  <c r="M1165" i="1"/>
  <c r="M1180" i="1"/>
  <c r="M1171" i="1"/>
  <c r="M1177" i="1"/>
  <c r="M1168" i="1"/>
  <c r="M1191" i="1"/>
  <c r="M1174" i="1"/>
  <c r="M1182" i="1"/>
  <c r="M1194" i="1"/>
  <c r="M1158" i="1"/>
  <c r="M1155" i="1"/>
  <c r="M1188" i="1"/>
  <c r="M1197" i="1"/>
  <c r="M1161" i="1"/>
  <c r="M1185" i="1"/>
  <c r="M1200" i="1"/>
  <c r="M1164" i="1"/>
  <c r="M1179" i="1"/>
  <c r="M1170" i="1"/>
  <c r="M1176" i="1"/>
  <c r="M1167" i="1"/>
  <c r="M1192" i="1"/>
  <c r="M1173" i="1"/>
  <c r="M1183" i="1"/>
  <c r="M1241" i="1"/>
  <c r="M1205" i="1"/>
  <c r="M1202" i="1"/>
  <c r="M1235" i="1"/>
  <c r="M1244" i="1"/>
  <c r="M1208" i="1"/>
  <c r="M1232" i="1"/>
  <c r="M1247" i="1"/>
  <c r="M1211" i="1"/>
  <c r="M1226" i="1"/>
  <c r="M1217" i="1"/>
  <c r="M1223" i="1"/>
  <c r="M1214" i="1"/>
  <c r="M1238" i="1"/>
  <c r="M1220" i="1"/>
  <c r="M1229" i="1"/>
  <c r="M1243" i="1"/>
  <c r="M1207" i="1"/>
  <c r="M1204" i="1"/>
  <c r="M1237" i="1"/>
  <c r="M1246" i="1"/>
  <c r="M1210" i="1"/>
  <c r="M1234" i="1"/>
  <c r="M1249" i="1"/>
  <c r="M1213" i="1"/>
  <c r="M1228" i="1"/>
  <c r="M1218" i="1"/>
  <c r="M1225" i="1"/>
  <c r="M1216" i="1"/>
  <c r="M1240" i="1"/>
  <c r="M1222" i="1"/>
  <c r="M1231" i="1"/>
  <c r="M1242" i="1"/>
  <c r="M1206" i="1"/>
  <c r="M1203" i="1"/>
  <c r="M1236" i="1"/>
  <c r="M1245" i="1"/>
  <c r="M1209" i="1"/>
  <c r="M1233" i="1"/>
  <c r="M1248" i="1"/>
  <c r="M1212" i="1"/>
  <c r="M1227" i="1"/>
  <c r="M1219" i="1"/>
  <c r="M1224" i="1"/>
  <c r="M1215" i="1"/>
  <c r="M1239" i="1"/>
  <c r="M1221" i="1"/>
  <c r="M1230" i="1"/>
  <c r="M1289" i="1"/>
  <c r="M1253" i="1"/>
  <c r="M1250" i="1"/>
  <c r="M1283" i="1"/>
  <c r="M1292" i="1"/>
  <c r="M1256" i="1"/>
  <c r="M1280" i="1"/>
  <c r="M1295" i="1"/>
  <c r="M1259" i="1"/>
  <c r="M1274" i="1"/>
  <c r="M1265" i="1"/>
  <c r="M1271" i="1"/>
  <c r="M1262" i="1"/>
  <c r="M1286" i="1"/>
  <c r="M1268" i="1"/>
  <c r="M1277" i="1"/>
  <c r="M1291" i="1"/>
  <c r="M1255" i="1"/>
  <c r="M1252" i="1"/>
  <c r="M1285" i="1"/>
  <c r="M1294" i="1"/>
  <c r="M1258" i="1"/>
  <c r="M1282" i="1"/>
  <c r="M1297" i="1"/>
  <c r="M1261" i="1"/>
  <c r="M1276" i="1"/>
  <c r="M1267" i="1"/>
  <c r="M1273" i="1"/>
  <c r="M1264" i="1"/>
  <c r="M1288" i="1"/>
  <c r="M1269" i="1"/>
  <c r="M1278" i="1"/>
  <c r="M1290" i="1"/>
  <c r="M1254" i="1"/>
  <c r="M1251" i="1"/>
  <c r="M1284" i="1"/>
  <c r="M1293" i="1"/>
  <c r="M1257" i="1"/>
  <c r="M1281" i="1"/>
  <c r="M1296" i="1"/>
  <c r="M1260" i="1"/>
  <c r="M1275" i="1"/>
  <c r="M1266" i="1"/>
  <c r="M1272" i="1"/>
  <c r="M1263" i="1"/>
  <c r="M1287" i="1"/>
  <c r="M1270" i="1"/>
  <c r="M1279" i="1"/>
  <c r="M1334" i="1"/>
  <c r="M1301" i="1"/>
  <c r="M1298" i="1"/>
  <c r="M1328" i="1"/>
  <c r="M1337" i="1"/>
  <c r="M1304" i="1"/>
  <c r="M1325" i="1"/>
  <c r="M1340" i="1"/>
  <c r="M1307" i="1"/>
  <c r="M1323" i="1"/>
  <c r="M1315" i="1"/>
  <c r="M1320" i="1"/>
  <c r="M1311" i="1"/>
  <c r="M1333" i="1"/>
  <c r="M1318" i="1"/>
  <c r="M1343" i="1"/>
  <c r="M1336" i="1"/>
  <c r="M1303" i="1"/>
  <c r="M1300" i="1"/>
  <c r="M1330" i="1"/>
  <c r="M1339" i="1"/>
  <c r="M1306" i="1"/>
  <c r="M1327" i="1"/>
  <c r="M1342" i="1"/>
  <c r="M1309" i="1"/>
  <c r="M1324" i="1"/>
  <c r="M1313" i="1"/>
  <c r="M1321" i="1"/>
  <c r="M1312" i="1"/>
  <c r="M1331" i="1"/>
  <c r="M1316" i="1"/>
  <c r="M1344" i="1"/>
  <c r="M1335" i="1"/>
  <c r="M1302" i="1"/>
  <c r="M1299" i="1"/>
  <c r="M1329" i="1"/>
  <c r="M1338" i="1"/>
  <c r="M1305" i="1"/>
  <c r="M1326" i="1"/>
  <c r="M1341" i="1"/>
  <c r="M1308" i="1"/>
  <c r="M1322" i="1"/>
  <c r="M1314" i="1"/>
  <c r="M1319" i="1"/>
  <c r="M1310" i="1"/>
  <c r="M1332" i="1"/>
  <c r="M1317" i="1"/>
  <c r="M1345" i="1"/>
  <c r="M301" i="1"/>
  <c r="M265" i="1"/>
  <c r="M262" i="1"/>
  <c r="M295" i="1"/>
  <c r="M304" i="1"/>
  <c r="M268" i="1"/>
  <c r="M292" i="1"/>
  <c r="M307" i="1"/>
  <c r="M271" i="1"/>
  <c r="M286" i="1"/>
  <c r="M277" i="1"/>
  <c r="M283" i="1"/>
  <c r="M274" i="1"/>
  <c r="M298" i="1"/>
  <c r="M280" i="1"/>
  <c r="M289" i="1"/>
  <c r="M303" i="1"/>
  <c r="M267" i="1"/>
  <c r="M264" i="1"/>
  <c r="M297" i="1"/>
  <c r="M306" i="1"/>
  <c r="M270" i="1"/>
  <c r="M294" i="1"/>
  <c r="M309" i="1"/>
  <c r="M272" i="1"/>
  <c r="M288" i="1"/>
  <c r="M279" i="1"/>
  <c r="M285" i="1"/>
  <c r="M276" i="1"/>
  <c r="M300" i="1"/>
  <c r="M282" i="1"/>
  <c r="M291" i="1"/>
  <c r="M302" i="1"/>
  <c r="M266" i="1"/>
  <c r="M263" i="1"/>
  <c r="M296" i="1"/>
  <c r="M305" i="1"/>
  <c r="M269" i="1"/>
  <c r="M293" i="1"/>
  <c r="M308" i="1"/>
  <c r="M273" i="1"/>
  <c r="M287" i="1"/>
  <c r="M278" i="1"/>
  <c r="M284" i="1"/>
  <c r="M275" i="1"/>
  <c r="M299" i="1"/>
  <c r="M281" i="1"/>
  <c r="M290" i="1"/>
  <c r="M349" i="1"/>
  <c r="M313" i="1"/>
  <c r="M310" i="1"/>
  <c r="M343" i="1"/>
  <c r="M352" i="1"/>
  <c r="M316" i="1"/>
  <c r="M340" i="1"/>
  <c r="M355" i="1"/>
  <c r="M319" i="1"/>
  <c r="M334" i="1"/>
  <c r="M325" i="1"/>
  <c r="M331" i="1"/>
  <c r="M322" i="1"/>
  <c r="M346" i="1"/>
  <c r="M328" i="1"/>
  <c r="M337" i="1"/>
  <c r="M351" i="1"/>
  <c r="M315" i="1"/>
  <c r="M312" i="1"/>
  <c r="M345" i="1"/>
  <c r="M354" i="1"/>
  <c r="M318" i="1"/>
  <c r="M342" i="1"/>
  <c r="M357" i="1"/>
  <c r="M321" i="1"/>
  <c r="M336" i="1"/>
  <c r="M327" i="1"/>
  <c r="M333" i="1"/>
  <c r="M324" i="1"/>
  <c r="M348" i="1"/>
  <c r="M330" i="1"/>
  <c r="M339" i="1"/>
  <c r="M350" i="1"/>
  <c r="M314" i="1"/>
  <c r="M311" i="1"/>
  <c r="M344" i="1"/>
  <c r="M353" i="1"/>
  <c r="M317" i="1"/>
  <c r="M341" i="1"/>
  <c r="M356" i="1"/>
  <c r="M320" i="1"/>
  <c r="M335" i="1"/>
  <c r="M326" i="1"/>
  <c r="M332" i="1"/>
  <c r="M323" i="1"/>
  <c r="M347" i="1"/>
  <c r="M329" i="1"/>
  <c r="M338" i="1"/>
  <c r="M396" i="1"/>
  <c r="M361" i="1"/>
  <c r="M358" i="1"/>
  <c r="M388" i="1"/>
  <c r="M397" i="1"/>
  <c r="M364" i="1"/>
  <c r="M385" i="1"/>
  <c r="M400" i="1"/>
  <c r="M367" i="1"/>
  <c r="M382" i="1"/>
  <c r="M373" i="1"/>
  <c r="M379" i="1"/>
  <c r="M370" i="1"/>
  <c r="M391" i="1"/>
  <c r="M376" i="1"/>
  <c r="M403" i="1"/>
  <c r="M394" i="1"/>
  <c r="M363" i="1"/>
  <c r="M360" i="1"/>
  <c r="M390" i="1"/>
  <c r="M399" i="1"/>
  <c r="M366" i="1"/>
  <c r="M387" i="1"/>
  <c r="M402" i="1"/>
  <c r="M369" i="1"/>
  <c r="M384" i="1"/>
  <c r="M374" i="1"/>
  <c r="M381" i="1"/>
  <c r="M372" i="1"/>
  <c r="M392" i="1"/>
  <c r="M377" i="1"/>
  <c r="M404" i="1"/>
  <c r="M395" i="1"/>
  <c r="M362" i="1"/>
  <c r="M359" i="1"/>
  <c r="M389" i="1"/>
  <c r="M398" i="1"/>
  <c r="M365" i="1"/>
  <c r="M386" i="1"/>
  <c r="M401" i="1"/>
  <c r="M368" i="1"/>
  <c r="M383" i="1"/>
  <c r="M375" i="1"/>
  <c r="M380" i="1"/>
  <c r="M371" i="1"/>
  <c r="M393" i="1"/>
  <c r="M378" i="1"/>
  <c r="M405" i="1"/>
  <c r="M441" i="1"/>
  <c r="M411" i="1"/>
  <c r="M407" i="1"/>
  <c r="M435" i="1"/>
  <c r="M442" i="1"/>
  <c r="M412" i="1"/>
  <c r="M430" i="1"/>
  <c r="M445" i="1"/>
  <c r="M415" i="1"/>
  <c r="M427" i="1"/>
  <c r="M421" i="1"/>
  <c r="M424" i="1"/>
  <c r="M419" i="1"/>
  <c r="M436" i="1"/>
  <c r="M448" i="1"/>
  <c r="M451" i="1"/>
  <c r="M439" i="1"/>
  <c r="M409" i="1"/>
  <c r="M406" i="1"/>
  <c r="M433" i="1"/>
  <c r="M444" i="1"/>
  <c r="M414" i="1"/>
  <c r="M432" i="1"/>
  <c r="M447" i="1"/>
  <c r="M416" i="1"/>
  <c r="M428" i="1"/>
  <c r="M422" i="1"/>
  <c r="M425" i="1"/>
  <c r="M418" i="1"/>
  <c r="M437" i="1"/>
  <c r="M449" i="1"/>
  <c r="M452" i="1"/>
  <c r="M440" i="1"/>
  <c r="M410" i="1"/>
  <c r="M408" i="1"/>
  <c r="M434" i="1"/>
  <c r="M443" i="1"/>
  <c r="M413" i="1"/>
  <c r="M431" i="1"/>
  <c r="M446" i="1"/>
  <c r="M417" i="1"/>
  <c r="M429" i="1"/>
  <c r="M423" i="1"/>
  <c r="M426" i="1"/>
  <c r="M420" i="1"/>
  <c r="M438" i="1"/>
  <c r="M450" i="1"/>
  <c r="M453" i="1"/>
  <c r="M591" i="1"/>
  <c r="M555" i="1"/>
  <c r="M552" i="1"/>
  <c r="M585" i="1"/>
  <c r="M594" i="1"/>
  <c r="M558" i="1"/>
  <c r="M582" i="1"/>
  <c r="M597" i="1"/>
  <c r="M561" i="1"/>
  <c r="M576" i="1"/>
  <c r="M567" i="1"/>
  <c r="M573" i="1"/>
  <c r="M564" i="1"/>
  <c r="M588" i="1"/>
  <c r="M570" i="1"/>
  <c r="M579" i="1"/>
  <c r="M589" i="1"/>
  <c r="M553" i="1"/>
  <c r="M550" i="1"/>
  <c r="M583" i="1"/>
  <c r="M592" i="1"/>
  <c r="M556" i="1"/>
  <c r="M580" i="1"/>
  <c r="M595" i="1"/>
  <c r="M559" i="1"/>
  <c r="M574" i="1"/>
  <c r="M565" i="1"/>
  <c r="M571" i="1"/>
  <c r="M562" i="1"/>
  <c r="M586" i="1"/>
  <c r="M568" i="1"/>
  <c r="M577" i="1"/>
  <c r="M590" i="1"/>
  <c r="M554" i="1"/>
  <c r="M551" i="1"/>
  <c r="M584" i="1"/>
  <c r="M593" i="1"/>
  <c r="M557" i="1"/>
  <c r="M581" i="1"/>
  <c r="M596" i="1"/>
  <c r="M560" i="1"/>
  <c r="M575" i="1"/>
  <c r="M566" i="1"/>
  <c r="M572" i="1"/>
  <c r="M563" i="1"/>
  <c r="M587" i="1"/>
  <c r="M569" i="1"/>
  <c r="M578" i="1"/>
  <c r="M638" i="1"/>
  <c r="M601" i="1"/>
  <c r="M598" i="1"/>
  <c r="M632" i="1"/>
  <c r="M641" i="1"/>
  <c r="M604" i="1"/>
  <c r="M629" i="1"/>
  <c r="M644" i="1"/>
  <c r="M608" i="1"/>
  <c r="M624" i="1"/>
  <c r="M613" i="1"/>
  <c r="M620" i="1"/>
  <c r="M611" i="1"/>
  <c r="M635" i="1"/>
  <c r="M616" i="1"/>
  <c r="M625" i="1"/>
  <c r="M637" i="1"/>
  <c r="M602" i="1"/>
  <c r="M599" i="1"/>
  <c r="M631" i="1"/>
  <c r="M640" i="1"/>
  <c r="M605" i="1"/>
  <c r="M628" i="1"/>
  <c r="M643" i="1"/>
  <c r="M607" i="1"/>
  <c r="M622" i="1"/>
  <c r="M614" i="1"/>
  <c r="M619" i="1"/>
  <c r="M610" i="1"/>
  <c r="M634" i="1"/>
  <c r="M617" i="1"/>
  <c r="M626" i="1"/>
  <c r="M639" i="1"/>
  <c r="M603" i="1"/>
  <c r="M600" i="1"/>
  <c r="M633" i="1"/>
  <c r="M642" i="1"/>
  <c r="M606" i="1"/>
  <c r="M630" i="1"/>
  <c r="M645" i="1"/>
  <c r="M609" i="1"/>
  <c r="M623" i="1"/>
  <c r="M615" i="1"/>
  <c r="M621" i="1"/>
  <c r="M612" i="1"/>
  <c r="M636" i="1"/>
  <c r="M618" i="1"/>
  <c r="M627" i="1"/>
  <c r="M685" i="1"/>
  <c r="M649" i="1"/>
  <c r="M646" i="1"/>
  <c r="M680" i="1"/>
  <c r="M688" i="1"/>
  <c r="M652" i="1"/>
  <c r="M676" i="1"/>
  <c r="M691" i="1"/>
  <c r="M656" i="1"/>
  <c r="M670" i="1"/>
  <c r="M662" i="1"/>
  <c r="M668" i="1"/>
  <c r="M658" i="1"/>
  <c r="M682" i="1"/>
  <c r="M664" i="1"/>
  <c r="M673" i="1"/>
  <c r="M687" i="1"/>
  <c r="M650" i="1"/>
  <c r="M647" i="1"/>
  <c r="M679" i="1"/>
  <c r="M690" i="1"/>
  <c r="M654" i="1"/>
  <c r="M678" i="1"/>
  <c r="M693" i="1"/>
  <c r="M655" i="1"/>
  <c r="M671" i="1"/>
  <c r="M661" i="1"/>
  <c r="M667" i="1"/>
  <c r="M659" i="1"/>
  <c r="M683" i="1"/>
  <c r="M665" i="1"/>
  <c r="M675" i="1"/>
  <c r="M686" i="1"/>
  <c r="M651" i="1"/>
  <c r="M648" i="1"/>
  <c r="M681" i="1"/>
  <c r="M689" i="1"/>
  <c r="M653" i="1"/>
  <c r="M677" i="1"/>
  <c r="M692" i="1"/>
  <c r="M657" i="1"/>
  <c r="M672" i="1"/>
  <c r="M663" i="1"/>
  <c r="M669" i="1"/>
  <c r="M660" i="1"/>
  <c r="M684" i="1"/>
  <c r="M666" i="1"/>
  <c r="M674" i="1"/>
  <c r="M734" i="1"/>
  <c r="M699" i="1"/>
  <c r="M696" i="1"/>
  <c r="M729" i="1"/>
  <c r="M738" i="1"/>
  <c r="M701" i="1"/>
  <c r="M726" i="1"/>
  <c r="M741" i="1"/>
  <c r="M705" i="1"/>
  <c r="M720" i="1"/>
  <c r="M711" i="1"/>
  <c r="M717" i="1"/>
  <c r="M708" i="1"/>
  <c r="M732" i="1"/>
  <c r="M714" i="1"/>
  <c r="M723" i="1"/>
  <c r="M735" i="1"/>
  <c r="M698" i="1"/>
  <c r="M695" i="1"/>
  <c r="M727" i="1"/>
  <c r="M737" i="1"/>
  <c r="M702" i="1"/>
  <c r="M725" i="1"/>
  <c r="M740" i="1"/>
  <c r="M704" i="1"/>
  <c r="M719" i="1"/>
  <c r="M709" i="1"/>
  <c r="M715" i="1"/>
  <c r="M706" i="1"/>
  <c r="M730" i="1"/>
  <c r="M712" i="1"/>
  <c r="M722" i="1"/>
  <c r="M733" i="1"/>
  <c r="M697" i="1"/>
  <c r="M694" i="1"/>
  <c r="M728" i="1"/>
  <c r="M736" i="1"/>
  <c r="M700" i="1"/>
  <c r="M724" i="1"/>
  <c r="M739" i="1"/>
  <c r="M703" i="1"/>
  <c r="M718" i="1"/>
  <c r="M710" i="1"/>
  <c r="M716" i="1"/>
  <c r="M707" i="1"/>
  <c r="M731" i="1"/>
  <c r="M713" i="1"/>
  <c r="M721" i="1"/>
  <c r="M47" i="1"/>
  <c r="M7" i="1"/>
  <c r="M4" i="1"/>
  <c r="M37" i="1"/>
  <c r="M43" i="1"/>
  <c r="M10" i="1"/>
  <c r="M34" i="1"/>
  <c r="M46" i="1"/>
  <c r="M13" i="1"/>
  <c r="M28" i="1"/>
  <c r="M19" i="1"/>
  <c r="M25" i="1"/>
  <c r="M15" i="1"/>
  <c r="M40" i="1"/>
  <c r="M22" i="1"/>
  <c r="M31" i="1"/>
  <c r="M48" i="1"/>
  <c r="M6" i="1"/>
  <c r="M3" i="1"/>
  <c r="M36" i="1"/>
  <c r="M41" i="1"/>
  <c r="M8" i="1"/>
  <c r="M32" i="1"/>
  <c r="M44" i="1"/>
  <c r="M12" i="1"/>
  <c r="M26" i="1"/>
  <c r="M17" i="1"/>
  <c r="M23" i="1"/>
  <c r="M14" i="1"/>
  <c r="M38" i="1"/>
  <c r="M20" i="1"/>
  <c r="M29" i="1"/>
  <c r="M49" i="1"/>
  <c r="M5" i="1"/>
  <c r="M2" i="1"/>
  <c r="M35" i="1"/>
  <c r="M42" i="1"/>
  <c r="M9" i="1"/>
  <c r="M33" i="1"/>
  <c r="M45" i="1"/>
  <c r="M11" i="1"/>
  <c r="M27" i="1"/>
  <c r="M18" i="1"/>
  <c r="M24" i="1"/>
  <c r="M16" i="1"/>
  <c r="M39" i="1"/>
  <c r="M21" i="1"/>
  <c r="M30" i="1"/>
  <c r="M95" i="1"/>
  <c r="M54" i="1"/>
  <c r="M52" i="1"/>
  <c r="M85" i="1"/>
  <c r="M90" i="1"/>
  <c r="M58" i="1"/>
  <c r="M82" i="1"/>
  <c r="M94" i="1"/>
  <c r="M61" i="1"/>
  <c r="M75" i="1"/>
  <c r="M67" i="1"/>
  <c r="M72" i="1"/>
  <c r="M62" i="1"/>
  <c r="M87" i="1"/>
  <c r="M68" i="1"/>
  <c r="M77" i="1"/>
  <c r="M96" i="1"/>
  <c r="M55" i="1"/>
  <c r="M51" i="1"/>
  <c r="M84" i="1"/>
  <c r="M91" i="1"/>
  <c r="M57" i="1"/>
  <c r="M81" i="1"/>
  <c r="M93" i="1"/>
  <c r="M60" i="1"/>
  <c r="M76" i="1"/>
  <c r="M66" i="1"/>
  <c r="M73" i="1"/>
  <c r="M63" i="1"/>
  <c r="M88" i="1"/>
  <c r="M69" i="1"/>
  <c r="M78" i="1"/>
  <c r="M97" i="1"/>
  <c r="M53" i="1"/>
  <c r="M50" i="1"/>
  <c r="M83" i="1"/>
  <c r="M89" i="1"/>
  <c r="M56" i="1"/>
  <c r="M80" i="1"/>
  <c r="M92" i="1"/>
  <c r="M59" i="1"/>
  <c r="M74" i="1"/>
  <c r="M65" i="1"/>
  <c r="M71" i="1"/>
  <c r="M64" i="1"/>
  <c r="M86" i="1"/>
  <c r="M70" i="1"/>
  <c r="M79" i="1"/>
  <c r="M143" i="1"/>
  <c r="M102" i="1"/>
  <c r="M98" i="1"/>
  <c r="M128" i="1"/>
  <c r="M136" i="1"/>
  <c r="M104" i="1"/>
  <c r="M125" i="1"/>
  <c r="M137" i="1"/>
  <c r="M107" i="1"/>
  <c r="M119" i="1"/>
  <c r="M111" i="1"/>
  <c r="M116" i="1"/>
  <c r="M140" i="1"/>
  <c r="M132" i="1"/>
  <c r="M114" i="1"/>
  <c r="M123" i="1"/>
  <c r="M144" i="1"/>
  <c r="M103" i="1"/>
  <c r="M100" i="1"/>
  <c r="M130" i="1"/>
  <c r="M134" i="1"/>
  <c r="M106" i="1"/>
  <c r="M127" i="1"/>
  <c r="M139" i="1"/>
  <c r="M109" i="1"/>
  <c r="M121" i="1"/>
  <c r="M112" i="1"/>
  <c r="M118" i="1"/>
  <c r="M141" i="1"/>
  <c r="M131" i="1"/>
  <c r="M113" i="1"/>
  <c r="M122" i="1"/>
  <c r="M145" i="1"/>
  <c r="M101" i="1"/>
  <c r="M99" i="1"/>
  <c r="M129" i="1"/>
  <c r="M135" i="1"/>
  <c r="M105" i="1"/>
  <c r="M126" i="1"/>
  <c r="M138" i="1"/>
  <c r="M108" i="1"/>
  <c r="M120" i="1"/>
  <c r="M110" i="1"/>
  <c r="M117" i="1"/>
  <c r="M142" i="1"/>
  <c r="M133" i="1"/>
  <c r="M115" i="1"/>
  <c r="M124" i="1"/>
  <c r="M191" i="1"/>
  <c r="M149" i="1"/>
  <c r="M146" i="1"/>
  <c r="M173" i="1"/>
  <c r="M181" i="1"/>
  <c r="M154" i="1"/>
  <c r="M171" i="1"/>
  <c r="M184" i="1"/>
  <c r="M157" i="1"/>
  <c r="M168" i="1"/>
  <c r="M158" i="1"/>
  <c r="M164" i="1"/>
  <c r="M185" i="1"/>
  <c r="M176" i="1"/>
  <c r="M162" i="1"/>
  <c r="M188" i="1"/>
  <c r="M192" i="1"/>
  <c r="M150" i="1"/>
  <c r="M147" i="1"/>
  <c r="M174" i="1"/>
  <c r="M179" i="1"/>
  <c r="M152" i="1"/>
  <c r="M172" i="1"/>
  <c r="M183" i="1"/>
  <c r="M156" i="1"/>
  <c r="M169" i="1"/>
  <c r="M159" i="1"/>
  <c r="M166" i="1"/>
  <c r="M186" i="1"/>
  <c r="M177" i="1"/>
  <c r="M161" i="1"/>
  <c r="M189" i="1"/>
  <c r="M193" i="1"/>
  <c r="M151" i="1"/>
  <c r="M148" i="1"/>
  <c r="M175" i="1"/>
  <c r="M180" i="1"/>
  <c r="M153" i="1"/>
  <c r="M170" i="1"/>
  <c r="M182" i="1"/>
  <c r="M155" i="1"/>
  <c r="M167" i="1"/>
  <c r="M160" i="1"/>
  <c r="M165" i="1"/>
  <c r="M187" i="1"/>
  <c r="M178" i="1"/>
  <c r="M163" i="1"/>
  <c r="M190" i="1"/>
  <c r="M785" i="1"/>
  <c r="M781" i="1"/>
  <c r="M775" i="1"/>
  <c r="M777" i="1"/>
  <c r="M779" i="1"/>
  <c r="M770" i="1"/>
  <c r="M773" i="1"/>
  <c r="M772" i="1"/>
  <c r="M782" i="1"/>
  <c r="M784" i="1"/>
  <c r="M776" i="1"/>
  <c r="M778" i="1"/>
  <c r="M780" i="1"/>
  <c r="M783" i="1"/>
  <c r="M771" i="1"/>
  <c r="M774" i="1"/>
  <c r="M786" i="1"/>
  <c r="M800" i="1"/>
  <c r="M796" i="1"/>
  <c r="M790" i="1"/>
  <c r="M792" i="1"/>
  <c r="M794" i="1"/>
  <c r="M787" i="1"/>
  <c r="M802" i="1"/>
  <c r="M801" i="1"/>
  <c r="M797" i="1"/>
  <c r="M799" i="1"/>
  <c r="M791" i="1"/>
  <c r="M793" i="1"/>
  <c r="M795" i="1"/>
  <c r="M798" i="1"/>
  <c r="M788" i="1"/>
  <c r="M789" i="1"/>
  <c r="M803" i="1"/>
  <c r="M208" i="1"/>
  <c r="M204" i="1"/>
  <c r="M198" i="1"/>
  <c r="M200" i="1"/>
  <c r="M202" i="1"/>
  <c r="M194" i="1"/>
  <c r="M197" i="1"/>
  <c r="M209" i="1"/>
  <c r="M205" i="1"/>
  <c r="M207" i="1"/>
  <c r="M199" i="1"/>
  <c r="M201" i="1"/>
  <c r="M203" i="1"/>
  <c r="M206" i="1"/>
  <c r="M195" i="1"/>
  <c r="M196" i="1"/>
  <c r="M210" i="1"/>
  <c r="M226" i="1"/>
  <c r="M222" i="1"/>
  <c r="M216" i="1"/>
  <c r="M218" i="1"/>
  <c r="M220" i="1"/>
  <c r="M211" i="1"/>
  <c r="M214" i="1"/>
  <c r="M227" i="1"/>
  <c r="M223" i="1"/>
  <c r="M225" i="1"/>
  <c r="M217" i="1"/>
  <c r="M219" i="1"/>
  <c r="M221" i="1"/>
  <c r="M224" i="1"/>
  <c r="M212" i="1"/>
  <c r="M213" i="1"/>
  <c r="M215" i="1"/>
  <c r="M243" i="1"/>
  <c r="M239" i="1"/>
  <c r="M233" i="1"/>
  <c r="M235" i="1"/>
  <c r="M237" i="1"/>
  <c r="M228" i="1"/>
  <c r="M230" i="1"/>
  <c r="M244" i="1"/>
  <c r="M240" i="1"/>
  <c r="M242" i="1"/>
  <c r="M234" i="1"/>
  <c r="M236" i="1"/>
  <c r="M238" i="1"/>
  <c r="M241" i="1"/>
  <c r="M229" i="1"/>
  <c r="M232" i="1"/>
  <c r="M231" i="1"/>
  <c r="M259" i="1"/>
  <c r="M255" i="1"/>
  <c r="M249" i="1"/>
  <c r="M251" i="1"/>
  <c r="M253" i="1"/>
  <c r="M245" i="1"/>
  <c r="M246" i="1"/>
  <c r="M260" i="1"/>
  <c r="M256" i="1"/>
  <c r="M258" i="1"/>
  <c r="M250" i="1"/>
  <c r="M252" i="1"/>
  <c r="M254" i="1"/>
  <c r="M257" i="1"/>
  <c r="M247" i="1"/>
  <c r="M248" i="1"/>
  <c r="M261" i="1"/>
  <c r="M498" i="1"/>
  <c r="M494" i="1"/>
  <c r="M488" i="1"/>
  <c r="M490" i="1"/>
  <c r="M492" i="1"/>
  <c r="M482" i="1"/>
  <c r="M485" i="1"/>
  <c r="M484" i="1"/>
  <c r="M495" i="1"/>
  <c r="M497" i="1"/>
  <c r="M489" i="1"/>
  <c r="M491" i="1"/>
  <c r="M493" i="1"/>
  <c r="M496" i="1"/>
  <c r="M483" i="1"/>
  <c r="M487" i="1"/>
  <c r="M486" i="1"/>
  <c r="M515" i="1"/>
  <c r="M511" i="1"/>
  <c r="M505" i="1"/>
  <c r="M507" i="1"/>
  <c r="M509" i="1"/>
  <c r="M499" i="1"/>
  <c r="M501" i="1"/>
  <c r="M500" i="1"/>
  <c r="M512" i="1"/>
  <c r="M514" i="1"/>
  <c r="M506" i="1"/>
  <c r="M508" i="1"/>
  <c r="M510" i="1"/>
  <c r="M513" i="1"/>
  <c r="M503" i="1"/>
  <c r="M504" i="1"/>
  <c r="M502" i="1"/>
  <c r="M532" i="1"/>
  <c r="M528" i="1"/>
  <c r="M522" i="1"/>
  <c r="M524" i="1"/>
  <c r="M526" i="1"/>
  <c r="M516" i="1"/>
  <c r="M518" i="1"/>
  <c r="M517" i="1"/>
  <c r="M529" i="1"/>
  <c r="M531" i="1"/>
  <c r="M523" i="1"/>
  <c r="M525" i="1"/>
  <c r="M527" i="1"/>
  <c r="M530" i="1"/>
  <c r="M520" i="1"/>
  <c r="M521" i="1"/>
  <c r="M519" i="1"/>
  <c r="M549" i="1"/>
  <c r="M545" i="1"/>
  <c r="M539" i="1"/>
  <c r="M541" i="1"/>
  <c r="M543" i="1"/>
  <c r="M533" i="1"/>
  <c r="M536" i="1"/>
  <c r="M535" i="1"/>
  <c r="M546" i="1"/>
  <c r="M548" i="1"/>
  <c r="M540" i="1"/>
  <c r="M542" i="1"/>
  <c r="M544" i="1"/>
  <c r="M547" i="1"/>
  <c r="M534" i="1"/>
  <c r="M538" i="1"/>
  <c r="M537" i="1"/>
  <c r="M1145" i="1"/>
  <c r="M1146" i="1"/>
  <c r="M1142" i="1"/>
  <c r="M1140" i="1"/>
  <c r="M1141" i="1"/>
  <c r="M1144" i="1"/>
  <c r="M1143" i="1"/>
  <c r="M1152" i="1"/>
  <c r="M1153" i="1"/>
  <c r="M1149" i="1"/>
  <c r="M1147" i="1"/>
  <c r="M1148" i="1"/>
  <c r="M1151" i="1"/>
  <c r="M1150" i="1"/>
  <c r="M458" i="1"/>
  <c r="M459" i="1"/>
  <c r="M454" i="1"/>
  <c r="M456" i="1"/>
  <c r="M457" i="1"/>
  <c r="M460" i="1"/>
  <c r="M455" i="1"/>
  <c r="M466" i="1"/>
  <c r="M467" i="1"/>
  <c r="M461" i="1"/>
  <c r="M463" i="1"/>
  <c r="M464" i="1"/>
  <c r="M465" i="1"/>
  <c r="M462" i="1"/>
  <c r="M474" i="1"/>
  <c r="M472" i="1"/>
  <c r="M468" i="1"/>
  <c r="M470" i="1"/>
  <c r="M471" i="1"/>
  <c r="M473" i="1"/>
  <c r="M469" i="1"/>
  <c r="M480" i="1"/>
  <c r="M481" i="1"/>
  <c r="M475" i="1"/>
  <c r="M478" i="1"/>
  <c r="M476" i="1"/>
  <c r="M479" i="1"/>
  <c r="M477" i="1"/>
  <c r="M748" i="1"/>
  <c r="M745" i="1"/>
  <c r="M742" i="1"/>
  <c r="M743" i="1"/>
  <c r="M744" i="1"/>
  <c r="M747" i="1"/>
  <c r="M746" i="1"/>
  <c r="M754" i="1"/>
  <c r="M755" i="1"/>
  <c r="M749" i="1"/>
  <c r="M752" i="1"/>
  <c r="M750" i="1"/>
  <c r="M753" i="1"/>
  <c r="M751" i="1"/>
  <c r="M761" i="1"/>
  <c r="M762" i="1"/>
  <c r="M756" i="1"/>
  <c r="M757" i="1"/>
  <c r="M758" i="1"/>
  <c r="M760" i="1"/>
  <c r="M759" i="1"/>
  <c r="M768" i="1"/>
  <c r="M769" i="1"/>
  <c r="M763" i="1"/>
  <c r="M764" i="1"/>
  <c r="M765" i="1"/>
  <c r="M767" i="1"/>
  <c r="M766" i="1"/>
  <c r="M941" i="1"/>
  <c r="N499" i="2"/>
  <c r="N498" i="2"/>
  <c r="N666" i="2"/>
  <c r="N667" i="2"/>
  <c r="N665" i="2"/>
  <c r="N329" i="2"/>
  <c r="N330" i="2"/>
  <c r="N422" i="2"/>
  <c r="N423" i="2"/>
  <c r="N424" i="2"/>
  <c r="N591" i="2"/>
  <c r="N590" i="2"/>
  <c r="N592" i="2"/>
  <c r="N134" i="2"/>
  <c r="N136" i="2"/>
  <c r="N135" i="2"/>
  <c r="N256" i="2"/>
  <c r="N254" i="2"/>
  <c r="N255" i="2"/>
  <c r="N41" i="2"/>
  <c r="N42" i="2"/>
  <c r="N43" i="2"/>
  <c r="N463" i="2"/>
  <c r="N461" i="2"/>
  <c r="N462" i="2"/>
  <c r="N630" i="2"/>
  <c r="N631" i="2"/>
  <c r="N629" i="2"/>
  <c r="N295" i="2"/>
  <c r="N293" i="2"/>
  <c r="N294" i="2"/>
  <c r="N388" i="2"/>
  <c r="N387" i="2"/>
  <c r="N386" i="2"/>
  <c r="N554" i="2"/>
  <c r="N556" i="2"/>
  <c r="N555" i="2"/>
  <c r="N100" i="2"/>
  <c r="N99" i="2"/>
  <c r="N98" i="2"/>
  <c r="N219" i="2"/>
  <c r="N218" i="2"/>
  <c r="N220" i="2"/>
  <c r="N5" i="2"/>
  <c r="N6" i="2"/>
  <c r="N7" i="2"/>
  <c r="N459" i="2"/>
  <c r="N458" i="2"/>
  <c r="N460" i="2"/>
  <c r="N627" i="2"/>
  <c r="N626" i="2"/>
  <c r="N628" i="2"/>
  <c r="N292" i="2"/>
  <c r="N291" i="2"/>
  <c r="N290" i="2"/>
  <c r="N383" i="2"/>
  <c r="N384" i="2"/>
  <c r="N385" i="2"/>
  <c r="N551" i="2"/>
  <c r="N552" i="2"/>
  <c r="N553" i="2"/>
  <c r="N96" i="2"/>
  <c r="N95" i="2"/>
  <c r="N97" i="2"/>
  <c r="N215" i="2"/>
  <c r="N216" i="2"/>
  <c r="N217" i="2"/>
  <c r="N2" i="2"/>
  <c r="N3" i="2"/>
  <c r="N4" i="2"/>
  <c r="N493" i="2"/>
  <c r="N492" i="2"/>
  <c r="N491" i="2"/>
  <c r="N660" i="2"/>
  <c r="N661" i="2"/>
  <c r="N659" i="2"/>
  <c r="N323" i="2"/>
  <c r="N325" i="2"/>
  <c r="N324" i="2"/>
  <c r="N418" i="2"/>
  <c r="N417" i="2"/>
  <c r="N416" i="2"/>
  <c r="N584" i="2"/>
  <c r="N586" i="2"/>
  <c r="N585" i="2"/>
  <c r="N129" i="2"/>
  <c r="N128" i="2"/>
  <c r="N130" i="2"/>
  <c r="N249" i="2"/>
  <c r="N248" i="2"/>
  <c r="N250" i="2"/>
  <c r="N35" i="2"/>
  <c r="N36" i="2"/>
  <c r="N37" i="2"/>
  <c r="N500" i="2"/>
  <c r="N501" i="2"/>
  <c r="N502" i="2"/>
  <c r="N670" i="2"/>
  <c r="N668" i="2"/>
  <c r="N669" i="2"/>
  <c r="N334" i="2"/>
  <c r="N332" i="2"/>
  <c r="N333" i="2"/>
  <c r="N453" i="2"/>
  <c r="N452" i="2"/>
  <c r="N454" i="2"/>
  <c r="N620" i="2"/>
  <c r="N621" i="2"/>
  <c r="N622" i="2"/>
  <c r="N164" i="2"/>
  <c r="N166" i="2"/>
  <c r="N165" i="2"/>
  <c r="N285" i="2"/>
  <c r="N284" i="2"/>
  <c r="N286" i="2"/>
  <c r="N44" i="2"/>
  <c r="N45" i="2"/>
  <c r="N46" i="2"/>
  <c r="N465" i="2"/>
  <c r="N466" i="2"/>
  <c r="N464" i="2"/>
  <c r="N633" i="2"/>
  <c r="N634" i="2"/>
  <c r="N632" i="2"/>
  <c r="N296" i="2"/>
  <c r="N298" i="2"/>
  <c r="N297" i="2"/>
  <c r="N390" i="2"/>
  <c r="N391" i="2"/>
  <c r="N389" i="2"/>
  <c r="N559" i="2"/>
  <c r="N558" i="2"/>
  <c r="N557" i="2"/>
  <c r="N102" i="2"/>
  <c r="N101" i="2"/>
  <c r="N103" i="2"/>
  <c r="N223" i="2"/>
  <c r="N222" i="2"/>
  <c r="N221" i="2"/>
  <c r="N8" i="2"/>
  <c r="N9" i="2"/>
  <c r="N10" i="2"/>
  <c r="N488" i="2"/>
  <c r="N489" i="2"/>
  <c r="N490" i="2"/>
  <c r="N658" i="2"/>
  <c r="N656" i="2"/>
  <c r="N657" i="2"/>
  <c r="N320" i="2"/>
  <c r="N321" i="2"/>
  <c r="N322" i="2"/>
  <c r="N414" i="2"/>
  <c r="N413" i="2"/>
  <c r="N415" i="2"/>
  <c r="N582" i="2"/>
  <c r="N581" i="2"/>
  <c r="N583" i="2"/>
  <c r="N126" i="2"/>
  <c r="N125" i="2"/>
  <c r="N127" i="2"/>
  <c r="N246" i="2"/>
  <c r="N245" i="2"/>
  <c r="N247" i="2"/>
  <c r="N32" i="2"/>
  <c r="N33" i="2"/>
  <c r="N34" i="2"/>
  <c r="N504" i="2"/>
  <c r="N503" i="2"/>
  <c r="N505" i="2"/>
  <c r="N673" i="2"/>
  <c r="N672" i="2"/>
  <c r="N671" i="2"/>
  <c r="N336" i="2"/>
  <c r="N335" i="2"/>
  <c r="N337" i="2"/>
  <c r="N455" i="2"/>
  <c r="N456" i="2"/>
  <c r="N457" i="2"/>
  <c r="N624" i="2"/>
  <c r="N623" i="2"/>
  <c r="N625" i="2"/>
  <c r="N169" i="2"/>
  <c r="N167" i="2"/>
  <c r="N168" i="2"/>
  <c r="N289" i="2"/>
  <c r="N287" i="2"/>
  <c r="N288" i="2"/>
  <c r="N47" i="2"/>
  <c r="N48" i="2"/>
  <c r="N49" i="2"/>
  <c r="N468" i="2"/>
  <c r="N467" i="2"/>
  <c r="N469" i="2"/>
  <c r="N636" i="2"/>
  <c r="N637" i="2"/>
  <c r="N635" i="2"/>
  <c r="N299" i="2"/>
  <c r="N301" i="2"/>
  <c r="N300" i="2"/>
  <c r="N394" i="2"/>
  <c r="N393" i="2"/>
  <c r="N392" i="2"/>
  <c r="N562" i="2"/>
  <c r="N561" i="2"/>
  <c r="N560" i="2"/>
  <c r="N106" i="2"/>
  <c r="N104" i="2"/>
  <c r="N105" i="2"/>
  <c r="N224" i="2"/>
  <c r="N225" i="2"/>
  <c r="N226" i="2"/>
  <c r="N11" i="2"/>
  <c r="N12" i="2"/>
  <c r="N13" i="2"/>
  <c r="N483" i="2"/>
  <c r="N482" i="2"/>
  <c r="N484" i="2"/>
  <c r="N650" i="2"/>
  <c r="N652" i="2"/>
  <c r="N651" i="2"/>
  <c r="N316" i="2"/>
  <c r="N314" i="2"/>
  <c r="N315" i="2"/>
  <c r="N407" i="2"/>
  <c r="N409" i="2"/>
  <c r="N408" i="2"/>
  <c r="N575" i="2"/>
  <c r="N576" i="2"/>
  <c r="N577" i="2"/>
  <c r="N121" i="2"/>
  <c r="N119" i="2"/>
  <c r="N120" i="2"/>
  <c r="N240" i="2"/>
  <c r="N239" i="2"/>
  <c r="N241" i="2"/>
  <c r="N26" i="2"/>
  <c r="N27" i="2"/>
  <c r="N28" i="2"/>
  <c r="N474" i="2"/>
  <c r="N473" i="2"/>
  <c r="N475" i="2"/>
  <c r="N643" i="2"/>
  <c r="N641" i="2"/>
  <c r="N642" i="2"/>
  <c r="N306" i="2"/>
  <c r="N305" i="2"/>
  <c r="N307" i="2"/>
  <c r="N398" i="2"/>
  <c r="N399" i="2"/>
  <c r="N400" i="2"/>
  <c r="N568" i="2"/>
  <c r="N566" i="2"/>
  <c r="N567" i="2"/>
  <c r="N112" i="2"/>
  <c r="N110" i="2"/>
  <c r="N111" i="2"/>
  <c r="N232" i="2"/>
  <c r="N230" i="2"/>
  <c r="N231" i="2"/>
  <c r="N17" i="2"/>
  <c r="N18" i="2"/>
  <c r="N19" i="2"/>
  <c r="N479" i="2"/>
  <c r="N480" i="2"/>
  <c r="N481" i="2"/>
  <c r="N648" i="2"/>
  <c r="N649" i="2"/>
  <c r="N647" i="2"/>
  <c r="N313" i="2"/>
  <c r="N311" i="2"/>
  <c r="N312" i="2"/>
  <c r="N404" i="2"/>
  <c r="N406" i="2"/>
  <c r="N405" i="2"/>
  <c r="N574" i="2"/>
  <c r="N572" i="2"/>
  <c r="N573" i="2"/>
  <c r="N117" i="2"/>
  <c r="N116" i="2"/>
  <c r="N118" i="2"/>
  <c r="N237" i="2"/>
  <c r="N236" i="2"/>
  <c r="N238" i="2"/>
  <c r="N23" i="2"/>
  <c r="N24" i="2"/>
  <c r="N25" i="2"/>
  <c r="N471" i="2"/>
  <c r="N470" i="2"/>
  <c r="N472" i="2"/>
  <c r="N639" i="2"/>
  <c r="N640" i="2"/>
  <c r="N638" i="2"/>
  <c r="N302" i="2"/>
  <c r="N304" i="2"/>
  <c r="N303" i="2"/>
  <c r="N395" i="2"/>
  <c r="N396" i="2"/>
  <c r="N397" i="2"/>
  <c r="N563" i="2"/>
  <c r="N564" i="2"/>
  <c r="N565" i="2"/>
  <c r="N107" i="2"/>
  <c r="N108" i="2"/>
  <c r="N109" i="2"/>
  <c r="N227" i="2"/>
  <c r="N228" i="2"/>
  <c r="N229" i="2"/>
  <c r="N14" i="2"/>
  <c r="N15" i="2"/>
  <c r="N16" i="2"/>
  <c r="N495" i="2"/>
  <c r="N494" i="2"/>
  <c r="N496" i="2"/>
  <c r="N663" i="2"/>
  <c r="N664" i="2"/>
  <c r="N662" i="2"/>
  <c r="N326" i="2"/>
  <c r="N327" i="2"/>
  <c r="N328" i="2"/>
  <c r="N419" i="2"/>
  <c r="N420" i="2"/>
  <c r="N421" i="2"/>
  <c r="N588" i="2"/>
  <c r="N587" i="2"/>
  <c r="N589" i="2"/>
  <c r="N132" i="2"/>
  <c r="N133" i="2"/>
  <c r="N131" i="2"/>
  <c r="N253" i="2"/>
  <c r="N251" i="2"/>
  <c r="N252" i="2"/>
  <c r="N38" i="2"/>
  <c r="N39" i="2"/>
  <c r="N40" i="2"/>
  <c r="N477" i="2"/>
  <c r="N476" i="2"/>
  <c r="N478" i="2"/>
  <c r="N645" i="2"/>
  <c r="N646" i="2"/>
  <c r="N644" i="2"/>
  <c r="N308" i="2"/>
  <c r="N309" i="2"/>
  <c r="N310" i="2"/>
  <c r="N401" i="2"/>
  <c r="N403" i="2"/>
  <c r="N402" i="2"/>
  <c r="N570" i="2"/>
  <c r="N569" i="2"/>
  <c r="N571" i="2"/>
  <c r="N113" i="2"/>
  <c r="N114" i="2"/>
  <c r="N115" i="2"/>
  <c r="N233" i="2"/>
  <c r="N234" i="2"/>
  <c r="N235" i="2"/>
  <c r="N20" i="2"/>
  <c r="N21" i="2"/>
  <c r="N22" i="2"/>
  <c r="N486" i="2"/>
  <c r="N485" i="2"/>
  <c r="N487" i="2"/>
  <c r="N655" i="2"/>
  <c r="N654" i="2"/>
  <c r="N653" i="2"/>
  <c r="N317" i="2"/>
  <c r="N319" i="2"/>
  <c r="N318" i="2"/>
  <c r="N410" i="2"/>
  <c r="N411" i="2"/>
  <c r="N412" i="2"/>
  <c r="N578" i="2"/>
  <c r="N579" i="2"/>
  <c r="N580" i="2"/>
  <c r="N122" i="2"/>
  <c r="N124" i="2"/>
  <c r="N123" i="2"/>
  <c r="N242" i="2"/>
  <c r="N244" i="2"/>
  <c r="N243" i="2"/>
  <c r="N29" i="2"/>
  <c r="N30" i="2"/>
  <c r="N31" i="2"/>
  <c r="N377" i="2"/>
  <c r="N378" i="2"/>
  <c r="N379" i="2"/>
  <c r="N545" i="2"/>
  <c r="N546" i="2"/>
  <c r="N547" i="2"/>
  <c r="N89" i="2"/>
  <c r="N90" i="2"/>
  <c r="N91" i="2"/>
  <c r="N209" i="2"/>
  <c r="N210" i="2"/>
  <c r="N211" i="2"/>
  <c r="N362" i="2"/>
  <c r="N363" i="2"/>
  <c r="N364" i="2"/>
  <c r="N533" i="2"/>
  <c r="N534" i="2"/>
  <c r="N535" i="2"/>
  <c r="N77" i="2"/>
  <c r="N78" i="2"/>
  <c r="N79" i="2"/>
  <c r="N197" i="2"/>
  <c r="N198" i="2"/>
  <c r="N199" i="2"/>
  <c r="N365" i="2"/>
  <c r="N366" i="2"/>
  <c r="N367" i="2"/>
  <c r="N515" i="2"/>
  <c r="N516" i="2"/>
  <c r="N517" i="2"/>
  <c r="N60" i="2"/>
  <c r="N61" i="2"/>
  <c r="N59" i="2"/>
  <c r="N179" i="2"/>
  <c r="N181" i="2"/>
  <c r="N180" i="2"/>
  <c r="N350" i="2"/>
  <c r="N351" i="2"/>
  <c r="N352" i="2"/>
  <c r="N522" i="2"/>
  <c r="N521" i="2"/>
  <c r="N523" i="2"/>
  <c r="N67" i="2"/>
  <c r="N66" i="2"/>
  <c r="N65" i="2"/>
  <c r="N185" i="2"/>
  <c r="N187" i="2"/>
  <c r="N186" i="2"/>
  <c r="N356" i="2"/>
  <c r="N357" i="2"/>
  <c r="N358" i="2"/>
  <c r="N527" i="2"/>
  <c r="N528" i="2"/>
  <c r="N529" i="2"/>
  <c r="N72" i="2"/>
  <c r="N73" i="2"/>
  <c r="N71" i="2"/>
  <c r="N191" i="2"/>
  <c r="N193" i="2"/>
  <c r="N192" i="2"/>
  <c r="N340" i="2"/>
  <c r="N339" i="2"/>
  <c r="N338" i="2"/>
  <c r="N506" i="2"/>
  <c r="N507" i="2"/>
  <c r="N508" i="2"/>
  <c r="N52" i="2"/>
  <c r="N51" i="2"/>
  <c r="N50" i="2"/>
  <c r="N170" i="2"/>
  <c r="N172" i="2"/>
  <c r="N171" i="2"/>
  <c r="N427" i="2"/>
  <c r="N426" i="2"/>
  <c r="N425" i="2"/>
  <c r="N593" i="2"/>
  <c r="N594" i="2"/>
  <c r="N595" i="2"/>
  <c r="N139" i="2"/>
  <c r="N138" i="2"/>
  <c r="N137" i="2"/>
  <c r="N258" i="2"/>
  <c r="N257" i="2"/>
  <c r="N259" i="2"/>
  <c r="N382" i="2"/>
  <c r="N380" i="2"/>
  <c r="N381" i="2"/>
  <c r="N548" i="2"/>
  <c r="N549" i="2"/>
  <c r="N550" i="2"/>
  <c r="N94" i="2"/>
  <c r="N92" i="2"/>
  <c r="N93" i="2"/>
  <c r="N214" i="2"/>
  <c r="N212" i="2"/>
  <c r="N213" i="2"/>
  <c r="N368" i="2"/>
  <c r="N369" i="2"/>
  <c r="N370" i="2"/>
  <c r="N537" i="2"/>
  <c r="N536" i="2"/>
  <c r="N538" i="2"/>
  <c r="N82" i="2"/>
  <c r="N81" i="2"/>
  <c r="N80" i="2"/>
  <c r="N202" i="2"/>
  <c r="N200" i="2"/>
  <c r="N201" i="2"/>
  <c r="N374" i="2"/>
  <c r="N375" i="2"/>
  <c r="N376" i="2"/>
  <c r="N544" i="2"/>
  <c r="N542" i="2"/>
  <c r="N543" i="2"/>
  <c r="N88" i="2"/>
  <c r="N87" i="2"/>
  <c r="N86" i="2"/>
  <c r="N208" i="2"/>
  <c r="N206" i="2"/>
  <c r="N207" i="2"/>
  <c r="N347" i="2"/>
  <c r="N348" i="2"/>
  <c r="N349" i="2"/>
  <c r="N518" i="2"/>
  <c r="N519" i="2"/>
  <c r="N520" i="2"/>
  <c r="N64" i="2"/>
  <c r="N63" i="2"/>
  <c r="N62" i="2"/>
  <c r="N182" i="2"/>
  <c r="N184" i="2"/>
  <c r="N183" i="2"/>
  <c r="N355" i="2"/>
  <c r="N353" i="2"/>
  <c r="N354" i="2"/>
  <c r="N526" i="2"/>
  <c r="N524" i="2"/>
  <c r="N525" i="2"/>
  <c r="N70" i="2"/>
  <c r="N69" i="2"/>
  <c r="N68" i="2"/>
  <c r="N190" i="2"/>
  <c r="N188" i="2"/>
  <c r="N189" i="2"/>
  <c r="N359" i="2"/>
  <c r="N360" i="2"/>
  <c r="N361" i="2"/>
  <c r="N530" i="2"/>
  <c r="N531" i="2"/>
  <c r="N532" i="2"/>
  <c r="N74" i="2"/>
  <c r="N75" i="2"/>
  <c r="N76" i="2"/>
  <c r="N194" i="2"/>
  <c r="N196" i="2"/>
  <c r="N195" i="2"/>
  <c r="N373" i="2"/>
  <c r="N371" i="2"/>
  <c r="N372" i="2"/>
  <c r="N539" i="2"/>
  <c r="N540" i="2"/>
  <c r="N541" i="2"/>
  <c r="N84" i="2"/>
  <c r="N85" i="2"/>
  <c r="N83" i="2"/>
  <c r="N205" i="2"/>
  <c r="N203" i="2"/>
  <c r="N204" i="2"/>
  <c r="N343" i="2"/>
  <c r="N342" i="2"/>
  <c r="N341" i="2"/>
  <c r="N511" i="2"/>
  <c r="N510" i="2"/>
  <c r="N509" i="2"/>
  <c r="N54" i="2"/>
  <c r="N55" i="2"/>
  <c r="N53" i="2"/>
  <c r="N173" i="2"/>
  <c r="N174" i="2"/>
  <c r="N175" i="2"/>
  <c r="N344" i="2"/>
  <c r="N345" i="2"/>
  <c r="N346" i="2"/>
  <c r="N512" i="2"/>
  <c r="N513" i="2"/>
  <c r="N514" i="2"/>
  <c r="N58" i="2"/>
  <c r="N56" i="2"/>
  <c r="N57" i="2"/>
  <c r="N176" i="2"/>
  <c r="N177" i="2"/>
  <c r="N178" i="2"/>
  <c r="N429" i="2"/>
  <c r="N430" i="2"/>
  <c r="N428" i="2"/>
  <c r="N597" i="2"/>
  <c r="N596" i="2"/>
  <c r="N598" i="2"/>
  <c r="N142" i="2"/>
  <c r="N141" i="2"/>
  <c r="N140" i="2"/>
  <c r="N262" i="2"/>
  <c r="N260" i="2"/>
  <c r="N261" i="2"/>
  <c r="N446" i="2"/>
  <c r="N447" i="2"/>
  <c r="N448" i="2"/>
  <c r="N614" i="2"/>
  <c r="N615" i="2"/>
  <c r="N616" i="2"/>
  <c r="N158" i="2"/>
  <c r="N159" i="2"/>
  <c r="N160" i="2"/>
  <c r="N278" i="2"/>
  <c r="N279" i="2"/>
  <c r="N280" i="2"/>
  <c r="N449" i="2"/>
  <c r="N450" i="2"/>
  <c r="N451" i="2"/>
  <c r="N617" i="2"/>
  <c r="N618" i="2"/>
  <c r="N619" i="2"/>
  <c r="N161" i="2"/>
  <c r="N162" i="2"/>
  <c r="N163" i="2"/>
  <c r="N281" i="2"/>
  <c r="N282" i="2"/>
  <c r="N283" i="2"/>
  <c r="N431" i="2"/>
  <c r="N432" i="2"/>
  <c r="N433" i="2"/>
  <c r="N599" i="2"/>
  <c r="N600" i="2"/>
  <c r="N601" i="2"/>
  <c r="N143" i="2"/>
  <c r="N144" i="2"/>
  <c r="N145" i="2"/>
  <c r="N263" i="2"/>
  <c r="N264" i="2"/>
  <c r="N265" i="2"/>
  <c r="N437" i="2"/>
  <c r="N438" i="2"/>
  <c r="N439" i="2"/>
  <c r="N605" i="2"/>
  <c r="N606" i="2"/>
  <c r="N607" i="2"/>
  <c r="N149" i="2"/>
  <c r="N150" i="2"/>
  <c r="N151" i="2"/>
  <c r="N269" i="2"/>
  <c r="N270" i="2"/>
  <c r="N271" i="2"/>
  <c r="N440" i="2"/>
  <c r="N441" i="2"/>
  <c r="N442" i="2"/>
  <c r="N608" i="2"/>
  <c r="N609" i="2"/>
  <c r="N610" i="2"/>
  <c r="N152" i="2"/>
  <c r="N153" i="2"/>
  <c r="N154" i="2"/>
  <c r="N272" i="2"/>
  <c r="N273" i="2"/>
  <c r="N274" i="2"/>
  <c r="N443" i="2"/>
  <c r="N444" i="2"/>
  <c r="N445" i="2"/>
  <c r="N611" i="2"/>
  <c r="N612" i="2"/>
  <c r="N613" i="2"/>
  <c r="N155" i="2"/>
  <c r="N156" i="2"/>
  <c r="N157" i="2"/>
  <c r="N275" i="2"/>
  <c r="N276" i="2"/>
  <c r="N277" i="2"/>
  <c r="N434" i="2"/>
  <c r="N435" i="2"/>
  <c r="N436" i="2"/>
  <c r="N602" i="2"/>
  <c r="N603" i="2"/>
  <c r="N604" i="2"/>
  <c r="N146" i="2"/>
  <c r="N147" i="2"/>
  <c r="N148" i="2"/>
  <c r="N266" i="2"/>
  <c r="N267" i="2"/>
  <c r="N268" i="2"/>
  <c r="N497" i="2"/>
  <c r="K281" i="5"/>
  <c r="K298" i="5"/>
  <c r="K50" i="5"/>
  <c r="K67" i="5"/>
  <c r="K84" i="5"/>
  <c r="K379" i="5"/>
  <c r="K396" i="5"/>
  <c r="K149" i="5"/>
  <c r="K166" i="5"/>
  <c r="K183" i="5"/>
  <c r="K200" i="5"/>
  <c r="K282" i="5"/>
  <c r="K299" i="5"/>
  <c r="K51" i="5"/>
  <c r="K68" i="5"/>
  <c r="K85" i="5"/>
  <c r="K380" i="5"/>
  <c r="K397" i="5"/>
  <c r="K150" i="5"/>
  <c r="K167" i="5"/>
  <c r="K184" i="5"/>
  <c r="K201" i="5"/>
  <c r="K283" i="5"/>
  <c r="K300" i="5"/>
  <c r="K52" i="5"/>
  <c r="K69" i="5"/>
  <c r="K86" i="5"/>
  <c r="K381" i="5"/>
  <c r="K398" i="5"/>
  <c r="K151" i="5"/>
  <c r="K168" i="5"/>
  <c r="K185" i="5"/>
  <c r="K202" i="5"/>
  <c r="K284" i="5"/>
  <c r="K301" i="5"/>
  <c r="K53" i="5"/>
  <c r="K70" i="5"/>
  <c r="K87" i="5"/>
  <c r="K382" i="5"/>
  <c r="K399" i="5"/>
  <c r="K152" i="5"/>
  <c r="K169" i="5"/>
  <c r="K186" i="5"/>
  <c r="K203" i="5"/>
  <c r="K285" i="5"/>
  <c r="K302" i="5"/>
  <c r="K54" i="5"/>
  <c r="K71" i="5"/>
  <c r="K88" i="5"/>
  <c r="K383" i="5"/>
  <c r="K400" i="5"/>
  <c r="K153" i="5"/>
  <c r="K170" i="5"/>
  <c r="K187" i="5"/>
  <c r="K204" i="5"/>
  <c r="K286" i="5"/>
  <c r="K303" i="5"/>
  <c r="K55" i="5"/>
  <c r="K72" i="5"/>
  <c r="K89" i="5"/>
  <c r="K384" i="5"/>
  <c r="K401" i="5"/>
  <c r="K154" i="5"/>
  <c r="K171" i="5"/>
  <c r="K188" i="5"/>
  <c r="K205" i="5"/>
  <c r="K287" i="5"/>
  <c r="K304" i="5"/>
  <c r="K56" i="5"/>
  <c r="K73" i="5"/>
  <c r="K90" i="5"/>
  <c r="K385" i="5"/>
  <c r="K402" i="5"/>
  <c r="K155" i="5"/>
  <c r="K172" i="5"/>
  <c r="K189" i="5"/>
  <c r="K206" i="5"/>
  <c r="K288" i="5"/>
  <c r="K305" i="5"/>
  <c r="K57" i="5"/>
  <c r="K74" i="5"/>
  <c r="K91" i="5"/>
  <c r="K386" i="5"/>
  <c r="K403" i="5"/>
  <c r="K156" i="5"/>
  <c r="K173" i="5"/>
  <c r="K190" i="5"/>
  <c r="K207" i="5"/>
  <c r="K289" i="5"/>
  <c r="K306" i="5"/>
  <c r="K58" i="5"/>
  <c r="K75" i="5"/>
  <c r="K92" i="5"/>
  <c r="K387" i="5"/>
  <c r="K404" i="5"/>
  <c r="K157" i="5"/>
  <c r="K174" i="5"/>
  <c r="K191" i="5"/>
  <c r="K208" i="5"/>
  <c r="K290" i="5"/>
  <c r="K307" i="5"/>
  <c r="K59" i="5"/>
  <c r="K76" i="5"/>
  <c r="K93" i="5"/>
  <c r="K388" i="5"/>
  <c r="K405" i="5"/>
  <c r="K158" i="5"/>
  <c r="K175" i="5"/>
  <c r="K192" i="5"/>
  <c r="K209" i="5"/>
  <c r="K291" i="5"/>
  <c r="K308" i="5"/>
  <c r="K60" i="5"/>
  <c r="K77" i="5"/>
  <c r="K94" i="5"/>
  <c r="K389" i="5"/>
  <c r="K406" i="5"/>
  <c r="K159" i="5"/>
  <c r="K176" i="5"/>
  <c r="K193" i="5"/>
  <c r="K210" i="5"/>
  <c r="K292" i="5"/>
  <c r="K309" i="5"/>
  <c r="K61" i="5"/>
  <c r="K78" i="5"/>
  <c r="K95" i="5"/>
  <c r="K390" i="5"/>
  <c r="K407" i="5"/>
  <c r="K160" i="5"/>
  <c r="K177" i="5"/>
  <c r="K194" i="5"/>
  <c r="K211" i="5"/>
  <c r="K293" i="5"/>
  <c r="K310" i="5"/>
  <c r="K62" i="5"/>
  <c r="K79" i="5"/>
  <c r="K96" i="5"/>
  <c r="K391" i="5"/>
  <c r="K408" i="5"/>
  <c r="K161" i="5"/>
  <c r="K178" i="5"/>
  <c r="K195" i="5"/>
  <c r="K212" i="5"/>
  <c r="K294" i="5"/>
  <c r="K311" i="5"/>
  <c r="K63" i="5"/>
  <c r="K80" i="5"/>
  <c r="K97" i="5"/>
  <c r="K392" i="5"/>
  <c r="K409" i="5"/>
  <c r="K162" i="5"/>
  <c r="K179" i="5"/>
  <c r="K196" i="5"/>
  <c r="K213" i="5"/>
  <c r="K295" i="5"/>
  <c r="K312" i="5"/>
  <c r="K64" i="5"/>
  <c r="K81" i="5"/>
  <c r="K98" i="5"/>
  <c r="K393" i="5"/>
  <c r="K410" i="5"/>
  <c r="K163" i="5"/>
  <c r="K180" i="5"/>
  <c r="K197" i="5"/>
  <c r="K214" i="5"/>
  <c r="K3" i="5"/>
  <c r="K18" i="5"/>
  <c r="K34" i="5"/>
  <c r="K347" i="5"/>
  <c r="K363" i="5"/>
  <c r="K445" i="5"/>
  <c r="K461" i="5"/>
  <c r="K477" i="5"/>
  <c r="K493" i="5"/>
  <c r="K315" i="5"/>
  <c r="K331" i="5"/>
  <c r="K101" i="5"/>
  <c r="K117" i="5"/>
  <c r="K133" i="5"/>
  <c r="K413" i="5"/>
  <c r="K429" i="5"/>
  <c r="K217" i="5"/>
  <c r="K233" i="5"/>
  <c r="K249" i="5"/>
  <c r="K265" i="5"/>
  <c r="K4" i="5"/>
  <c r="K19" i="5"/>
  <c r="K35" i="5"/>
  <c r="K348" i="5"/>
  <c r="K364" i="5"/>
  <c r="K446" i="5"/>
  <c r="K462" i="5"/>
  <c r="K478" i="5"/>
  <c r="K494" i="5"/>
  <c r="K316" i="5"/>
  <c r="K332" i="5"/>
  <c r="K102" i="5"/>
  <c r="K118" i="5"/>
  <c r="K134" i="5"/>
  <c r="K414" i="5"/>
  <c r="K430" i="5"/>
  <c r="K218" i="5"/>
  <c r="K234" i="5"/>
  <c r="K250" i="5"/>
  <c r="K266" i="5"/>
  <c r="K5" i="5"/>
  <c r="K20" i="5"/>
  <c r="K36" i="5"/>
  <c r="K349" i="5"/>
  <c r="K365" i="5"/>
  <c r="K447" i="5"/>
  <c r="K463" i="5"/>
  <c r="K479" i="5"/>
  <c r="K495" i="5"/>
  <c r="K317" i="5"/>
  <c r="K333" i="5"/>
  <c r="K103" i="5"/>
  <c r="K119" i="5"/>
  <c r="K135" i="5"/>
  <c r="K415" i="5"/>
  <c r="K431" i="5"/>
  <c r="K219" i="5"/>
  <c r="K235" i="5"/>
  <c r="K251" i="5"/>
  <c r="K267" i="5"/>
  <c r="K6" i="5"/>
  <c r="K21" i="5"/>
  <c r="K37" i="5"/>
  <c r="K350" i="5"/>
  <c r="K366" i="5"/>
  <c r="K448" i="5"/>
  <c r="K464" i="5"/>
  <c r="K480" i="5"/>
  <c r="K496" i="5"/>
  <c r="K318" i="5"/>
  <c r="K334" i="5"/>
  <c r="K104" i="5"/>
  <c r="K120" i="5"/>
  <c r="K136" i="5"/>
  <c r="K416" i="5"/>
  <c r="K432" i="5"/>
  <c r="K220" i="5"/>
  <c r="K236" i="5"/>
  <c r="K252" i="5"/>
  <c r="K268" i="5"/>
  <c r="K7" i="5"/>
  <c r="K22" i="5"/>
  <c r="K38" i="5"/>
  <c r="K351" i="5"/>
  <c r="K367" i="5"/>
  <c r="K449" i="5"/>
  <c r="K465" i="5"/>
  <c r="K481" i="5"/>
  <c r="K497" i="5"/>
  <c r="K319" i="5"/>
  <c r="K335" i="5"/>
  <c r="K105" i="5"/>
  <c r="K121" i="5"/>
  <c r="K137" i="5"/>
  <c r="K417" i="5"/>
  <c r="K433" i="5"/>
  <c r="K221" i="5"/>
  <c r="K237" i="5"/>
  <c r="K253" i="5"/>
  <c r="K269" i="5"/>
  <c r="K8" i="5"/>
  <c r="K23" i="5"/>
  <c r="K39" i="5"/>
  <c r="K352" i="5"/>
  <c r="K368" i="5"/>
  <c r="K450" i="5"/>
  <c r="K466" i="5"/>
  <c r="K482" i="5"/>
  <c r="K498" i="5"/>
  <c r="K320" i="5"/>
  <c r="K336" i="5"/>
  <c r="K106" i="5"/>
  <c r="K122" i="5"/>
  <c r="K138" i="5"/>
  <c r="K418" i="5"/>
  <c r="K434" i="5"/>
  <c r="K222" i="5"/>
  <c r="K238" i="5"/>
  <c r="K254" i="5"/>
  <c r="K270" i="5"/>
  <c r="K9" i="5"/>
  <c r="K24" i="5"/>
  <c r="K40" i="5"/>
  <c r="K353" i="5"/>
  <c r="K369" i="5"/>
  <c r="K451" i="5"/>
  <c r="K467" i="5"/>
  <c r="K483" i="5"/>
  <c r="K499" i="5"/>
  <c r="K321" i="5"/>
  <c r="K337" i="5"/>
  <c r="K107" i="5"/>
  <c r="K123" i="5"/>
  <c r="K139" i="5"/>
  <c r="K419" i="5"/>
  <c r="K435" i="5"/>
  <c r="K223" i="5"/>
  <c r="K239" i="5"/>
  <c r="K255" i="5"/>
  <c r="K271" i="5"/>
  <c r="K10" i="5"/>
  <c r="K25" i="5"/>
  <c r="K41" i="5"/>
  <c r="K354" i="5"/>
  <c r="K370" i="5"/>
  <c r="K452" i="5"/>
  <c r="K468" i="5"/>
  <c r="K484" i="5"/>
  <c r="K500" i="5"/>
  <c r="K322" i="5"/>
  <c r="K338" i="5"/>
  <c r="K108" i="5"/>
  <c r="K124" i="5"/>
  <c r="K140" i="5"/>
  <c r="K420" i="5"/>
  <c r="K436" i="5"/>
  <c r="K224" i="5"/>
  <c r="K240" i="5"/>
  <c r="K256" i="5"/>
  <c r="K272" i="5"/>
  <c r="K11" i="5"/>
  <c r="K26" i="5"/>
  <c r="K42" i="5"/>
  <c r="K355" i="5"/>
  <c r="K371" i="5"/>
  <c r="K453" i="5"/>
  <c r="K469" i="5"/>
  <c r="K485" i="5"/>
  <c r="K501" i="5"/>
  <c r="K323" i="5"/>
  <c r="K339" i="5"/>
  <c r="K109" i="5"/>
  <c r="K125" i="5"/>
  <c r="K141" i="5"/>
  <c r="K421" i="5"/>
  <c r="K437" i="5"/>
  <c r="K225" i="5"/>
  <c r="K241" i="5"/>
  <c r="K257" i="5"/>
  <c r="K273" i="5"/>
  <c r="K12" i="5"/>
  <c r="K27" i="5"/>
  <c r="K43" i="5"/>
  <c r="K356" i="5"/>
  <c r="K372" i="5"/>
  <c r="K454" i="5"/>
  <c r="K470" i="5"/>
  <c r="K486" i="5"/>
  <c r="K502" i="5"/>
  <c r="K324" i="5"/>
  <c r="K340" i="5"/>
  <c r="K110" i="5"/>
  <c r="K126" i="5"/>
  <c r="K142" i="5"/>
  <c r="K422" i="5"/>
  <c r="K438" i="5"/>
  <c r="K226" i="5"/>
  <c r="K242" i="5"/>
  <c r="K258" i="5"/>
  <c r="K274" i="5"/>
  <c r="K13" i="5"/>
  <c r="K28" i="5"/>
  <c r="K44" i="5"/>
  <c r="K357" i="5"/>
  <c r="K373" i="5"/>
  <c r="K455" i="5"/>
  <c r="K471" i="5"/>
  <c r="K487" i="5"/>
  <c r="K503" i="5"/>
  <c r="K325" i="5"/>
  <c r="K341" i="5"/>
  <c r="K111" i="5"/>
  <c r="K127" i="5"/>
  <c r="K143" i="5"/>
  <c r="K423" i="5"/>
  <c r="K439" i="5"/>
  <c r="K227" i="5"/>
  <c r="K243" i="5"/>
  <c r="K259" i="5"/>
  <c r="K275" i="5"/>
  <c r="K14" i="5"/>
  <c r="K29" i="5"/>
  <c r="K45" i="5"/>
  <c r="K358" i="5"/>
  <c r="K374" i="5"/>
  <c r="K456" i="5"/>
  <c r="K472" i="5"/>
  <c r="K488" i="5"/>
  <c r="K504" i="5"/>
  <c r="K326" i="5"/>
  <c r="K342" i="5"/>
  <c r="K112" i="5"/>
  <c r="K128" i="5"/>
  <c r="K144" i="5"/>
  <c r="K424" i="5"/>
  <c r="K440" i="5"/>
  <c r="K228" i="5"/>
  <c r="K244" i="5"/>
  <c r="K260" i="5"/>
  <c r="K276" i="5"/>
  <c r="K15" i="5"/>
  <c r="K30" i="5"/>
  <c r="K46" i="5"/>
  <c r="K359" i="5"/>
  <c r="K375" i="5"/>
  <c r="K457" i="5"/>
  <c r="K473" i="5"/>
  <c r="K489" i="5"/>
  <c r="K505" i="5"/>
  <c r="K327" i="5"/>
  <c r="K343" i="5"/>
  <c r="K113" i="5"/>
  <c r="K129" i="5"/>
  <c r="K145" i="5"/>
  <c r="K425" i="5"/>
  <c r="K441" i="5"/>
  <c r="K229" i="5"/>
  <c r="K245" i="5"/>
  <c r="K261" i="5"/>
  <c r="K277" i="5"/>
  <c r="K31" i="5"/>
  <c r="K47" i="5"/>
  <c r="K360" i="5"/>
  <c r="K376" i="5"/>
  <c r="K458" i="5"/>
  <c r="K474" i="5"/>
  <c r="K490" i="5"/>
  <c r="K506" i="5"/>
  <c r="K328" i="5"/>
  <c r="K344" i="5"/>
  <c r="K114" i="5"/>
  <c r="K130" i="5"/>
  <c r="K146" i="5"/>
  <c r="K426" i="5"/>
  <c r="K442" i="5"/>
  <c r="K230" i="5"/>
  <c r="K246" i="5"/>
  <c r="K262" i="5"/>
  <c r="K278" i="5"/>
  <c r="K296" i="5"/>
  <c r="K313" i="5"/>
  <c r="K65" i="5"/>
  <c r="K82" i="5"/>
  <c r="K99" i="5"/>
  <c r="K394" i="5"/>
  <c r="K411" i="5"/>
  <c r="K164" i="5"/>
  <c r="K181" i="5"/>
  <c r="K198" i="5"/>
  <c r="K215" i="5"/>
  <c r="K297" i="5"/>
  <c r="K314" i="5"/>
  <c r="K66" i="5"/>
  <c r="K83" i="5"/>
  <c r="K100" i="5"/>
  <c r="K395" i="5"/>
  <c r="K412" i="5"/>
  <c r="K165" i="5"/>
  <c r="K182" i="5"/>
  <c r="K199" i="5"/>
  <c r="K216" i="5"/>
  <c r="K16" i="5"/>
  <c r="K32" i="5"/>
  <c r="K48" i="5"/>
  <c r="K361" i="5"/>
  <c r="K377" i="5"/>
  <c r="K459" i="5"/>
  <c r="K475" i="5"/>
  <c r="K491" i="5"/>
  <c r="K507" i="5"/>
  <c r="K329" i="5"/>
  <c r="K345" i="5"/>
  <c r="K115" i="5"/>
  <c r="K131" i="5"/>
  <c r="K147" i="5"/>
  <c r="K427" i="5"/>
  <c r="K443" i="5"/>
  <c r="K231" i="5"/>
  <c r="K247" i="5"/>
  <c r="K263" i="5"/>
  <c r="K279" i="5"/>
  <c r="K17" i="5"/>
  <c r="K33" i="5"/>
  <c r="K49" i="5"/>
  <c r="K362" i="5"/>
  <c r="K378" i="5"/>
  <c r="K460" i="5"/>
  <c r="K476" i="5"/>
  <c r="K492" i="5"/>
  <c r="K508" i="5"/>
  <c r="K330" i="5"/>
  <c r="K346" i="5"/>
  <c r="K116" i="5"/>
  <c r="K132" i="5"/>
  <c r="K148" i="5"/>
  <c r="K428" i="5"/>
  <c r="K444" i="5"/>
  <c r="K232" i="5"/>
  <c r="K248" i="5"/>
  <c r="K264" i="5"/>
  <c r="K280" i="5"/>
  <c r="K2" i="5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19" i="6"/>
  <c r="X231" i="6" l="1"/>
  <c r="X229" i="6"/>
  <c r="X227" i="6"/>
  <c r="X225" i="6"/>
  <c r="Z225" i="6" s="1"/>
  <c r="AA225" i="6" s="1"/>
  <c r="X223" i="6"/>
  <c r="Z223" i="6" s="1"/>
  <c r="AA223" i="6" s="1"/>
  <c r="X221" i="6"/>
  <c r="Z221" i="6" s="1"/>
  <c r="AA221" i="6" s="1"/>
  <c r="X219" i="6"/>
  <c r="Z219" i="6" s="1"/>
  <c r="AA219" i="6" s="1"/>
  <c r="X165" i="6"/>
  <c r="X163" i="6"/>
  <c r="X161" i="6"/>
  <c r="X159" i="6"/>
  <c r="Z159" i="6" s="1"/>
  <c r="AA159" i="6" s="1"/>
  <c r="X157" i="6"/>
  <c r="Z157" i="6" s="1"/>
  <c r="AA157" i="6" s="1"/>
  <c r="X155" i="6"/>
  <c r="Z155" i="6" s="1"/>
  <c r="AA155" i="6" s="1"/>
  <c r="X153" i="6"/>
  <c r="Z153" i="6" s="1"/>
  <c r="AA153" i="6" s="1"/>
  <c r="X100" i="6"/>
  <c r="X98" i="6"/>
  <c r="X96" i="6"/>
  <c r="X94" i="6"/>
  <c r="Z94" i="6" s="1"/>
  <c r="AA94" i="6" s="1"/>
  <c r="X92" i="6"/>
  <c r="Z92" i="6" s="1"/>
  <c r="AA92" i="6" s="1"/>
  <c r="X90" i="6"/>
  <c r="Z90" i="6" s="1"/>
  <c r="AA90" i="6" s="1"/>
  <c r="X88" i="6"/>
  <c r="Z88" i="6" s="1"/>
  <c r="AA88" i="6" s="1"/>
  <c r="X86" i="6"/>
  <c r="Z86" i="6" s="1"/>
  <c r="AA86" i="6" s="1"/>
  <c r="Y85" i="6"/>
  <c r="W114" i="4"/>
  <c r="W161" i="4"/>
  <c r="V10" i="4"/>
  <c r="V138" i="4"/>
  <c r="V23" i="4"/>
  <c r="V36" i="4"/>
  <c r="X36" i="4" s="1"/>
  <c r="Y36" i="4" s="1"/>
  <c r="V164" i="4"/>
  <c r="X164" i="4" s="1"/>
  <c r="Y164" i="4" s="1"/>
  <c r="V170" i="4"/>
  <c r="V159" i="4"/>
  <c r="X159" i="4" s="1"/>
  <c r="Y159" i="4" s="1"/>
  <c r="V44" i="4"/>
  <c r="X44" i="4" s="1"/>
  <c r="Y44" i="4" s="1"/>
  <c r="V172" i="4"/>
  <c r="X172" i="4" s="1"/>
  <c r="Y172" i="4" s="1"/>
  <c r="V29" i="4"/>
  <c r="X29" i="4" s="1"/>
  <c r="Y29" i="4" s="1"/>
  <c r="V42" i="4"/>
  <c r="X42" i="4" s="1"/>
  <c r="Y42" i="4" s="1"/>
  <c r="V102" i="4"/>
  <c r="X102" i="4" s="1"/>
  <c r="Y102" i="4" s="1"/>
  <c r="V34" i="4"/>
  <c r="X34" i="4" s="1"/>
  <c r="Y34" i="4" s="1"/>
  <c r="V82" i="4"/>
  <c r="X82" i="4" s="1"/>
  <c r="Y82" i="4" s="1"/>
  <c r="V151" i="4"/>
  <c r="V144" i="4"/>
  <c r="V110" i="4"/>
  <c r="X110" i="4" s="1"/>
  <c r="Y110" i="4" s="1"/>
  <c r="V157" i="4"/>
  <c r="V72" i="4"/>
  <c r="V136" i="4"/>
  <c r="V21" i="4"/>
  <c r="V196" i="4"/>
  <c r="X196" i="4" s="1"/>
  <c r="Y196" i="4" s="1"/>
  <c r="V112" i="4"/>
  <c r="V206" i="4"/>
  <c r="X206" i="4" s="1"/>
  <c r="Y206" i="4" s="1"/>
  <c r="V125" i="4"/>
  <c r="V74" i="4"/>
  <c r="V185" i="4"/>
  <c r="V104" i="4"/>
  <c r="V198" i="4"/>
  <c r="X198" i="4" s="1"/>
  <c r="Y198" i="4" s="1"/>
  <c r="V117" i="4"/>
  <c r="X117" i="4" s="1"/>
  <c r="Y117" i="4" s="1"/>
  <c r="V131" i="4"/>
  <c r="X131" i="4" s="1"/>
  <c r="Y131" i="4" s="1"/>
  <c r="V191" i="4"/>
  <c r="X191" i="4" s="1"/>
  <c r="Y191" i="4" s="1"/>
  <c r="V204" i="4"/>
  <c r="X204" i="4" s="1"/>
  <c r="Y204" i="4" s="1"/>
  <c r="V8" i="4"/>
  <c r="V183" i="4"/>
  <c r="X183" i="4" s="1"/>
  <c r="Y183" i="4" s="1"/>
  <c r="V149" i="4"/>
  <c r="X149" i="4" s="1"/>
  <c r="Y149" i="4" s="1"/>
  <c r="V123" i="4"/>
  <c r="Y184" i="6"/>
  <c r="Y283" i="6"/>
  <c r="Y254" i="6"/>
  <c r="Y250" i="6"/>
  <c r="Y122" i="6"/>
  <c r="X217" i="6"/>
  <c r="Z217" i="6" s="1"/>
  <c r="AA217" i="6" s="1"/>
  <c r="Y217" i="6"/>
  <c r="Y23" i="6"/>
  <c r="Y118" i="6"/>
  <c r="Y56" i="6"/>
  <c r="Y52" i="6"/>
  <c r="X151" i="6"/>
  <c r="Z151" i="6" s="1"/>
  <c r="AA151" i="6" s="1"/>
  <c r="Y151" i="6"/>
  <c r="Y19" i="6"/>
  <c r="V146" i="4"/>
  <c r="X146" i="4" s="1"/>
  <c r="Y146" i="4" s="1"/>
  <c r="W146" i="4"/>
  <c r="V193" i="4"/>
  <c r="X193" i="4" s="1"/>
  <c r="Y193" i="4" s="1"/>
  <c r="W193" i="4"/>
  <c r="V31" i="4"/>
  <c r="X31" i="4" s="1"/>
  <c r="Y31" i="4" s="1"/>
  <c r="W31" i="4"/>
  <c r="W81" i="4"/>
  <c r="W145" i="4"/>
  <c r="V80" i="4"/>
  <c r="X80" i="4" s="1"/>
  <c r="Y80" i="4" s="1"/>
  <c r="W80" i="4"/>
  <c r="W177" i="4"/>
  <c r="W210" i="4"/>
  <c r="W48" i="4"/>
  <c r="W129" i="4"/>
  <c r="V16" i="4"/>
  <c r="X16" i="4" s="1"/>
  <c r="Y16" i="4" s="1"/>
  <c r="W16" i="4"/>
  <c r="W162" i="4"/>
  <c r="W209" i="4"/>
  <c r="W47" i="4"/>
  <c r="V178" i="4"/>
  <c r="X178" i="4" s="1"/>
  <c r="Y178" i="4" s="1"/>
  <c r="W178" i="4"/>
  <c r="W130" i="4"/>
  <c r="W15" i="4"/>
  <c r="W194" i="4"/>
  <c r="W32" i="4"/>
  <c r="W113" i="4"/>
  <c r="V179" i="4"/>
  <c r="X179" i="4" s="1"/>
  <c r="Y179" i="4" s="1"/>
  <c r="V17" i="4"/>
  <c r="X17" i="4" s="1"/>
  <c r="Y17" i="4" s="1"/>
  <c r="V81" i="4"/>
  <c r="X81" i="4" s="1"/>
  <c r="Y81" i="4" s="1"/>
  <c r="V145" i="4"/>
  <c r="X145" i="4" s="1"/>
  <c r="Y145" i="4" s="1"/>
  <c r="V192" i="4"/>
  <c r="V30" i="4"/>
  <c r="V111" i="4"/>
  <c r="X111" i="4" s="1"/>
  <c r="Y111" i="4" s="1"/>
  <c r="V158" i="4"/>
  <c r="X158" i="4" s="1"/>
  <c r="Y158" i="4" s="1"/>
  <c r="V205" i="4"/>
  <c r="V43" i="4"/>
  <c r="V124" i="4"/>
  <c r="X124" i="4" s="1"/>
  <c r="Y124" i="4" s="1"/>
  <c r="V171" i="4"/>
  <c r="V9" i="4"/>
  <c r="V73" i="4"/>
  <c r="V137" i="4"/>
  <c r="V184" i="4"/>
  <c r="V22" i="4"/>
  <c r="V103" i="4"/>
  <c r="V150" i="4"/>
  <c r="X150" i="4" s="1"/>
  <c r="Y150" i="4" s="1"/>
  <c r="V197" i="4"/>
  <c r="X197" i="4" s="1"/>
  <c r="Y197" i="4" s="1"/>
  <c r="V35" i="4"/>
  <c r="X35" i="4" s="1"/>
  <c r="Y35" i="4" s="1"/>
  <c r="V116" i="4"/>
  <c r="X116" i="4" s="1"/>
  <c r="Y116" i="4" s="1"/>
  <c r="V49" i="4"/>
  <c r="X49" i="4" s="1"/>
  <c r="Y49" i="4" s="1"/>
  <c r="V109" i="4"/>
  <c r="V41" i="4"/>
  <c r="V169" i="4"/>
  <c r="V71" i="4"/>
  <c r="V20" i="4"/>
  <c r="X20" i="4" s="1"/>
  <c r="Y20" i="4" s="1"/>
  <c r="V148" i="4"/>
  <c r="X148" i="4" s="1"/>
  <c r="Y148" i="4" s="1"/>
  <c r="V163" i="4"/>
  <c r="X163" i="4" s="1"/>
  <c r="Y163" i="4" s="1"/>
  <c r="V210" i="4"/>
  <c r="X210" i="4" s="1"/>
  <c r="Y210" i="4" s="1"/>
  <c r="V48" i="4"/>
  <c r="X48" i="4" s="1"/>
  <c r="Y48" i="4" s="1"/>
  <c r="V129" i="4"/>
  <c r="X129" i="4" s="1"/>
  <c r="Y129" i="4" s="1"/>
  <c r="V176" i="4"/>
  <c r="V14" i="4"/>
  <c r="V78" i="4"/>
  <c r="X78" i="4" s="1"/>
  <c r="Y78" i="4" s="1"/>
  <c r="V142" i="4"/>
  <c r="X142" i="4" s="1"/>
  <c r="Y142" i="4" s="1"/>
  <c r="V189" i="4"/>
  <c r="V27" i="4"/>
  <c r="V108" i="4"/>
  <c r="X108" i="4" s="1"/>
  <c r="Y108" i="4" s="1"/>
  <c r="V155" i="4"/>
  <c r="V202" i="4"/>
  <c r="V40" i="4"/>
  <c r="X40" i="4" s="1"/>
  <c r="Y40" i="4" s="1"/>
  <c r="V121" i="4"/>
  <c r="V168" i="4"/>
  <c r="V6" i="4"/>
  <c r="V70" i="4"/>
  <c r="V134" i="4"/>
  <c r="X134" i="4" s="1"/>
  <c r="Y134" i="4" s="1"/>
  <c r="V181" i="4"/>
  <c r="X181" i="4" s="1"/>
  <c r="Y181" i="4" s="1"/>
  <c r="V19" i="4"/>
  <c r="X19" i="4" s="1"/>
  <c r="Y19" i="4" s="1"/>
  <c r="V100" i="4"/>
  <c r="X100" i="4" s="1"/>
  <c r="Y100" i="4" s="1"/>
  <c r="V211" i="4"/>
  <c r="X211" i="4" s="1"/>
  <c r="Y211" i="4" s="1"/>
  <c r="V177" i="4"/>
  <c r="X177" i="4" s="1"/>
  <c r="Y177" i="4" s="1"/>
  <c r="V143" i="4"/>
  <c r="X143" i="4" s="1"/>
  <c r="Y143" i="4" s="1"/>
  <c r="V7" i="4"/>
  <c r="V135" i="4"/>
  <c r="V115" i="4"/>
  <c r="X115" i="4" s="1"/>
  <c r="Y115" i="4" s="1"/>
  <c r="V162" i="4"/>
  <c r="X162" i="4" s="1"/>
  <c r="Y162" i="4" s="1"/>
  <c r="V209" i="4"/>
  <c r="X209" i="4" s="1"/>
  <c r="Y209" i="4" s="1"/>
  <c r="V47" i="4"/>
  <c r="X47" i="4" s="1"/>
  <c r="Y47" i="4" s="1"/>
  <c r="V128" i="4"/>
  <c r="V175" i="4"/>
  <c r="X175" i="4" s="1"/>
  <c r="Y175" i="4" s="1"/>
  <c r="V13" i="4"/>
  <c r="X13" i="4" s="1"/>
  <c r="Y13" i="4" s="1"/>
  <c r="V77" i="4"/>
  <c r="X77" i="4" s="1"/>
  <c r="Y77" i="4" s="1"/>
  <c r="V141" i="4"/>
  <c r="V188" i="4"/>
  <c r="X188" i="4" s="1"/>
  <c r="Y188" i="4" s="1"/>
  <c r="V26" i="4"/>
  <c r="V107" i="4"/>
  <c r="V154" i="4"/>
  <c r="V201" i="4"/>
  <c r="V39" i="4"/>
  <c r="X39" i="4" s="1"/>
  <c r="Y39" i="4" s="1"/>
  <c r="V120" i="4"/>
  <c r="V167" i="4"/>
  <c r="V5" i="4"/>
  <c r="V69" i="4"/>
  <c r="X69" i="4" s="1"/>
  <c r="Y69" i="4" s="1"/>
  <c r="V133" i="4"/>
  <c r="X133" i="4" s="1"/>
  <c r="Y133" i="4" s="1"/>
  <c r="V180" i="4"/>
  <c r="X180" i="4" s="1"/>
  <c r="Y180" i="4" s="1"/>
  <c r="V18" i="4"/>
  <c r="X18" i="4" s="1"/>
  <c r="Y18" i="4" s="1"/>
  <c r="V130" i="4"/>
  <c r="X130" i="4" s="1"/>
  <c r="Y130" i="4" s="1"/>
  <c r="V79" i="4"/>
  <c r="V28" i="4"/>
  <c r="X28" i="4" s="1"/>
  <c r="Y28" i="4" s="1"/>
  <c r="V203" i="4"/>
  <c r="V182" i="4"/>
  <c r="X182" i="4" s="1"/>
  <c r="Y182" i="4" s="1"/>
  <c r="V2" i="4"/>
  <c r="X2" i="4" s="1"/>
  <c r="Y2" i="4" s="1"/>
  <c r="V195" i="4"/>
  <c r="X195" i="4" s="1"/>
  <c r="Y195" i="4" s="1"/>
  <c r="V33" i="4"/>
  <c r="X33" i="4" s="1"/>
  <c r="Y33" i="4" s="1"/>
  <c r="V114" i="4"/>
  <c r="X114" i="4" s="1"/>
  <c r="Y114" i="4" s="1"/>
  <c r="V161" i="4"/>
  <c r="X161" i="4" s="1"/>
  <c r="Y161" i="4" s="1"/>
  <c r="V208" i="4"/>
  <c r="V46" i="4"/>
  <c r="X46" i="4" s="1"/>
  <c r="Y46" i="4" s="1"/>
  <c r="V127" i="4"/>
  <c r="X127" i="4" s="1"/>
  <c r="Y127" i="4" s="1"/>
  <c r="V174" i="4"/>
  <c r="X174" i="4" s="1"/>
  <c r="Y174" i="4" s="1"/>
  <c r="V12" i="4"/>
  <c r="X12" i="4" s="1"/>
  <c r="Y12" i="4" s="1"/>
  <c r="V76" i="4"/>
  <c r="V140" i="4"/>
  <c r="X140" i="4" s="1"/>
  <c r="Y140" i="4" s="1"/>
  <c r="V187" i="4"/>
  <c r="V25" i="4"/>
  <c r="V106" i="4"/>
  <c r="V153" i="4"/>
  <c r="V200" i="4"/>
  <c r="V38" i="4"/>
  <c r="X38" i="4" s="1"/>
  <c r="Y38" i="4" s="1"/>
  <c r="V119" i="4"/>
  <c r="X119" i="4" s="1"/>
  <c r="Y119" i="4" s="1"/>
  <c r="V166" i="4"/>
  <c r="X166" i="4" s="1"/>
  <c r="Y166" i="4" s="1"/>
  <c r="V4" i="4"/>
  <c r="X4" i="4" s="1"/>
  <c r="Y4" i="4" s="1"/>
  <c r="V68" i="4"/>
  <c r="X68" i="4" s="1"/>
  <c r="Y68" i="4" s="1"/>
  <c r="V132" i="4"/>
  <c r="X132" i="4" s="1"/>
  <c r="Y132" i="4" s="1"/>
  <c r="V15" i="4"/>
  <c r="X15" i="4" s="1"/>
  <c r="Y15" i="4" s="1"/>
  <c r="V190" i="4"/>
  <c r="X190" i="4" s="1"/>
  <c r="Y190" i="4" s="1"/>
  <c r="V156" i="4"/>
  <c r="X156" i="4" s="1"/>
  <c r="Y156" i="4" s="1"/>
  <c r="V122" i="4"/>
  <c r="V101" i="4"/>
  <c r="X101" i="4" s="1"/>
  <c r="Y101" i="4" s="1"/>
  <c r="V147" i="4"/>
  <c r="X147" i="4" s="1"/>
  <c r="Y147" i="4" s="1"/>
  <c r="V194" i="4"/>
  <c r="X194" i="4" s="1"/>
  <c r="Y194" i="4" s="1"/>
  <c r="V32" i="4"/>
  <c r="X32" i="4" s="1"/>
  <c r="Y32" i="4" s="1"/>
  <c r="V113" i="4"/>
  <c r="X113" i="4" s="1"/>
  <c r="Y113" i="4" s="1"/>
  <c r="V160" i="4"/>
  <c r="V207" i="4"/>
  <c r="X207" i="4" s="1"/>
  <c r="Y207" i="4" s="1"/>
  <c r="V45" i="4"/>
  <c r="X45" i="4" s="1"/>
  <c r="Y45" i="4" s="1"/>
  <c r="V126" i="4"/>
  <c r="X126" i="4" s="1"/>
  <c r="Y126" i="4" s="1"/>
  <c r="V173" i="4"/>
  <c r="V11" i="4"/>
  <c r="V75" i="4"/>
  <c r="V139" i="4"/>
  <c r="V186" i="4"/>
  <c r="V24" i="4"/>
  <c r="V105" i="4"/>
  <c r="V152" i="4"/>
  <c r="V199" i="4"/>
  <c r="X199" i="4" s="1"/>
  <c r="Y199" i="4" s="1"/>
  <c r="V37" i="4"/>
  <c r="X37" i="4" s="1"/>
  <c r="Y37" i="4" s="1"/>
  <c r="V118" i="4"/>
  <c r="X118" i="4" s="1"/>
  <c r="Y118" i="4" s="1"/>
  <c r="V165" i="4"/>
  <c r="X165" i="4" s="1"/>
  <c r="Y165" i="4" s="1"/>
  <c r="V3" i="4"/>
  <c r="X3" i="4" s="1"/>
  <c r="Y3" i="4" s="1"/>
  <c r="V67" i="4"/>
  <c r="X67" i="4" s="1"/>
  <c r="Y67" i="4" s="1"/>
  <c r="X33" i="6"/>
  <c r="X27" i="6"/>
  <c r="X128" i="6"/>
  <c r="Z128" i="6" s="1"/>
  <c r="AA128" i="6" s="1"/>
  <c r="X122" i="6"/>
  <c r="Z122" i="6" s="1"/>
  <c r="AA122" i="6" s="1"/>
  <c r="X61" i="6"/>
  <c r="Z61" i="6" s="1"/>
  <c r="AA61" i="6" s="1"/>
  <c r="X57" i="6"/>
  <c r="Z57" i="6" s="1"/>
  <c r="AA57" i="6" s="1"/>
  <c r="X291" i="6"/>
  <c r="Z291" i="6" s="1"/>
  <c r="AA291" i="6" s="1"/>
  <c r="X287" i="6"/>
  <c r="Z287" i="6" s="1"/>
  <c r="AA287" i="6" s="1"/>
  <c r="X199" i="6"/>
  <c r="X197" i="6"/>
  <c r="X195" i="6"/>
  <c r="X193" i="6"/>
  <c r="Z193" i="6" s="1"/>
  <c r="AA193" i="6" s="1"/>
  <c r="X191" i="6"/>
  <c r="Z191" i="6" s="1"/>
  <c r="AA191" i="6" s="1"/>
  <c r="X189" i="6"/>
  <c r="Z189" i="6" s="1"/>
  <c r="AA189" i="6" s="1"/>
  <c r="X187" i="6"/>
  <c r="Z187" i="6" s="1"/>
  <c r="AA187" i="6" s="1"/>
  <c r="X185" i="6"/>
  <c r="Z185" i="6" s="1"/>
  <c r="AA185" i="6" s="1"/>
  <c r="X264" i="6"/>
  <c r="X262" i="6"/>
  <c r="X260" i="6"/>
  <c r="Z260" i="6" s="1"/>
  <c r="AA260" i="6" s="1"/>
  <c r="X258" i="6"/>
  <c r="Z258" i="6" s="1"/>
  <c r="AA258" i="6" s="1"/>
  <c r="X256" i="6"/>
  <c r="Z256" i="6" s="1"/>
  <c r="AA256" i="6" s="1"/>
  <c r="X254" i="6"/>
  <c r="Z254" i="6" s="1"/>
  <c r="AA254" i="6" s="1"/>
  <c r="X252" i="6"/>
  <c r="Z252" i="6" s="1"/>
  <c r="AA252" i="6" s="1"/>
  <c r="X250" i="6"/>
  <c r="Z250" i="6" s="1"/>
  <c r="AA250" i="6" s="1"/>
  <c r="X29" i="6"/>
  <c r="Z29" i="6" s="1"/>
  <c r="AA29" i="6" s="1"/>
  <c r="X23" i="6"/>
  <c r="Z23" i="6" s="1"/>
  <c r="AA23" i="6" s="1"/>
  <c r="X132" i="6"/>
  <c r="X126" i="6"/>
  <c r="Z126" i="6" s="1"/>
  <c r="AA126" i="6" s="1"/>
  <c r="X120" i="6"/>
  <c r="Z120" i="6" s="1"/>
  <c r="AA120" i="6" s="1"/>
  <c r="X65" i="6"/>
  <c r="X59" i="6"/>
  <c r="Z59" i="6" s="1"/>
  <c r="AA59" i="6" s="1"/>
  <c r="X53" i="6"/>
  <c r="Z53" i="6" s="1"/>
  <c r="AA53" i="6" s="1"/>
  <c r="X295" i="6"/>
  <c r="X289" i="6"/>
  <c r="Z289" i="6" s="1"/>
  <c r="AA289" i="6" s="1"/>
  <c r="X285" i="6"/>
  <c r="Z285" i="6" s="1"/>
  <c r="AA285" i="6" s="1"/>
  <c r="X232" i="6"/>
  <c r="X230" i="6"/>
  <c r="X228" i="6"/>
  <c r="X226" i="6"/>
  <c r="Z226" i="6" s="1"/>
  <c r="AA226" i="6" s="1"/>
  <c r="X224" i="6"/>
  <c r="Z224" i="6" s="1"/>
  <c r="AA224" i="6" s="1"/>
  <c r="X222" i="6"/>
  <c r="Z222" i="6" s="1"/>
  <c r="AA222" i="6" s="1"/>
  <c r="X220" i="6"/>
  <c r="Z220" i="6" s="1"/>
  <c r="AA220" i="6" s="1"/>
  <c r="X218" i="6"/>
  <c r="Z218" i="6" s="1"/>
  <c r="AA218" i="6" s="1"/>
  <c r="X166" i="6"/>
  <c r="X164" i="6"/>
  <c r="X162" i="6"/>
  <c r="X160" i="6"/>
  <c r="Z160" i="6" s="1"/>
  <c r="AA160" i="6" s="1"/>
  <c r="X158" i="6"/>
  <c r="Z158" i="6" s="1"/>
  <c r="AA158" i="6" s="1"/>
  <c r="X156" i="6"/>
  <c r="Z156" i="6" s="1"/>
  <c r="AA156" i="6" s="1"/>
  <c r="X154" i="6"/>
  <c r="Z154" i="6" s="1"/>
  <c r="AA154" i="6" s="1"/>
  <c r="X152" i="6"/>
  <c r="Z152" i="6" s="1"/>
  <c r="AA152" i="6" s="1"/>
  <c r="X99" i="6"/>
  <c r="X97" i="6"/>
  <c r="X95" i="6"/>
  <c r="Z95" i="6" s="1"/>
  <c r="AA95" i="6" s="1"/>
  <c r="X93" i="6"/>
  <c r="Z93" i="6" s="1"/>
  <c r="AA93" i="6" s="1"/>
  <c r="X91" i="6"/>
  <c r="Z91" i="6" s="1"/>
  <c r="AA91" i="6" s="1"/>
  <c r="X89" i="6"/>
  <c r="Z89" i="6" s="1"/>
  <c r="AA89" i="6" s="1"/>
  <c r="X87" i="6"/>
  <c r="Z87" i="6" s="1"/>
  <c r="AA87" i="6" s="1"/>
  <c r="X85" i="6"/>
  <c r="Z85" i="6" s="1"/>
  <c r="AA85" i="6" s="1"/>
  <c r="X34" i="6"/>
  <c r="X32" i="6"/>
  <c r="X30" i="6"/>
  <c r="X28" i="6"/>
  <c r="Z28" i="6" s="1"/>
  <c r="AA28" i="6" s="1"/>
  <c r="X26" i="6"/>
  <c r="Z26" i="6" s="1"/>
  <c r="AA26" i="6" s="1"/>
  <c r="X24" i="6"/>
  <c r="Z24" i="6" s="1"/>
  <c r="AA24" i="6" s="1"/>
  <c r="X133" i="6"/>
  <c r="X131" i="6"/>
  <c r="X129" i="6"/>
  <c r="Z129" i="6" s="1"/>
  <c r="AA129" i="6" s="1"/>
  <c r="X127" i="6"/>
  <c r="Z127" i="6" s="1"/>
  <c r="AA127" i="6" s="1"/>
  <c r="X125" i="6"/>
  <c r="Z125" i="6" s="1"/>
  <c r="AA125" i="6" s="1"/>
  <c r="X123" i="6"/>
  <c r="Z123" i="6" s="1"/>
  <c r="AA123" i="6" s="1"/>
  <c r="X121" i="6"/>
  <c r="Z121" i="6" s="1"/>
  <c r="AA121" i="6" s="1"/>
  <c r="X119" i="6"/>
  <c r="Z119" i="6" s="1"/>
  <c r="AA119" i="6" s="1"/>
  <c r="X66" i="6"/>
  <c r="X64" i="6"/>
  <c r="X62" i="6"/>
  <c r="Z62" i="6" s="1"/>
  <c r="AA62" i="6" s="1"/>
  <c r="X60" i="6"/>
  <c r="X58" i="6"/>
  <c r="Z58" i="6" s="1"/>
  <c r="AA58" i="6" s="1"/>
  <c r="X56" i="6"/>
  <c r="Z56" i="6" s="1"/>
  <c r="AA56" i="6" s="1"/>
  <c r="X54" i="6"/>
  <c r="Z54" i="6" s="1"/>
  <c r="AA54" i="6" s="1"/>
  <c r="X52" i="6"/>
  <c r="Z52" i="6" s="1"/>
  <c r="AA52" i="6" s="1"/>
  <c r="X19" i="6"/>
  <c r="Z19" i="6" s="1"/>
  <c r="AA19" i="6" s="1"/>
  <c r="X298" i="6"/>
  <c r="X296" i="6"/>
  <c r="X294" i="6"/>
  <c r="X292" i="6"/>
  <c r="Z292" i="6" s="1"/>
  <c r="AA292" i="6" s="1"/>
  <c r="X290" i="6"/>
  <c r="Z290" i="6" s="1"/>
  <c r="AA290" i="6" s="1"/>
  <c r="X288" i="6"/>
  <c r="Z288" i="6" s="1"/>
  <c r="AA288" i="6" s="1"/>
  <c r="X286" i="6"/>
  <c r="Z286" i="6" s="1"/>
  <c r="AA286" i="6" s="1"/>
  <c r="X284" i="6"/>
  <c r="Z284" i="6" s="1"/>
  <c r="AA284" i="6" s="1"/>
  <c r="X31" i="6"/>
  <c r="X25" i="6"/>
  <c r="Z25" i="6" s="1"/>
  <c r="AA25" i="6" s="1"/>
  <c r="X130" i="6"/>
  <c r="X124" i="6"/>
  <c r="Z124" i="6" s="1"/>
  <c r="AA124" i="6" s="1"/>
  <c r="X118" i="6"/>
  <c r="Z118" i="6" s="1"/>
  <c r="AA118" i="6" s="1"/>
  <c r="X67" i="6"/>
  <c r="X63" i="6"/>
  <c r="Z63" i="6" s="1"/>
  <c r="AA63" i="6" s="1"/>
  <c r="X55" i="6"/>
  <c r="Z55" i="6" s="1"/>
  <c r="AA55" i="6" s="1"/>
  <c r="X297" i="6"/>
  <c r="X293" i="6"/>
  <c r="Z293" i="6" s="1"/>
  <c r="AA293" i="6" s="1"/>
  <c r="X283" i="6"/>
  <c r="Z283" i="6" s="1"/>
  <c r="AA283" i="6" s="1"/>
  <c r="X198" i="6"/>
  <c r="X196" i="6"/>
  <c r="X194" i="6"/>
  <c r="X192" i="6"/>
  <c r="Z192" i="6" s="1"/>
  <c r="AA192" i="6" s="1"/>
  <c r="X190" i="6"/>
  <c r="Z190" i="6" s="1"/>
  <c r="AA190" i="6" s="1"/>
  <c r="X188" i="6"/>
  <c r="Z188" i="6" s="1"/>
  <c r="AA188" i="6" s="1"/>
  <c r="X186" i="6"/>
  <c r="Z186" i="6" s="1"/>
  <c r="AA186" i="6" s="1"/>
  <c r="X184" i="6"/>
  <c r="Z184" i="6" s="1"/>
  <c r="AA184" i="6" s="1"/>
  <c r="X265" i="6"/>
  <c r="X263" i="6"/>
  <c r="X261" i="6"/>
  <c r="X259" i="6"/>
  <c r="Z259" i="6" s="1"/>
  <c r="AA259" i="6" s="1"/>
  <c r="X257" i="6"/>
  <c r="Z257" i="6" s="1"/>
  <c r="AA257" i="6" s="1"/>
  <c r="X255" i="6"/>
  <c r="Z255" i="6" s="1"/>
  <c r="AA255" i="6" s="1"/>
  <c r="X253" i="6"/>
  <c r="Z253" i="6" s="1"/>
  <c r="AA253" i="6" s="1"/>
  <c r="X251" i="6"/>
  <c r="Z251" i="6" s="1"/>
  <c r="AA251" i="6" s="1"/>
</calcChain>
</file>

<file path=xl/sharedStrings.xml><?xml version="1.0" encoding="utf-8"?>
<sst xmlns="http://schemas.openxmlformats.org/spreadsheetml/2006/main" count="35470" uniqueCount="281">
  <si>
    <t>mg/kg</t>
  </si>
  <si>
    <t>GW-BC-500</t>
  </si>
  <si>
    <t>GW-BC-600</t>
  </si>
  <si>
    <t>GW-BC-800</t>
  </si>
  <si>
    <t>WT-BC-500</t>
  </si>
  <si>
    <t>WT-BC-600</t>
  </si>
  <si>
    <t>WT-BC-700</t>
  </si>
  <si>
    <t>WT-BC-800</t>
  </si>
  <si>
    <t>GW-F</t>
  </si>
  <si>
    <t>Dried Garden waste</t>
  </si>
  <si>
    <t>WT-F</t>
  </si>
  <si>
    <t>Dried reject from food waste</t>
  </si>
  <si>
    <t>Dried lime stabilized sewage sludge</t>
  </si>
  <si>
    <t>Dried digested sewage sludge</t>
  </si>
  <si>
    <t>Dried sewage sludge</t>
  </si>
  <si>
    <t>PUF</t>
  </si>
  <si>
    <t>GW-500</t>
  </si>
  <si>
    <t>GW-800</t>
  </si>
  <si>
    <t>WT-500</t>
  </si>
  <si>
    <t>WT-600</t>
  </si>
  <si>
    <t>WT-700</t>
  </si>
  <si>
    <t>WT-800</t>
  </si>
  <si>
    <t>GFF</t>
  </si>
  <si>
    <t>XAD</t>
  </si>
  <si>
    <t>pg/sample</t>
  </si>
  <si>
    <t>ng/sample</t>
  </si>
  <si>
    <t>&lt; 1</t>
  </si>
  <si>
    <t>ng/kg</t>
  </si>
  <si>
    <t>&lt; 2</t>
  </si>
  <si>
    <t>&lt; 6</t>
  </si>
  <si>
    <t>&lt; 5</t>
  </si>
  <si>
    <t>&lt; 3</t>
  </si>
  <si>
    <t>µg/kg</t>
  </si>
  <si>
    <t>&lt; 8</t>
  </si>
  <si>
    <t>&lt; 7</t>
  </si>
  <si>
    <t>&lt; 4 / 6</t>
  </si>
  <si>
    <t>&lt;1</t>
  </si>
  <si>
    <t>WT</t>
  </si>
  <si>
    <t>GW</t>
  </si>
  <si>
    <t>Clean wood chip pellets</t>
  </si>
  <si>
    <t>CWC-500</t>
  </si>
  <si>
    <t>CWC-600</t>
  </si>
  <si>
    <t>CWC-700</t>
  </si>
  <si>
    <t>CWC-750</t>
  </si>
  <si>
    <t>DSS-1-F</t>
  </si>
  <si>
    <t>FWR-F</t>
  </si>
  <si>
    <t>PAH</t>
  </si>
  <si>
    <t>Naphthalene</t>
  </si>
  <si>
    <t>Acenaphthylene</t>
  </si>
  <si>
    <t>Acenaphthene</t>
  </si>
  <si>
    <t>Fluorene</t>
  </si>
  <si>
    <t>Phenanthrene</t>
  </si>
  <si>
    <t>Anthracene</t>
  </si>
  <si>
    <t>Fluoranthene</t>
  </si>
  <si>
    <t>Pyrene</t>
  </si>
  <si>
    <t>Benz(a)anthracene</t>
  </si>
  <si>
    <t>Chrysene</t>
  </si>
  <si>
    <t>Benzo(b)fluoranthene</t>
  </si>
  <si>
    <t>Benzo(k)fluoranthene</t>
  </si>
  <si>
    <t>Benzo(a)pyrene</t>
  </si>
  <si>
    <t>Indeno(1,2,3-cd)pyrene</t>
  </si>
  <si>
    <t>Benzo(ghi)perylene</t>
  </si>
  <si>
    <t>Dibenz(ah)anthracene</t>
  </si>
  <si>
    <t>LSS-F</t>
  </si>
  <si>
    <t>DSS-2-F</t>
  </si>
  <si>
    <t>DWSS-F</t>
  </si>
  <si>
    <t>CWC-F</t>
  </si>
  <si>
    <t>sample_ID</t>
  </si>
  <si>
    <t>sample_name</t>
  </si>
  <si>
    <t>pollutant</t>
  </si>
  <si>
    <t>conc</t>
  </si>
  <si>
    <t>Dewatered sewage sludge</t>
  </si>
  <si>
    <t>Dried Waste Wood</t>
  </si>
  <si>
    <t>type</t>
  </si>
  <si>
    <t>feedstock</t>
  </si>
  <si>
    <t>pollutant_class</t>
  </si>
  <si>
    <t>dioxin</t>
  </si>
  <si>
    <t>2,3,7,8-TCDD</t>
  </si>
  <si>
    <t>unit</t>
  </si>
  <si>
    <t>1,2,3,7,8-PeCDD</t>
  </si>
  <si>
    <t>1,2,3,4,7,8-HxCDD</t>
  </si>
  <si>
    <t>1,2,3,6,7,8-HxCDD</t>
  </si>
  <si>
    <t>1,2,3,7,8,9-HxCDD</t>
  </si>
  <si>
    <t>1,2,3,4,6,7,8-HpCDD</t>
  </si>
  <si>
    <t>OCDD</t>
  </si>
  <si>
    <t>2,3,7,8-TCDF</t>
  </si>
  <si>
    <t>1,2,3,7,8-PeCDF</t>
  </si>
  <si>
    <t>2,3,4,7,8-PeCDF</t>
  </si>
  <si>
    <t>1,2,3,4,7,8-HxCDF</t>
  </si>
  <si>
    <t>1,2,3,6,7,8-HxCDF</t>
  </si>
  <si>
    <t>1,2,3,7,8,9-HxCDF</t>
  </si>
  <si>
    <t>2,3,4,6,7,8-HxCDF</t>
  </si>
  <si>
    <t>1,2,3,4,6,7,8-HpCDF</t>
  </si>
  <si>
    <t>1,2,3,4,7,8,9-HpCDF</t>
  </si>
  <si>
    <t>OCDF</t>
  </si>
  <si>
    <t>&lt; 0.05</t>
  </si>
  <si>
    <t>&lt; 0.03</t>
  </si>
  <si>
    <t>&lt; 0.01</t>
  </si>
  <si>
    <t>&lt; 0.1</t>
  </si>
  <si>
    <t>&lt; 0.5</t>
  </si>
  <si>
    <t>PCB28</t>
  </si>
  <si>
    <t>PCB52</t>
  </si>
  <si>
    <t>PCB101</t>
  </si>
  <si>
    <t>PCB138</t>
  </si>
  <si>
    <t>PCB153</t>
  </si>
  <si>
    <t>PCB180</t>
  </si>
  <si>
    <t>PCB118</t>
  </si>
  <si>
    <t>PCB</t>
  </si>
  <si>
    <t>FWR-BC-600</t>
  </si>
  <si>
    <t>FWR-BC-800</t>
  </si>
  <si>
    <t>LSS-BC-600</t>
  </si>
  <si>
    <t>DSS-1-BC-500</t>
  </si>
  <si>
    <t>DSS-1-BC-600</t>
  </si>
  <si>
    <t>DSS-1-BC-700</t>
  </si>
  <si>
    <t>DSS-1-BC-800</t>
  </si>
  <si>
    <t>DSS-2-BC-500</t>
  </si>
  <si>
    <t>DSS-2-BC-600</t>
  </si>
  <si>
    <t>DSS-2-BC-700</t>
  </si>
  <si>
    <t>DSS-2-BC-800</t>
  </si>
  <si>
    <t>biochar</t>
  </si>
  <si>
    <t>temperature</t>
  </si>
  <si>
    <t>sample_ID_common</t>
  </si>
  <si>
    <t>GW-600</t>
  </si>
  <si>
    <t>FWR-600</t>
  </si>
  <si>
    <t>FWR-800</t>
  </si>
  <si>
    <t>LSS-600</t>
  </si>
  <si>
    <t>DSS-1-500</t>
  </si>
  <si>
    <t>DSS-1-600</t>
  </si>
  <si>
    <t>DSS-1-700</t>
  </si>
  <si>
    <t>DSS-1-800</t>
  </si>
  <si>
    <t>DSS-2-500</t>
  </si>
  <si>
    <t>DSS-2-600</t>
  </si>
  <si>
    <t>DSS-2-700</t>
  </si>
  <si>
    <t>DSS-2-800</t>
  </si>
  <si>
    <t>DSS-1</t>
  </si>
  <si>
    <t>DSS-2</t>
  </si>
  <si>
    <t>CWC</t>
  </si>
  <si>
    <t>FWR</t>
  </si>
  <si>
    <t>LSS</t>
  </si>
  <si>
    <t>comment</t>
  </si>
  <si>
    <t>CWC-600-Oil</t>
  </si>
  <si>
    <t>CWC-700-Oil</t>
  </si>
  <si>
    <t>DSS-1-600-Oil</t>
  </si>
  <si>
    <t>DSS-1-700-Oil</t>
  </si>
  <si>
    <t>CWC-750-Oil</t>
  </si>
  <si>
    <t>DSS</t>
  </si>
  <si>
    <t>oil</t>
  </si>
  <si>
    <t>DWSS</t>
  </si>
  <si>
    <t>&lt; 2.5</t>
  </si>
  <si>
    <t>&lt; 5.0</t>
  </si>
  <si>
    <t>&lt; 1.5</t>
  </si>
  <si>
    <t>&lt; 0.002</t>
  </si>
  <si>
    <t>&lt; 0.001</t>
  </si>
  <si>
    <t>&lt; 0.004</t>
  </si>
  <si>
    <t>&lt; 0.003</t>
  </si>
  <si>
    <t>&lt; 0.15</t>
  </si>
  <si>
    <t>&lt; 0.50</t>
  </si>
  <si>
    <t>&lt; 0.08</t>
  </si>
  <si>
    <t>&lt; 0.06</t>
  </si>
  <si>
    <t>&lt; 0.10</t>
  </si>
  <si>
    <t>&lt; 0.25</t>
  </si>
  <si>
    <t>&lt; 0.12</t>
  </si>
  <si>
    <t>&lt; 0.20</t>
  </si>
  <si>
    <t>&lt;0.10</t>
  </si>
  <si>
    <t>&lt; 0.18</t>
  </si>
  <si>
    <t>&lt; 0.07</t>
  </si>
  <si>
    <t>blank1</t>
  </si>
  <si>
    <t>blank2</t>
  </si>
  <si>
    <t>blank3</t>
  </si>
  <si>
    <t>times 3</t>
  </si>
  <si>
    <t>&lt; 3 /5.4</t>
  </si>
  <si>
    <t>&lt; 3 / 4.1</t>
  </si>
  <si>
    <t>times 2</t>
  </si>
  <si>
    <t>phase</t>
  </si>
  <si>
    <t>particle</t>
  </si>
  <si>
    <t>gas</t>
  </si>
  <si>
    <t>V_gas_m3</t>
  </si>
  <si>
    <t>V_gas_m3kg</t>
  </si>
  <si>
    <t>LSS-750</t>
  </si>
  <si>
    <t>carcinogenic</t>
  </si>
  <si>
    <t>LOQ</t>
  </si>
  <si>
    <t>conc_corr</t>
  </si>
  <si>
    <t>&lt;0.01</t>
  </si>
  <si>
    <t>LOQ_blank</t>
  </si>
  <si>
    <t>blank1_corr</t>
  </si>
  <si>
    <t>blank2_corr</t>
  </si>
  <si>
    <t>blank3_corr</t>
  </si>
  <si>
    <t>LOQ_corr</t>
  </si>
  <si>
    <t>TEF</t>
  </si>
  <si>
    <t>CWC-BC-600</t>
  </si>
  <si>
    <t>CWC-BC-700</t>
  </si>
  <si>
    <t>conc_div</t>
  </si>
  <si>
    <t>blank_repl</t>
  </si>
  <si>
    <t>source</t>
  </si>
  <si>
    <t>wood</t>
  </si>
  <si>
    <t>sludge</t>
  </si>
  <si>
    <t>Ace</t>
  </si>
  <si>
    <t>Flu</t>
  </si>
  <si>
    <t>Ant</t>
  </si>
  <si>
    <t>Pyr</t>
  </si>
  <si>
    <t>Acy</t>
  </si>
  <si>
    <t>Phen</t>
  </si>
  <si>
    <t>Flt</t>
  </si>
  <si>
    <t>B(a)A</t>
  </si>
  <si>
    <t>Cry</t>
  </si>
  <si>
    <t>B(b)F</t>
  </si>
  <si>
    <t>B(k)F</t>
  </si>
  <si>
    <t>B(a)P</t>
  </si>
  <si>
    <t>IP</t>
  </si>
  <si>
    <t>B(ghi)P</t>
  </si>
  <si>
    <t>DB(ah)A</t>
  </si>
  <si>
    <t>Nap</t>
  </si>
  <si>
    <t>abbreviation</t>
  </si>
  <si>
    <t>reject</t>
  </si>
  <si>
    <t>TEF_order</t>
  </si>
  <si>
    <t>blank_mean</t>
  </si>
  <si>
    <t>blank_sd</t>
  </si>
  <si>
    <t>conc_blank_corr</t>
  </si>
  <si>
    <t>phase2</t>
  </si>
  <si>
    <t>class</t>
  </si>
  <si>
    <t>limit</t>
  </si>
  <si>
    <t>conc_LOQ_value</t>
  </si>
  <si>
    <t>yield_biochar</t>
  </si>
  <si>
    <t>yield_oil</t>
  </si>
  <si>
    <t>yield_gas</t>
  </si>
  <si>
    <t>V_gas_m3kg_propane</t>
  </si>
  <si>
    <t>very low tar</t>
  </si>
  <si>
    <t>much tar</t>
  </si>
  <si>
    <t>V_gas_m3kg_feedstock</t>
  </si>
  <si>
    <t>wood chips</t>
  </si>
  <si>
    <t>garden waste</t>
  </si>
  <si>
    <t>waste timber</t>
  </si>
  <si>
    <t>digested sludge 1</t>
  </si>
  <si>
    <t>digested sludge 2</t>
  </si>
  <si>
    <t>dewatered sludge</t>
  </si>
  <si>
    <t>limed sludge</t>
  </si>
  <si>
    <t>food waste reject</t>
  </si>
  <si>
    <t>rings</t>
  </si>
  <si>
    <t>chlorines</t>
  </si>
  <si>
    <t>quality</t>
  </si>
  <si>
    <t>dl-PCB</t>
  </si>
  <si>
    <t>PCB-6</t>
  </si>
  <si>
    <t>EBC-Agro</t>
  </si>
  <si>
    <t>EBC-AgroOrganic</t>
  </si>
  <si>
    <r>
      <rPr>
        <sz val="10"/>
        <rFont val="Calibri"/>
        <family val="2"/>
      </rPr>
      <t>∑</t>
    </r>
    <r>
      <rPr>
        <sz val="10"/>
        <rFont val="Arial"/>
        <family val="2"/>
      </rPr>
      <t>8 EFSA PAH</t>
    </r>
  </si>
  <si>
    <t>EBC</t>
  </si>
  <si>
    <t>EBC-Feed</t>
  </si>
  <si>
    <t>EBC-Urban</t>
  </si>
  <si>
    <t>EBC-ConsumerMaterials</t>
  </si>
  <si>
    <t>PCDD/F</t>
  </si>
  <si>
    <t>ng/kg (I-TEQ OMS)</t>
  </si>
  <si>
    <t>EU</t>
  </si>
  <si>
    <t>EBC-BasicMaterials</t>
  </si>
  <si>
    <t>ng TEQ/kg</t>
  </si>
  <si>
    <t>µg TEQ/kg</t>
  </si>
  <si>
    <t>EBC-FeedPlus</t>
  </si>
  <si>
    <t>∑16 EPA PAH</t>
  </si>
  <si>
    <t>soil protection regulations in Germany and Switzerland</t>
  </si>
  <si>
    <t>CSI-declaration</t>
  </si>
  <si>
    <t>EPA</t>
  </si>
  <si>
    <t>EFSA</t>
  </si>
  <si>
    <t>Benzo(e)pyrene</t>
  </si>
  <si>
    <t>Benzo(j)fluoranthene</t>
  </si>
  <si>
    <t>regulator</t>
  </si>
  <si>
    <t>DSS-2-600-Oil</t>
  </si>
  <si>
    <t>FWR-800-Oil</t>
  </si>
  <si>
    <t>LSS-600-Oil</t>
  </si>
  <si>
    <t>yield</t>
  </si>
  <si>
    <t>&lt;0.003</t>
  </si>
  <si>
    <t>&lt; 0.010</t>
  </si>
  <si>
    <t>conc_blank_corr_unit</t>
  </si>
  <si>
    <t>F</t>
  </si>
  <si>
    <t>LSS-BC-760</t>
  </si>
  <si>
    <t>LSS-760</t>
  </si>
  <si>
    <t>CWC-BC-530</t>
  </si>
  <si>
    <t>CWC-530</t>
  </si>
  <si>
    <t>CWC-530-Oil</t>
  </si>
  <si>
    <t>DSS-1-BC-770</t>
  </si>
  <si>
    <t>DSS-1-770</t>
  </si>
  <si>
    <t>DSS-1-770-Oil</t>
  </si>
  <si>
    <t>CWC-BC-750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</si>
</sst>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>
    <font>
      <sz val="10"/>
      <name val="Arial"/>
    </font>
    <font>
      <sz val="10"/>
      <name val="Helv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2" fontId="0" fillId="0" borderId="0" xfId="0" applyNumberFormat="1"/>
    <xf numFmtId="0" fontId="3" fillId="0" borderId="0" xfId="0" applyFont="1" applyAlignment="1">
      <alignment horizontal="left"/>
    </xf>
    <xf numFmtId="9" fontId="0" fillId="0" borderId="0" xfId="3" applyFont="1"/>
    <xf numFmtId="9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left"/>
    </xf>
    <xf numFmtId="2" fontId="3" fillId="0" borderId="0" xfId="0" applyNumberFormat="1" applyFont="1" applyAlignment="1">
      <alignment horizontal="left"/>
    </xf>
    <xf numFmtId="2" fontId="3" fillId="0" borderId="0" xfId="0" applyNumberFormat="1" applyFont="1"/>
    <xf numFmtId="0" fontId="6" fillId="0" borderId="0" xfId="0" applyFont="1" applyAlignment="1">
      <alignment horizontal="right" vertical="center"/>
    </xf>
    <xf numFmtId="164" fontId="0" fillId="0" borderId="0" xfId="0" applyNumberFormat="1"/>
    <xf numFmtId="9" fontId="3" fillId="0" borderId="0" xfId="3" applyFont="1"/>
  </cellXfs>
  <cellStyles count="4">
    <cellStyle name="Normal" xfId="0" builtinId="0"/>
    <cellStyle name="Percent" xfId="3" builtinId="5"/>
    <cellStyle name="Standard 2" xfId="2" xr:uid="{17BAFCF0-09D6-44FB-82DF-FBE0707F894A}"/>
    <cellStyle name="Standard_0-pcddf lebens- und futtermittel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/>
  <dimension ref="A1:S673"/>
  <sheetViews>
    <sheetView zoomScaleNormal="100" workbookViewId="0">
      <pane ySplit="1" topLeftCell="A44" activePane="bottomLeft" state="frozen"/>
      <selection pane="bottomLeft" activeCell="D17" sqref="D17"/>
    </sheetView>
  </sheetViews>
  <sheetFormatPr defaultColWidth="11.5703125" defaultRowHeight="12.75"/>
  <cols>
    <col min="1" max="1" width="12" style="2" bestFit="1" customWidth="1"/>
    <col min="2" max="2" width="12" style="2" customWidth="1"/>
    <col min="3" max="3" width="11.5703125" style="2" customWidth="1"/>
    <col min="4" max="4" width="29.7109375" bestFit="1" customWidth="1"/>
    <col min="5" max="6" width="11.7109375" customWidth="1"/>
    <col min="7" max="7" width="17.7109375" customWidth="1"/>
    <col min="8" max="8" width="12.5703125" bestFit="1" customWidth="1"/>
    <col min="9" max="9" width="7.42578125" style="3" bestFit="1" customWidth="1"/>
    <col min="10" max="10" width="5.7109375" bestFit="1" customWidth="1"/>
    <col min="11" max="12" width="9" bestFit="1" customWidth="1"/>
    <col min="13" max="14" width="12.7109375" customWidth="1"/>
    <col min="15" max="15" width="12.7109375" style="3" customWidth="1"/>
    <col min="16" max="18" width="12.7109375" customWidth="1"/>
    <col min="19" max="19" width="12.7109375" style="3" customWidth="1"/>
    <col min="20" max="27" width="12.7109375" customWidth="1"/>
  </cols>
  <sheetData>
    <row r="1" spans="1:19">
      <c r="A1" t="s">
        <v>67</v>
      </c>
      <c r="B1" t="s">
        <v>121</v>
      </c>
      <c r="C1" s="1" t="s">
        <v>74</v>
      </c>
      <c r="D1" s="2" t="s">
        <v>68</v>
      </c>
      <c r="E1" s="2" t="s">
        <v>73</v>
      </c>
      <c r="F1" s="2" t="s">
        <v>120</v>
      </c>
      <c r="G1" s="2" t="s">
        <v>69</v>
      </c>
      <c r="H1" s="2" t="s">
        <v>75</v>
      </c>
      <c r="I1" s="3" t="s">
        <v>70</v>
      </c>
      <c r="J1" s="2" t="s">
        <v>78</v>
      </c>
      <c r="K1" s="2" t="s">
        <v>173</v>
      </c>
      <c r="L1" s="2" t="s">
        <v>218</v>
      </c>
      <c r="M1" s="2" t="s">
        <v>179</v>
      </c>
      <c r="N1" s="2" t="s">
        <v>180</v>
      </c>
      <c r="O1" s="10" t="s">
        <v>181</v>
      </c>
      <c r="P1" t="s">
        <v>187</v>
      </c>
      <c r="Q1" s="2" t="s">
        <v>193</v>
      </c>
      <c r="R1" s="4" t="s">
        <v>212</v>
      </c>
      <c r="S1" s="9" t="s">
        <v>221</v>
      </c>
    </row>
    <row r="2" spans="1:19">
      <c r="A2" t="s">
        <v>66</v>
      </c>
      <c r="B2" t="str">
        <f t="shared" ref="B2:B65" si="0">A2</f>
        <v>CWC-F</v>
      </c>
      <c r="C2" t="s">
        <v>136</v>
      </c>
      <c r="D2" t="s">
        <v>39</v>
      </c>
      <c r="E2" t="s">
        <v>74</v>
      </c>
      <c r="F2" t="s">
        <v>271</v>
      </c>
      <c r="G2" t="s">
        <v>49</v>
      </c>
      <c r="H2" t="s">
        <v>46</v>
      </c>
      <c r="I2" s="3" t="s">
        <v>97</v>
      </c>
      <c r="J2" t="s">
        <v>0</v>
      </c>
      <c r="K2" t="s">
        <v>74</v>
      </c>
      <c r="L2" t="s">
        <v>74</v>
      </c>
      <c r="M2" t="b">
        <f>IF(COUNTIF(carcinogens!$A$2:$A$35,G2),TRUE,FALSE)</f>
        <v>0</v>
      </c>
      <c r="N2" t="b">
        <f t="shared" ref="N2:N65" si="1">IF(ISNUMBER(I2),FALSE,TRUE)</f>
        <v>1</v>
      </c>
      <c r="O2" s="3" t="str">
        <f t="shared" ref="O2:O65" si="2">I2</f>
        <v>&lt; 0.01</v>
      </c>
      <c r="P2" t="b">
        <f t="shared" ref="P2:P65" si="3">IF(ISNUMBER(O2),FALSE,TRUE)</f>
        <v>1</v>
      </c>
      <c r="Q2" t="str">
        <f>VLOOKUP(C2,'Feedstock source'!$A$1:$B$8,2,FALSE)</f>
        <v>wood</v>
      </c>
      <c r="R2" t="str">
        <f>VLOOKUP($G2,'PAHs abbreviations'!$A$2:$B$17,2,FALSE)</f>
        <v>Ace</v>
      </c>
      <c r="S2" s="3">
        <v>0.01</v>
      </c>
    </row>
    <row r="3" spans="1:19">
      <c r="A3" t="s">
        <v>66</v>
      </c>
      <c r="B3" t="str">
        <f t="shared" si="0"/>
        <v>CWC-F</v>
      </c>
      <c r="C3" t="s">
        <v>136</v>
      </c>
      <c r="D3" t="s">
        <v>39</v>
      </c>
      <c r="E3" t="s">
        <v>74</v>
      </c>
      <c r="F3" t="s">
        <v>271</v>
      </c>
      <c r="G3" t="s">
        <v>49</v>
      </c>
      <c r="H3" t="s">
        <v>46</v>
      </c>
      <c r="I3" s="3" t="s">
        <v>97</v>
      </c>
      <c r="J3" t="s">
        <v>0</v>
      </c>
      <c r="K3" t="s">
        <v>74</v>
      </c>
      <c r="L3" t="s">
        <v>74</v>
      </c>
      <c r="M3" t="b">
        <f>IF(COUNTIF(carcinogens!$A$2:$A$35,G3),TRUE,FALSE)</f>
        <v>0</v>
      </c>
      <c r="N3" t="b">
        <f t="shared" si="1"/>
        <v>1</v>
      </c>
      <c r="O3" s="3" t="str">
        <f t="shared" si="2"/>
        <v>&lt; 0.01</v>
      </c>
      <c r="P3" t="b">
        <f t="shared" si="3"/>
        <v>1</v>
      </c>
      <c r="Q3" t="str">
        <f>VLOOKUP(C3,'Feedstock source'!$A$1:$B$8,2,FALSE)</f>
        <v>wood</v>
      </c>
      <c r="R3" t="str">
        <f>VLOOKUP($G3,'PAHs abbreviations'!$A$2:$B$17,2,FALSE)</f>
        <v>Ace</v>
      </c>
      <c r="S3" s="3">
        <v>0.01</v>
      </c>
    </row>
    <row r="4" spans="1:19">
      <c r="A4" t="s">
        <v>66</v>
      </c>
      <c r="B4" t="str">
        <f t="shared" si="0"/>
        <v>CWC-F</v>
      </c>
      <c r="C4" t="s">
        <v>136</v>
      </c>
      <c r="D4" t="s">
        <v>39</v>
      </c>
      <c r="E4" t="s">
        <v>74</v>
      </c>
      <c r="F4" t="s">
        <v>271</v>
      </c>
      <c r="G4" t="s">
        <v>49</v>
      </c>
      <c r="H4" t="s">
        <v>46</v>
      </c>
      <c r="I4" s="3" t="s">
        <v>97</v>
      </c>
      <c r="J4" t="s">
        <v>0</v>
      </c>
      <c r="K4" t="s">
        <v>74</v>
      </c>
      <c r="L4" t="s">
        <v>74</v>
      </c>
      <c r="M4" t="b">
        <f>IF(COUNTIF(carcinogens!$A$2:$A$35,G4),TRUE,FALSE)</f>
        <v>0</v>
      </c>
      <c r="N4" t="b">
        <f t="shared" si="1"/>
        <v>1</v>
      </c>
      <c r="O4" s="3" t="str">
        <f t="shared" si="2"/>
        <v>&lt; 0.01</v>
      </c>
      <c r="P4" t="b">
        <f t="shared" si="3"/>
        <v>1</v>
      </c>
      <c r="Q4" t="str">
        <f>VLOOKUP(C4,'Feedstock source'!$A$1:$B$8,2,FALSE)</f>
        <v>wood</v>
      </c>
      <c r="R4" t="str">
        <f>VLOOKUP($G4,'PAHs abbreviations'!$A$2:$B$17,2,FALSE)</f>
        <v>Ace</v>
      </c>
      <c r="S4" s="3">
        <v>0.01</v>
      </c>
    </row>
    <row r="5" spans="1:19">
      <c r="A5" t="s">
        <v>66</v>
      </c>
      <c r="B5" t="str">
        <f t="shared" si="0"/>
        <v>CWC-F</v>
      </c>
      <c r="C5" t="s">
        <v>136</v>
      </c>
      <c r="D5" t="s">
        <v>39</v>
      </c>
      <c r="E5" t="s">
        <v>74</v>
      </c>
      <c r="F5" t="s">
        <v>271</v>
      </c>
      <c r="G5" t="s">
        <v>48</v>
      </c>
      <c r="H5" t="s">
        <v>46</v>
      </c>
      <c r="I5" s="3" t="s">
        <v>96</v>
      </c>
      <c r="J5" t="s">
        <v>0</v>
      </c>
      <c r="K5" t="s">
        <v>74</v>
      </c>
      <c r="L5" t="s">
        <v>74</v>
      </c>
      <c r="M5" t="b">
        <f>IF(COUNTIF(carcinogens!$A$2:$A$35,G5),TRUE,FALSE)</f>
        <v>0</v>
      </c>
      <c r="N5" t="b">
        <f t="shared" si="1"/>
        <v>1</v>
      </c>
      <c r="O5" s="3" t="str">
        <f t="shared" si="2"/>
        <v>&lt; 0.03</v>
      </c>
      <c r="P5" t="b">
        <f t="shared" si="3"/>
        <v>1</v>
      </c>
      <c r="Q5" t="str">
        <f>VLOOKUP(C5,'Feedstock source'!$A$1:$B$8,2,FALSE)</f>
        <v>wood</v>
      </c>
      <c r="R5" t="str">
        <f>VLOOKUP($G5,'PAHs abbreviations'!$A$2:$B$17,2,FALSE)</f>
        <v>Acy</v>
      </c>
      <c r="S5" s="3">
        <v>0.03</v>
      </c>
    </row>
    <row r="6" spans="1:19">
      <c r="A6" t="s">
        <v>66</v>
      </c>
      <c r="B6" t="str">
        <f t="shared" si="0"/>
        <v>CWC-F</v>
      </c>
      <c r="C6" t="s">
        <v>136</v>
      </c>
      <c r="D6" t="s">
        <v>39</v>
      </c>
      <c r="E6" t="s">
        <v>74</v>
      </c>
      <c r="F6" t="s">
        <v>271</v>
      </c>
      <c r="G6" t="s">
        <v>48</v>
      </c>
      <c r="H6" t="s">
        <v>46</v>
      </c>
      <c r="I6" s="3" t="s">
        <v>96</v>
      </c>
      <c r="J6" t="s">
        <v>0</v>
      </c>
      <c r="K6" t="s">
        <v>74</v>
      </c>
      <c r="L6" t="s">
        <v>74</v>
      </c>
      <c r="M6" t="b">
        <f>IF(COUNTIF(carcinogens!$A$2:$A$35,G6),TRUE,FALSE)</f>
        <v>0</v>
      </c>
      <c r="N6" t="b">
        <f t="shared" si="1"/>
        <v>1</v>
      </c>
      <c r="O6" s="3" t="str">
        <f t="shared" si="2"/>
        <v>&lt; 0.03</v>
      </c>
      <c r="P6" t="b">
        <f t="shared" si="3"/>
        <v>1</v>
      </c>
      <c r="Q6" t="str">
        <f>VLOOKUP(C6,'Feedstock source'!$A$1:$B$8,2,FALSE)</f>
        <v>wood</v>
      </c>
      <c r="R6" t="str">
        <f>VLOOKUP($G6,'PAHs abbreviations'!$A$2:$B$17,2,FALSE)</f>
        <v>Acy</v>
      </c>
      <c r="S6" s="3">
        <v>0.03</v>
      </c>
    </row>
    <row r="7" spans="1:19">
      <c r="A7" t="s">
        <v>66</v>
      </c>
      <c r="B7" t="str">
        <f t="shared" si="0"/>
        <v>CWC-F</v>
      </c>
      <c r="C7" t="s">
        <v>136</v>
      </c>
      <c r="D7" t="s">
        <v>39</v>
      </c>
      <c r="E7" t="s">
        <v>74</v>
      </c>
      <c r="F7" t="s">
        <v>271</v>
      </c>
      <c r="G7" t="s">
        <v>48</v>
      </c>
      <c r="H7" t="s">
        <v>46</v>
      </c>
      <c r="I7" s="3" t="s">
        <v>96</v>
      </c>
      <c r="J7" t="s">
        <v>0</v>
      </c>
      <c r="K7" t="s">
        <v>74</v>
      </c>
      <c r="L7" t="s">
        <v>74</v>
      </c>
      <c r="M7" t="b">
        <f>IF(COUNTIF(carcinogens!$A$2:$A$35,G7),TRUE,FALSE)</f>
        <v>0</v>
      </c>
      <c r="N7" t="b">
        <f t="shared" si="1"/>
        <v>1</v>
      </c>
      <c r="O7" s="3" t="str">
        <f t="shared" si="2"/>
        <v>&lt; 0.03</v>
      </c>
      <c r="P7" t="b">
        <f t="shared" si="3"/>
        <v>1</v>
      </c>
      <c r="Q7" t="str">
        <f>VLOOKUP(C7,'Feedstock source'!$A$1:$B$8,2,FALSE)</f>
        <v>wood</v>
      </c>
      <c r="R7" t="str">
        <f>VLOOKUP($G7,'PAHs abbreviations'!$A$2:$B$17,2,FALSE)</f>
        <v>Acy</v>
      </c>
      <c r="S7" s="3">
        <v>0.03</v>
      </c>
    </row>
    <row r="8" spans="1:19">
      <c r="A8" t="s">
        <v>66</v>
      </c>
      <c r="B8" t="str">
        <f t="shared" si="0"/>
        <v>CWC-F</v>
      </c>
      <c r="C8" t="s">
        <v>136</v>
      </c>
      <c r="D8" t="s">
        <v>39</v>
      </c>
      <c r="E8" t="s">
        <v>74</v>
      </c>
      <c r="F8" t="s">
        <v>271</v>
      </c>
      <c r="G8" t="s">
        <v>52</v>
      </c>
      <c r="H8" t="s">
        <v>46</v>
      </c>
      <c r="I8" s="3" t="s">
        <v>97</v>
      </c>
      <c r="J8" t="s">
        <v>0</v>
      </c>
      <c r="K8" t="s">
        <v>74</v>
      </c>
      <c r="L8" t="s">
        <v>74</v>
      </c>
      <c r="M8" t="b">
        <f>IF(COUNTIF(carcinogens!$A$2:$A$35,G8),TRUE,FALSE)</f>
        <v>0</v>
      </c>
      <c r="N8" t="b">
        <f t="shared" si="1"/>
        <v>1</v>
      </c>
      <c r="O8" s="3" t="str">
        <f t="shared" si="2"/>
        <v>&lt; 0.01</v>
      </c>
      <c r="P8" t="b">
        <f t="shared" si="3"/>
        <v>1</v>
      </c>
      <c r="Q8" t="str">
        <f>VLOOKUP(C8,'Feedstock source'!$A$1:$B$8,2,FALSE)</f>
        <v>wood</v>
      </c>
      <c r="R8" t="str">
        <f>VLOOKUP($G8,'PAHs abbreviations'!$A$2:$B$17,2,FALSE)</f>
        <v>Ant</v>
      </c>
      <c r="S8" s="3">
        <v>0.01</v>
      </c>
    </row>
    <row r="9" spans="1:19">
      <c r="A9" t="s">
        <v>66</v>
      </c>
      <c r="B9" t="str">
        <f t="shared" si="0"/>
        <v>CWC-F</v>
      </c>
      <c r="C9" t="s">
        <v>136</v>
      </c>
      <c r="D9" t="s">
        <v>39</v>
      </c>
      <c r="E9" t="s">
        <v>74</v>
      </c>
      <c r="F9" t="s">
        <v>271</v>
      </c>
      <c r="G9" t="s">
        <v>52</v>
      </c>
      <c r="H9" t="s">
        <v>46</v>
      </c>
      <c r="I9" s="3" t="s">
        <v>97</v>
      </c>
      <c r="J9" t="s">
        <v>0</v>
      </c>
      <c r="K9" t="s">
        <v>74</v>
      </c>
      <c r="L9" t="s">
        <v>74</v>
      </c>
      <c r="M9" t="b">
        <f>IF(COUNTIF(carcinogens!$A$2:$A$35,G9),TRUE,FALSE)</f>
        <v>0</v>
      </c>
      <c r="N9" t="b">
        <f t="shared" si="1"/>
        <v>1</v>
      </c>
      <c r="O9" s="3" t="str">
        <f t="shared" si="2"/>
        <v>&lt; 0.01</v>
      </c>
      <c r="P9" t="b">
        <f t="shared" si="3"/>
        <v>1</v>
      </c>
      <c r="Q9" t="str">
        <f>VLOOKUP(C9,'Feedstock source'!$A$1:$B$8,2,FALSE)</f>
        <v>wood</v>
      </c>
      <c r="R9" t="str">
        <f>VLOOKUP($G9,'PAHs abbreviations'!$A$2:$B$17,2,FALSE)</f>
        <v>Ant</v>
      </c>
      <c r="S9" s="3">
        <v>0.01</v>
      </c>
    </row>
    <row r="10" spans="1:19">
      <c r="A10" t="s">
        <v>66</v>
      </c>
      <c r="B10" t="str">
        <f t="shared" si="0"/>
        <v>CWC-F</v>
      </c>
      <c r="C10" t="s">
        <v>136</v>
      </c>
      <c r="D10" t="s">
        <v>39</v>
      </c>
      <c r="E10" t="s">
        <v>74</v>
      </c>
      <c r="F10" t="s">
        <v>271</v>
      </c>
      <c r="G10" t="s">
        <v>52</v>
      </c>
      <c r="H10" t="s">
        <v>46</v>
      </c>
      <c r="I10" s="3" t="s">
        <v>97</v>
      </c>
      <c r="J10" t="s">
        <v>0</v>
      </c>
      <c r="K10" t="s">
        <v>74</v>
      </c>
      <c r="L10" t="s">
        <v>74</v>
      </c>
      <c r="M10" t="b">
        <f>IF(COUNTIF(carcinogens!$A$2:$A$35,G10),TRUE,FALSE)</f>
        <v>0</v>
      </c>
      <c r="N10" t="b">
        <f t="shared" si="1"/>
        <v>1</v>
      </c>
      <c r="O10" s="3" t="str">
        <f t="shared" si="2"/>
        <v>&lt; 0.01</v>
      </c>
      <c r="P10" t="b">
        <f t="shared" si="3"/>
        <v>1</v>
      </c>
      <c r="Q10" t="str">
        <f>VLOOKUP(C10,'Feedstock source'!$A$1:$B$8,2,FALSE)</f>
        <v>wood</v>
      </c>
      <c r="R10" t="str">
        <f>VLOOKUP($G10,'PAHs abbreviations'!$A$2:$B$17,2,FALSE)</f>
        <v>Ant</v>
      </c>
      <c r="S10" s="3">
        <v>0.01</v>
      </c>
    </row>
    <row r="11" spans="1:19">
      <c r="A11" t="s">
        <v>66</v>
      </c>
      <c r="B11" t="str">
        <f t="shared" si="0"/>
        <v>CWC-F</v>
      </c>
      <c r="C11" t="s">
        <v>136</v>
      </c>
      <c r="D11" t="s">
        <v>39</v>
      </c>
      <c r="E11" t="s">
        <v>74</v>
      </c>
      <c r="F11" t="s">
        <v>271</v>
      </c>
      <c r="G11" t="s">
        <v>55</v>
      </c>
      <c r="H11" t="s">
        <v>46</v>
      </c>
      <c r="I11" s="3" t="s">
        <v>97</v>
      </c>
      <c r="J11" t="s">
        <v>0</v>
      </c>
      <c r="K11" t="s">
        <v>74</v>
      </c>
      <c r="L11" t="s">
        <v>74</v>
      </c>
      <c r="M11" t="b">
        <f>IF(COUNTIF(carcinogens!$A$2:$A$35,G11),TRUE,FALSE)</f>
        <v>1</v>
      </c>
      <c r="N11" t="b">
        <f t="shared" si="1"/>
        <v>1</v>
      </c>
      <c r="O11" s="3" t="str">
        <f t="shared" si="2"/>
        <v>&lt; 0.01</v>
      </c>
      <c r="P11" t="b">
        <f t="shared" si="3"/>
        <v>1</v>
      </c>
      <c r="Q11" t="str">
        <f>VLOOKUP(C11,'Feedstock source'!$A$1:$B$8,2,FALSE)</f>
        <v>wood</v>
      </c>
      <c r="R11" t="str">
        <f>VLOOKUP($G11,'PAHs abbreviations'!$A$2:$B$17,2,FALSE)</f>
        <v>B(a)A</v>
      </c>
      <c r="S11" s="3">
        <v>0.01</v>
      </c>
    </row>
    <row r="12" spans="1:19">
      <c r="A12" t="s">
        <v>66</v>
      </c>
      <c r="B12" t="str">
        <f t="shared" si="0"/>
        <v>CWC-F</v>
      </c>
      <c r="C12" t="s">
        <v>136</v>
      </c>
      <c r="D12" t="s">
        <v>39</v>
      </c>
      <c r="E12" t="s">
        <v>74</v>
      </c>
      <c r="F12" t="s">
        <v>271</v>
      </c>
      <c r="G12" t="s">
        <v>55</v>
      </c>
      <c r="H12" t="s">
        <v>46</v>
      </c>
      <c r="I12" s="3" t="s">
        <v>97</v>
      </c>
      <c r="J12" t="s">
        <v>0</v>
      </c>
      <c r="K12" t="s">
        <v>74</v>
      </c>
      <c r="L12" t="s">
        <v>74</v>
      </c>
      <c r="M12" t="b">
        <f>IF(COUNTIF(carcinogens!$A$2:$A$35,G12),TRUE,FALSE)</f>
        <v>1</v>
      </c>
      <c r="N12" t="b">
        <f t="shared" si="1"/>
        <v>1</v>
      </c>
      <c r="O12" s="3" t="str">
        <f t="shared" si="2"/>
        <v>&lt; 0.01</v>
      </c>
      <c r="P12" t="b">
        <f t="shared" si="3"/>
        <v>1</v>
      </c>
      <c r="Q12" t="str">
        <f>VLOOKUP(C12,'Feedstock source'!$A$1:$B$8,2,FALSE)</f>
        <v>wood</v>
      </c>
      <c r="R12" t="str">
        <f>VLOOKUP($G12,'PAHs abbreviations'!$A$2:$B$17,2,FALSE)</f>
        <v>B(a)A</v>
      </c>
      <c r="S12" s="3">
        <v>0.01</v>
      </c>
    </row>
    <row r="13" spans="1:19">
      <c r="A13" t="s">
        <v>66</v>
      </c>
      <c r="B13" t="str">
        <f t="shared" si="0"/>
        <v>CWC-F</v>
      </c>
      <c r="C13" t="s">
        <v>136</v>
      </c>
      <c r="D13" t="s">
        <v>39</v>
      </c>
      <c r="E13" t="s">
        <v>74</v>
      </c>
      <c r="F13" t="s">
        <v>271</v>
      </c>
      <c r="G13" t="s">
        <v>55</v>
      </c>
      <c r="H13" t="s">
        <v>46</v>
      </c>
      <c r="I13" s="3" t="s">
        <v>97</v>
      </c>
      <c r="J13" t="s">
        <v>0</v>
      </c>
      <c r="K13" t="s">
        <v>74</v>
      </c>
      <c r="L13" t="s">
        <v>74</v>
      </c>
      <c r="M13" t="b">
        <f>IF(COUNTIF(carcinogens!$A$2:$A$35,G13),TRUE,FALSE)</f>
        <v>1</v>
      </c>
      <c r="N13" t="b">
        <f t="shared" si="1"/>
        <v>1</v>
      </c>
      <c r="O13" s="3" t="str">
        <f t="shared" si="2"/>
        <v>&lt; 0.01</v>
      </c>
      <c r="P13" t="b">
        <f t="shared" si="3"/>
        <v>1</v>
      </c>
      <c r="Q13" t="str">
        <f>VLOOKUP(C13,'Feedstock source'!$A$1:$B$8,2,FALSE)</f>
        <v>wood</v>
      </c>
      <c r="R13" t="str">
        <f>VLOOKUP($G13,'PAHs abbreviations'!$A$2:$B$17,2,FALSE)</f>
        <v>B(a)A</v>
      </c>
      <c r="S13" s="3">
        <v>0.01</v>
      </c>
    </row>
    <row r="14" spans="1:19">
      <c r="A14" t="s">
        <v>66</v>
      </c>
      <c r="B14" t="str">
        <f t="shared" si="0"/>
        <v>CWC-F</v>
      </c>
      <c r="C14" t="s">
        <v>136</v>
      </c>
      <c r="D14" t="s">
        <v>39</v>
      </c>
      <c r="E14" t="s">
        <v>74</v>
      </c>
      <c r="F14" t="s">
        <v>271</v>
      </c>
      <c r="G14" t="s">
        <v>59</v>
      </c>
      <c r="H14" t="s">
        <v>46</v>
      </c>
      <c r="I14" s="3" t="s">
        <v>97</v>
      </c>
      <c r="J14" t="s">
        <v>0</v>
      </c>
      <c r="K14" t="s">
        <v>74</v>
      </c>
      <c r="L14" t="s">
        <v>74</v>
      </c>
      <c r="M14" t="b">
        <f>IF(COUNTIF(carcinogens!$A$2:$A$35,G14),TRUE,FALSE)</f>
        <v>1</v>
      </c>
      <c r="N14" t="b">
        <f t="shared" si="1"/>
        <v>1</v>
      </c>
      <c r="O14" s="3" t="str">
        <f t="shared" si="2"/>
        <v>&lt; 0.01</v>
      </c>
      <c r="P14" t="b">
        <f t="shared" si="3"/>
        <v>1</v>
      </c>
      <c r="Q14" t="str">
        <f>VLOOKUP(C14,'Feedstock source'!$A$1:$B$8,2,FALSE)</f>
        <v>wood</v>
      </c>
      <c r="R14" t="str">
        <f>VLOOKUP($G14,'PAHs abbreviations'!$A$2:$B$17,2,FALSE)</f>
        <v>B(a)P</v>
      </c>
      <c r="S14" s="3">
        <v>0.01</v>
      </c>
    </row>
    <row r="15" spans="1:19">
      <c r="A15" t="s">
        <v>66</v>
      </c>
      <c r="B15" t="str">
        <f t="shared" si="0"/>
        <v>CWC-F</v>
      </c>
      <c r="C15" t="s">
        <v>136</v>
      </c>
      <c r="D15" t="s">
        <v>39</v>
      </c>
      <c r="E15" t="s">
        <v>74</v>
      </c>
      <c r="F15" t="s">
        <v>271</v>
      </c>
      <c r="G15" t="s">
        <v>59</v>
      </c>
      <c r="H15" t="s">
        <v>46</v>
      </c>
      <c r="I15" s="3" t="s">
        <v>97</v>
      </c>
      <c r="J15" t="s">
        <v>0</v>
      </c>
      <c r="K15" t="s">
        <v>74</v>
      </c>
      <c r="L15" t="s">
        <v>74</v>
      </c>
      <c r="M15" t="b">
        <f>IF(COUNTIF(carcinogens!$A$2:$A$35,G15),TRUE,FALSE)</f>
        <v>1</v>
      </c>
      <c r="N15" t="b">
        <f t="shared" si="1"/>
        <v>1</v>
      </c>
      <c r="O15" s="3" t="str">
        <f t="shared" si="2"/>
        <v>&lt; 0.01</v>
      </c>
      <c r="P15" t="b">
        <f t="shared" si="3"/>
        <v>1</v>
      </c>
      <c r="Q15" t="str">
        <f>VLOOKUP(C15,'Feedstock source'!$A$1:$B$8,2,FALSE)</f>
        <v>wood</v>
      </c>
      <c r="R15" t="str">
        <f>VLOOKUP($G15,'PAHs abbreviations'!$A$2:$B$17,2,FALSE)</f>
        <v>B(a)P</v>
      </c>
      <c r="S15" s="3">
        <v>0.01</v>
      </c>
    </row>
    <row r="16" spans="1:19">
      <c r="A16" t="s">
        <v>66</v>
      </c>
      <c r="B16" t="str">
        <f t="shared" si="0"/>
        <v>CWC-F</v>
      </c>
      <c r="C16" t="s">
        <v>136</v>
      </c>
      <c r="D16" t="s">
        <v>39</v>
      </c>
      <c r="E16" t="s">
        <v>74</v>
      </c>
      <c r="F16" t="s">
        <v>271</v>
      </c>
      <c r="G16" t="s">
        <v>59</v>
      </c>
      <c r="H16" t="s">
        <v>46</v>
      </c>
      <c r="I16" s="3" t="s">
        <v>97</v>
      </c>
      <c r="J16" t="s">
        <v>0</v>
      </c>
      <c r="K16" t="s">
        <v>74</v>
      </c>
      <c r="L16" t="s">
        <v>74</v>
      </c>
      <c r="M16" t="b">
        <f>IF(COUNTIF(carcinogens!$A$2:$A$35,G16),TRUE,FALSE)</f>
        <v>1</v>
      </c>
      <c r="N16" t="b">
        <f t="shared" si="1"/>
        <v>1</v>
      </c>
      <c r="O16" s="3" t="str">
        <f t="shared" si="2"/>
        <v>&lt; 0.01</v>
      </c>
      <c r="P16" t="b">
        <f t="shared" si="3"/>
        <v>1</v>
      </c>
      <c r="Q16" t="str">
        <f>VLOOKUP(C16,'Feedstock source'!$A$1:$B$8,2,FALSE)</f>
        <v>wood</v>
      </c>
      <c r="R16" t="str">
        <f>VLOOKUP($G16,'PAHs abbreviations'!$A$2:$B$17,2,FALSE)</f>
        <v>B(a)P</v>
      </c>
      <c r="S16" s="3">
        <v>0.01</v>
      </c>
    </row>
    <row r="17" spans="1:19">
      <c r="A17" t="s">
        <v>66</v>
      </c>
      <c r="B17" t="str">
        <f t="shared" si="0"/>
        <v>CWC-F</v>
      </c>
      <c r="C17" t="s">
        <v>136</v>
      </c>
      <c r="D17" t="s">
        <v>39</v>
      </c>
      <c r="E17" t="s">
        <v>74</v>
      </c>
      <c r="F17" t="s">
        <v>271</v>
      </c>
      <c r="G17" t="s">
        <v>57</v>
      </c>
      <c r="H17" t="s">
        <v>46</v>
      </c>
      <c r="I17" s="3" t="s">
        <v>97</v>
      </c>
      <c r="J17" t="s">
        <v>0</v>
      </c>
      <c r="K17" t="s">
        <v>74</v>
      </c>
      <c r="L17" t="s">
        <v>74</v>
      </c>
      <c r="M17" t="b">
        <f>IF(COUNTIF(carcinogens!$A$2:$A$35,G17),TRUE,FALSE)</f>
        <v>1</v>
      </c>
      <c r="N17" t="b">
        <f t="shared" si="1"/>
        <v>1</v>
      </c>
      <c r="O17" s="3" t="str">
        <f t="shared" si="2"/>
        <v>&lt; 0.01</v>
      </c>
      <c r="P17" t="b">
        <f t="shared" si="3"/>
        <v>1</v>
      </c>
      <c r="Q17" t="str">
        <f>VLOOKUP(C17,'Feedstock source'!$A$1:$B$8,2,FALSE)</f>
        <v>wood</v>
      </c>
      <c r="R17" t="str">
        <f>VLOOKUP($G17,'PAHs abbreviations'!$A$2:$B$17,2,FALSE)</f>
        <v>B(b)F</v>
      </c>
      <c r="S17" s="3">
        <v>0.01</v>
      </c>
    </row>
    <row r="18" spans="1:19">
      <c r="A18" t="s">
        <v>66</v>
      </c>
      <c r="B18" t="str">
        <f t="shared" si="0"/>
        <v>CWC-F</v>
      </c>
      <c r="C18" t="s">
        <v>136</v>
      </c>
      <c r="D18" t="s">
        <v>39</v>
      </c>
      <c r="E18" t="s">
        <v>74</v>
      </c>
      <c r="F18" t="s">
        <v>271</v>
      </c>
      <c r="G18" t="s">
        <v>57</v>
      </c>
      <c r="H18" t="s">
        <v>46</v>
      </c>
      <c r="I18" s="3" t="s">
        <v>97</v>
      </c>
      <c r="J18" t="s">
        <v>0</v>
      </c>
      <c r="K18" t="s">
        <v>74</v>
      </c>
      <c r="L18" t="s">
        <v>74</v>
      </c>
      <c r="M18" t="b">
        <f>IF(COUNTIF(carcinogens!$A$2:$A$35,G18),TRUE,FALSE)</f>
        <v>1</v>
      </c>
      <c r="N18" t="b">
        <f t="shared" si="1"/>
        <v>1</v>
      </c>
      <c r="O18" s="3" t="str">
        <f t="shared" si="2"/>
        <v>&lt; 0.01</v>
      </c>
      <c r="P18" t="b">
        <f t="shared" si="3"/>
        <v>1</v>
      </c>
      <c r="Q18" t="str">
        <f>VLOOKUP(C18,'Feedstock source'!$A$1:$B$8,2,FALSE)</f>
        <v>wood</v>
      </c>
      <c r="R18" t="str">
        <f>VLOOKUP($G18,'PAHs abbreviations'!$A$2:$B$17,2,FALSE)</f>
        <v>B(b)F</v>
      </c>
      <c r="S18" s="3">
        <v>0.01</v>
      </c>
    </row>
    <row r="19" spans="1:19">
      <c r="A19" t="s">
        <v>66</v>
      </c>
      <c r="B19" t="str">
        <f t="shared" si="0"/>
        <v>CWC-F</v>
      </c>
      <c r="C19" t="s">
        <v>136</v>
      </c>
      <c r="D19" t="s">
        <v>39</v>
      </c>
      <c r="E19" t="s">
        <v>74</v>
      </c>
      <c r="F19" t="s">
        <v>271</v>
      </c>
      <c r="G19" t="s">
        <v>57</v>
      </c>
      <c r="H19" t="s">
        <v>46</v>
      </c>
      <c r="I19" s="3" t="s">
        <v>97</v>
      </c>
      <c r="J19" t="s">
        <v>0</v>
      </c>
      <c r="K19" t="s">
        <v>74</v>
      </c>
      <c r="L19" t="s">
        <v>74</v>
      </c>
      <c r="M19" t="b">
        <f>IF(COUNTIF(carcinogens!$A$2:$A$35,G19),TRUE,FALSE)</f>
        <v>1</v>
      </c>
      <c r="N19" t="b">
        <f t="shared" si="1"/>
        <v>1</v>
      </c>
      <c r="O19" s="3" t="str">
        <f t="shared" si="2"/>
        <v>&lt; 0.01</v>
      </c>
      <c r="P19" t="b">
        <f t="shared" si="3"/>
        <v>1</v>
      </c>
      <c r="Q19" t="str">
        <f>VLOOKUP(C19,'Feedstock source'!$A$1:$B$8,2,FALSE)</f>
        <v>wood</v>
      </c>
      <c r="R19" t="str">
        <f>VLOOKUP($G19,'PAHs abbreviations'!$A$2:$B$17,2,FALSE)</f>
        <v>B(b)F</v>
      </c>
      <c r="S19" s="3">
        <v>0.01</v>
      </c>
    </row>
    <row r="20" spans="1:19">
      <c r="A20" t="s">
        <v>66</v>
      </c>
      <c r="B20" t="str">
        <f t="shared" si="0"/>
        <v>CWC-F</v>
      </c>
      <c r="C20" t="s">
        <v>136</v>
      </c>
      <c r="D20" t="s">
        <v>39</v>
      </c>
      <c r="E20" t="s">
        <v>74</v>
      </c>
      <c r="F20" t="s">
        <v>271</v>
      </c>
      <c r="G20" t="s">
        <v>61</v>
      </c>
      <c r="H20" t="s">
        <v>46</v>
      </c>
      <c r="I20" s="3" t="s">
        <v>97</v>
      </c>
      <c r="J20" t="s">
        <v>0</v>
      </c>
      <c r="K20" t="s">
        <v>74</v>
      </c>
      <c r="L20" t="s">
        <v>74</v>
      </c>
      <c r="M20" t="b">
        <f>IF(COUNTIF(carcinogens!$A$2:$A$35,G20),TRUE,FALSE)</f>
        <v>1</v>
      </c>
      <c r="N20" t="b">
        <f t="shared" si="1"/>
        <v>1</v>
      </c>
      <c r="O20" s="3" t="str">
        <f t="shared" si="2"/>
        <v>&lt; 0.01</v>
      </c>
      <c r="P20" t="b">
        <f t="shared" si="3"/>
        <v>1</v>
      </c>
      <c r="Q20" t="str">
        <f>VLOOKUP(C20,'Feedstock source'!$A$1:$B$8,2,FALSE)</f>
        <v>wood</v>
      </c>
      <c r="R20" t="str">
        <f>VLOOKUP($G20,'PAHs abbreviations'!$A$2:$B$17,2,FALSE)</f>
        <v>B(ghi)P</v>
      </c>
      <c r="S20" s="3">
        <v>0.01</v>
      </c>
    </row>
    <row r="21" spans="1:19">
      <c r="A21" t="s">
        <v>66</v>
      </c>
      <c r="B21" t="str">
        <f t="shared" si="0"/>
        <v>CWC-F</v>
      </c>
      <c r="C21" t="s">
        <v>136</v>
      </c>
      <c r="D21" t="s">
        <v>39</v>
      </c>
      <c r="E21" t="s">
        <v>74</v>
      </c>
      <c r="F21" t="s">
        <v>271</v>
      </c>
      <c r="G21" t="s">
        <v>61</v>
      </c>
      <c r="H21" t="s">
        <v>46</v>
      </c>
      <c r="I21" s="3" t="s">
        <v>97</v>
      </c>
      <c r="J21" t="s">
        <v>0</v>
      </c>
      <c r="K21" t="s">
        <v>74</v>
      </c>
      <c r="L21" t="s">
        <v>74</v>
      </c>
      <c r="M21" t="b">
        <f>IF(COUNTIF(carcinogens!$A$2:$A$35,G21),TRUE,FALSE)</f>
        <v>1</v>
      </c>
      <c r="N21" t="b">
        <f t="shared" si="1"/>
        <v>1</v>
      </c>
      <c r="O21" s="3" t="str">
        <f t="shared" si="2"/>
        <v>&lt; 0.01</v>
      </c>
      <c r="P21" t="b">
        <f t="shared" si="3"/>
        <v>1</v>
      </c>
      <c r="Q21" t="str">
        <f>VLOOKUP(C21,'Feedstock source'!$A$1:$B$8,2,FALSE)</f>
        <v>wood</v>
      </c>
      <c r="R21" t="str">
        <f>VLOOKUP($G21,'PAHs abbreviations'!$A$2:$B$17,2,FALSE)</f>
        <v>B(ghi)P</v>
      </c>
      <c r="S21" s="3">
        <v>0.01</v>
      </c>
    </row>
    <row r="22" spans="1:19">
      <c r="A22" t="s">
        <v>66</v>
      </c>
      <c r="B22" t="str">
        <f t="shared" si="0"/>
        <v>CWC-F</v>
      </c>
      <c r="C22" t="s">
        <v>136</v>
      </c>
      <c r="D22" t="s">
        <v>39</v>
      </c>
      <c r="E22" t="s">
        <v>74</v>
      </c>
      <c r="F22" t="s">
        <v>271</v>
      </c>
      <c r="G22" t="s">
        <v>61</v>
      </c>
      <c r="H22" t="s">
        <v>46</v>
      </c>
      <c r="I22" s="3" t="s">
        <v>97</v>
      </c>
      <c r="J22" t="s">
        <v>0</v>
      </c>
      <c r="K22" t="s">
        <v>74</v>
      </c>
      <c r="L22" t="s">
        <v>74</v>
      </c>
      <c r="M22" t="b">
        <f>IF(COUNTIF(carcinogens!$A$2:$A$35,G22),TRUE,FALSE)</f>
        <v>1</v>
      </c>
      <c r="N22" t="b">
        <f t="shared" si="1"/>
        <v>1</v>
      </c>
      <c r="O22" s="3" t="str">
        <f t="shared" si="2"/>
        <v>&lt; 0.01</v>
      </c>
      <c r="P22" t="b">
        <f t="shared" si="3"/>
        <v>1</v>
      </c>
      <c r="Q22" t="str">
        <f>VLOOKUP(C22,'Feedstock source'!$A$1:$B$8,2,FALSE)</f>
        <v>wood</v>
      </c>
      <c r="R22" t="str">
        <f>VLOOKUP($G22,'PAHs abbreviations'!$A$2:$B$17,2,FALSE)</f>
        <v>B(ghi)P</v>
      </c>
      <c r="S22" s="3">
        <v>0.01</v>
      </c>
    </row>
    <row r="23" spans="1:19">
      <c r="A23" t="s">
        <v>66</v>
      </c>
      <c r="B23" t="str">
        <f t="shared" si="0"/>
        <v>CWC-F</v>
      </c>
      <c r="C23" t="s">
        <v>136</v>
      </c>
      <c r="D23" t="s">
        <v>39</v>
      </c>
      <c r="E23" t="s">
        <v>74</v>
      </c>
      <c r="F23" t="s">
        <v>271</v>
      </c>
      <c r="G23" t="s">
        <v>58</v>
      </c>
      <c r="H23" t="s">
        <v>46</v>
      </c>
      <c r="I23" s="3" t="s">
        <v>97</v>
      </c>
      <c r="J23" t="s">
        <v>0</v>
      </c>
      <c r="K23" t="s">
        <v>74</v>
      </c>
      <c r="L23" t="s">
        <v>74</v>
      </c>
      <c r="M23" t="b">
        <f>IF(COUNTIF(carcinogens!$A$2:$A$35,G23),TRUE,FALSE)</f>
        <v>1</v>
      </c>
      <c r="N23" t="b">
        <f t="shared" si="1"/>
        <v>1</v>
      </c>
      <c r="O23" s="3" t="str">
        <f t="shared" si="2"/>
        <v>&lt; 0.01</v>
      </c>
      <c r="P23" t="b">
        <f t="shared" si="3"/>
        <v>1</v>
      </c>
      <c r="Q23" t="str">
        <f>VLOOKUP(C23,'Feedstock source'!$A$1:$B$8,2,FALSE)</f>
        <v>wood</v>
      </c>
      <c r="R23" t="str">
        <f>VLOOKUP($G23,'PAHs abbreviations'!$A$2:$B$17,2,FALSE)</f>
        <v>B(k)F</v>
      </c>
      <c r="S23" s="3">
        <v>0.01</v>
      </c>
    </row>
    <row r="24" spans="1:19">
      <c r="A24" t="s">
        <v>66</v>
      </c>
      <c r="B24" t="str">
        <f t="shared" si="0"/>
        <v>CWC-F</v>
      </c>
      <c r="C24" t="s">
        <v>136</v>
      </c>
      <c r="D24" t="s">
        <v>39</v>
      </c>
      <c r="E24" t="s">
        <v>74</v>
      </c>
      <c r="F24" t="s">
        <v>271</v>
      </c>
      <c r="G24" t="s">
        <v>58</v>
      </c>
      <c r="H24" t="s">
        <v>46</v>
      </c>
      <c r="I24" s="3" t="s">
        <v>97</v>
      </c>
      <c r="J24" t="s">
        <v>0</v>
      </c>
      <c r="K24" t="s">
        <v>74</v>
      </c>
      <c r="L24" t="s">
        <v>74</v>
      </c>
      <c r="M24" t="b">
        <f>IF(COUNTIF(carcinogens!$A$2:$A$35,G24),TRUE,FALSE)</f>
        <v>1</v>
      </c>
      <c r="N24" t="b">
        <f t="shared" si="1"/>
        <v>1</v>
      </c>
      <c r="O24" s="3" t="str">
        <f t="shared" si="2"/>
        <v>&lt; 0.01</v>
      </c>
      <c r="P24" t="b">
        <f t="shared" si="3"/>
        <v>1</v>
      </c>
      <c r="Q24" t="str">
        <f>VLOOKUP(C24,'Feedstock source'!$A$1:$B$8,2,FALSE)</f>
        <v>wood</v>
      </c>
      <c r="R24" t="str">
        <f>VLOOKUP($G24,'PAHs abbreviations'!$A$2:$B$17,2,FALSE)</f>
        <v>B(k)F</v>
      </c>
      <c r="S24" s="3">
        <v>0.01</v>
      </c>
    </row>
    <row r="25" spans="1:19">
      <c r="A25" t="s">
        <v>66</v>
      </c>
      <c r="B25" t="str">
        <f t="shared" si="0"/>
        <v>CWC-F</v>
      </c>
      <c r="C25" t="s">
        <v>136</v>
      </c>
      <c r="D25" t="s">
        <v>39</v>
      </c>
      <c r="E25" t="s">
        <v>74</v>
      </c>
      <c r="F25" t="s">
        <v>271</v>
      </c>
      <c r="G25" t="s">
        <v>58</v>
      </c>
      <c r="H25" t="s">
        <v>46</v>
      </c>
      <c r="I25" s="3" t="s">
        <v>97</v>
      </c>
      <c r="J25" t="s">
        <v>0</v>
      </c>
      <c r="K25" t="s">
        <v>74</v>
      </c>
      <c r="L25" t="s">
        <v>74</v>
      </c>
      <c r="M25" t="b">
        <f>IF(COUNTIF(carcinogens!$A$2:$A$35,G25),TRUE,FALSE)</f>
        <v>1</v>
      </c>
      <c r="N25" t="b">
        <f t="shared" si="1"/>
        <v>1</v>
      </c>
      <c r="O25" s="3" t="str">
        <f t="shared" si="2"/>
        <v>&lt; 0.01</v>
      </c>
      <c r="P25" t="b">
        <f t="shared" si="3"/>
        <v>1</v>
      </c>
      <c r="Q25" t="str">
        <f>VLOOKUP(C25,'Feedstock source'!$A$1:$B$8,2,FALSE)</f>
        <v>wood</v>
      </c>
      <c r="R25" t="str">
        <f>VLOOKUP($G25,'PAHs abbreviations'!$A$2:$B$17,2,FALSE)</f>
        <v>B(k)F</v>
      </c>
      <c r="S25" s="3">
        <v>0.01</v>
      </c>
    </row>
    <row r="26" spans="1:19">
      <c r="A26" t="s">
        <v>66</v>
      </c>
      <c r="B26" t="str">
        <f t="shared" si="0"/>
        <v>CWC-F</v>
      </c>
      <c r="C26" t="s">
        <v>136</v>
      </c>
      <c r="D26" t="s">
        <v>39</v>
      </c>
      <c r="E26" t="s">
        <v>74</v>
      </c>
      <c r="F26" t="s">
        <v>271</v>
      </c>
      <c r="G26" t="s">
        <v>56</v>
      </c>
      <c r="H26" t="s">
        <v>46</v>
      </c>
      <c r="I26" s="3" t="s">
        <v>97</v>
      </c>
      <c r="J26" t="s">
        <v>0</v>
      </c>
      <c r="K26" t="s">
        <v>74</v>
      </c>
      <c r="L26" t="s">
        <v>74</v>
      </c>
      <c r="M26" t="b">
        <f>IF(COUNTIF(carcinogens!$A$2:$A$35,G26),TRUE,FALSE)</f>
        <v>1</v>
      </c>
      <c r="N26" t="b">
        <f t="shared" si="1"/>
        <v>1</v>
      </c>
      <c r="O26" s="3" t="str">
        <f t="shared" si="2"/>
        <v>&lt; 0.01</v>
      </c>
      <c r="P26" t="b">
        <f t="shared" si="3"/>
        <v>1</v>
      </c>
      <c r="Q26" t="str">
        <f>VLOOKUP(C26,'Feedstock source'!$A$1:$B$8,2,FALSE)</f>
        <v>wood</v>
      </c>
      <c r="R26" t="str">
        <f>VLOOKUP($G26,'PAHs abbreviations'!$A$2:$B$17,2,FALSE)</f>
        <v>Cry</v>
      </c>
      <c r="S26" s="3">
        <v>0.01</v>
      </c>
    </row>
    <row r="27" spans="1:19">
      <c r="A27" t="s">
        <v>66</v>
      </c>
      <c r="B27" t="str">
        <f t="shared" si="0"/>
        <v>CWC-F</v>
      </c>
      <c r="C27" t="s">
        <v>136</v>
      </c>
      <c r="D27" t="s">
        <v>39</v>
      </c>
      <c r="E27" t="s">
        <v>74</v>
      </c>
      <c r="F27" t="s">
        <v>271</v>
      </c>
      <c r="G27" t="s">
        <v>56</v>
      </c>
      <c r="H27" t="s">
        <v>46</v>
      </c>
      <c r="I27" s="3" t="s">
        <v>97</v>
      </c>
      <c r="J27" t="s">
        <v>0</v>
      </c>
      <c r="K27" t="s">
        <v>74</v>
      </c>
      <c r="L27" t="s">
        <v>74</v>
      </c>
      <c r="M27" t="b">
        <f>IF(COUNTIF(carcinogens!$A$2:$A$35,G27),TRUE,FALSE)</f>
        <v>1</v>
      </c>
      <c r="N27" t="b">
        <f t="shared" si="1"/>
        <v>1</v>
      </c>
      <c r="O27" s="3" t="str">
        <f t="shared" si="2"/>
        <v>&lt; 0.01</v>
      </c>
      <c r="P27" t="b">
        <f t="shared" si="3"/>
        <v>1</v>
      </c>
      <c r="Q27" t="str">
        <f>VLOOKUP(C27,'Feedstock source'!$A$1:$B$8,2,FALSE)</f>
        <v>wood</v>
      </c>
      <c r="R27" t="str">
        <f>VLOOKUP($G27,'PAHs abbreviations'!$A$2:$B$17,2,FALSE)</f>
        <v>Cry</v>
      </c>
      <c r="S27" s="3">
        <v>0.01</v>
      </c>
    </row>
    <row r="28" spans="1:19">
      <c r="A28" t="s">
        <v>66</v>
      </c>
      <c r="B28" t="str">
        <f t="shared" si="0"/>
        <v>CWC-F</v>
      </c>
      <c r="C28" t="s">
        <v>136</v>
      </c>
      <c r="D28" t="s">
        <v>39</v>
      </c>
      <c r="E28" t="s">
        <v>74</v>
      </c>
      <c r="F28" t="s">
        <v>271</v>
      </c>
      <c r="G28" t="s">
        <v>56</v>
      </c>
      <c r="H28" t="s">
        <v>46</v>
      </c>
      <c r="I28" s="3" t="s">
        <v>97</v>
      </c>
      <c r="J28" t="s">
        <v>0</v>
      </c>
      <c r="K28" t="s">
        <v>74</v>
      </c>
      <c r="L28" t="s">
        <v>74</v>
      </c>
      <c r="M28" t="b">
        <f>IF(COUNTIF(carcinogens!$A$2:$A$35,G28),TRUE,FALSE)</f>
        <v>1</v>
      </c>
      <c r="N28" t="b">
        <f t="shared" si="1"/>
        <v>1</v>
      </c>
      <c r="O28" s="3" t="str">
        <f t="shared" si="2"/>
        <v>&lt; 0.01</v>
      </c>
      <c r="P28" t="b">
        <f t="shared" si="3"/>
        <v>1</v>
      </c>
      <c r="Q28" t="str">
        <f>VLOOKUP(C28,'Feedstock source'!$A$1:$B$8,2,FALSE)</f>
        <v>wood</v>
      </c>
      <c r="R28" t="str">
        <f>VLOOKUP($G28,'PAHs abbreviations'!$A$2:$B$17,2,FALSE)</f>
        <v>Cry</v>
      </c>
      <c r="S28" s="3">
        <v>0.01</v>
      </c>
    </row>
    <row r="29" spans="1:19">
      <c r="A29" t="s">
        <v>66</v>
      </c>
      <c r="B29" t="str">
        <f t="shared" si="0"/>
        <v>CWC-F</v>
      </c>
      <c r="C29" t="s">
        <v>136</v>
      </c>
      <c r="D29" t="s">
        <v>39</v>
      </c>
      <c r="E29" t="s">
        <v>74</v>
      </c>
      <c r="F29" t="s">
        <v>271</v>
      </c>
      <c r="G29" t="s">
        <v>62</v>
      </c>
      <c r="H29" t="s">
        <v>46</v>
      </c>
      <c r="I29" s="3" t="s">
        <v>97</v>
      </c>
      <c r="J29" t="s">
        <v>0</v>
      </c>
      <c r="K29" t="s">
        <v>74</v>
      </c>
      <c r="L29" t="s">
        <v>74</v>
      </c>
      <c r="M29" t="b">
        <f>IF(COUNTIF(carcinogens!$A$2:$A$35,G29),TRUE,FALSE)</f>
        <v>1</v>
      </c>
      <c r="N29" t="b">
        <f t="shared" si="1"/>
        <v>1</v>
      </c>
      <c r="O29" s="3" t="str">
        <f t="shared" si="2"/>
        <v>&lt; 0.01</v>
      </c>
      <c r="P29" t="b">
        <f t="shared" si="3"/>
        <v>1</v>
      </c>
      <c r="Q29" t="str">
        <f>VLOOKUP(C29,'Feedstock source'!$A$1:$B$8,2,FALSE)</f>
        <v>wood</v>
      </c>
      <c r="R29" t="str">
        <f>VLOOKUP($G29,'PAHs abbreviations'!$A$2:$B$17,2,FALSE)</f>
        <v>DB(ah)A</v>
      </c>
      <c r="S29" s="3">
        <v>0.01</v>
      </c>
    </row>
    <row r="30" spans="1:19">
      <c r="A30" t="s">
        <v>66</v>
      </c>
      <c r="B30" t="str">
        <f t="shared" si="0"/>
        <v>CWC-F</v>
      </c>
      <c r="C30" t="s">
        <v>136</v>
      </c>
      <c r="D30" t="s">
        <v>39</v>
      </c>
      <c r="E30" t="s">
        <v>74</v>
      </c>
      <c r="F30" t="s">
        <v>271</v>
      </c>
      <c r="G30" t="s">
        <v>62</v>
      </c>
      <c r="H30" t="s">
        <v>46</v>
      </c>
      <c r="I30" s="3" t="s">
        <v>97</v>
      </c>
      <c r="J30" t="s">
        <v>0</v>
      </c>
      <c r="K30" t="s">
        <v>74</v>
      </c>
      <c r="L30" t="s">
        <v>74</v>
      </c>
      <c r="M30" t="b">
        <f>IF(COUNTIF(carcinogens!$A$2:$A$35,G30),TRUE,FALSE)</f>
        <v>1</v>
      </c>
      <c r="N30" t="b">
        <f t="shared" si="1"/>
        <v>1</v>
      </c>
      <c r="O30" s="3" t="str">
        <f t="shared" si="2"/>
        <v>&lt; 0.01</v>
      </c>
      <c r="P30" t="b">
        <f t="shared" si="3"/>
        <v>1</v>
      </c>
      <c r="Q30" t="str">
        <f>VLOOKUP(C30,'Feedstock source'!$A$1:$B$8,2,FALSE)</f>
        <v>wood</v>
      </c>
      <c r="R30" t="str">
        <f>VLOOKUP($G30,'PAHs abbreviations'!$A$2:$B$17,2,FALSE)</f>
        <v>DB(ah)A</v>
      </c>
      <c r="S30" s="3">
        <v>0.01</v>
      </c>
    </row>
    <row r="31" spans="1:19">
      <c r="A31" t="s">
        <v>66</v>
      </c>
      <c r="B31" t="str">
        <f t="shared" si="0"/>
        <v>CWC-F</v>
      </c>
      <c r="C31" t="s">
        <v>136</v>
      </c>
      <c r="D31" t="s">
        <v>39</v>
      </c>
      <c r="E31" t="s">
        <v>74</v>
      </c>
      <c r="F31" t="s">
        <v>271</v>
      </c>
      <c r="G31" t="s">
        <v>62</v>
      </c>
      <c r="H31" t="s">
        <v>46</v>
      </c>
      <c r="I31" s="3" t="s">
        <v>97</v>
      </c>
      <c r="J31" t="s">
        <v>0</v>
      </c>
      <c r="K31" t="s">
        <v>74</v>
      </c>
      <c r="L31" t="s">
        <v>74</v>
      </c>
      <c r="M31" t="b">
        <f>IF(COUNTIF(carcinogens!$A$2:$A$35,G31),TRUE,FALSE)</f>
        <v>1</v>
      </c>
      <c r="N31" t="b">
        <f t="shared" si="1"/>
        <v>1</v>
      </c>
      <c r="O31" s="3" t="str">
        <f t="shared" si="2"/>
        <v>&lt; 0.01</v>
      </c>
      <c r="P31" t="b">
        <f t="shared" si="3"/>
        <v>1</v>
      </c>
      <c r="Q31" t="str">
        <f>VLOOKUP(C31,'Feedstock source'!$A$1:$B$8,2,FALSE)</f>
        <v>wood</v>
      </c>
      <c r="R31" t="str">
        <f>VLOOKUP($G31,'PAHs abbreviations'!$A$2:$B$17,2,FALSE)</f>
        <v>DB(ah)A</v>
      </c>
      <c r="S31" s="3">
        <v>0.01</v>
      </c>
    </row>
    <row r="32" spans="1:19">
      <c r="A32" t="s">
        <v>66</v>
      </c>
      <c r="B32" t="str">
        <f t="shared" si="0"/>
        <v>CWC-F</v>
      </c>
      <c r="C32" t="s">
        <v>136</v>
      </c>
      <c r="D32" t="s">
        <v>39</v>
      </c>
      <c r="E32" t="s">
        <v>74</v>
      </c>
      <c r="F32" t="s">
        <v>271</v>
      </c>
      <c r="G32" t="s">
        <v>53</v>
      </c>
      <c r="H32" t="s">
        <v>46</v>
      </c>
      <c r="I32" s="3" t="s">
        <v>97</v>
      </c>
      <c r="J32" t="s">
        <v>0</v>
      </c>
      <c r="K32" t="s">
        <v>74</v>
      </c>
      <c r="L32" t="s">
        <v>74</v>
      </c>
      <c r="M32" t="b">
        <f>IF(COUNTIF(carcinogens!$A$2:$A$35,G32),TRUE,FALSE)</f>
        <v>0</v>
      </c>
      <c r="N32" t="b">
        <f t="shared" si="1"/>
        <v>1</v>
      </c>
      <c r="O32" s="3" t="str">
        <f t="shared" si="2"/>
        <v>&lt; 0.01</v>
      </c>
      <c r="P32" t="b">
        <f t="shared" si="3"/>
        <v>1</v>
      </c>
      <c r="Q32" t="str">
        <f>VLOOKUP(C32,'Feedstock source'!$A$1:$B$8,2,FALSE)</f>
        <v>wood</v>
      </c>
      <c r="R32" t="str">
        <f>VLOOKUP($G32,'PAHs abbreviations'!$A$2:$B$17,2,FALSE)</f>
        <v>Flt</v>
      </c>
      <c r="S32" s="3">
        <v>0.01</v>
      </c>
    </row>
    <row r="33" spans="1:19">
      <c r="A33" t="s">
        <v>66</v>
      </c>
      <c r="B33" t="str">
        <f t="shared" si="0"/>
        <v>CWC-F</v>
      </c>
      <c r="C33" t="s">
        <v>136</v>
      </c>
      <c r="D33" t="s">
        <v>39</v>
      </c>
      <c r="E33" t="s">
        <v>74</v>
      </c>
      <c r="F33" t="s">
        <v>271</v>
      </c>
      <c r="G33" t="s">
        <v>53</v>
      </c>
      <c r="H33" t="s">
        <v>46</v>
      </c>
      <c r="I33" s="3" t="s">
        <v>97</v>
      </c>
      <c r="J33" t="s">
        <v>0</v>
      </c>
      <c r="K33" t="s">
        <v>74</v>
      </c>
      <c r="L33" t="s">
        <v>74</v>
      </c>
      <c r="M33" t="b">
        <f>IF(COUNTIF(carcinogens!$A$2:$A$35,G33),TRUE,FALSE)</f>
        <v>0</v>
      </c>
      <c r="N33" t="b">
        <f t="shared" si="1"/>
        <v>1</v>
      </c>
      <c r="O33" s="3" t="str">
        <f t="shared" si="2"/>
        <v>&lt; 0.01</v>
      </c>
      <c r="P33" t="b">
        <f t="shared" si="3"/>
        <v>1</v>
      </c>
      <c r="Q33" t="str">
        <f>VLOOKUP(C33,'Feedstock source'!$A$1:$B$8,2,FALSE)</f>
        <v>wood</v>
      </c>
      <c r="R33" t="str">
        <f>VLOOKUP($G33,'PAHs abbreviations'!$A$2:$B$17,2,FALSE)</f>
        <v>Flt</v>
      </c>
      <c r="S33" s="3">
        <v>0.01</v>
      </c>
    </row>
    <row r="34" spans="1:19">
      <c r="A34" t="s">
        <v>66</v>
      </c>
      <c r="B34" t="str">
        <f t="shared" si="0"/>
        <v>CWC-F</v>
      </c>
      <c r="C34" t="s">
        <v>136</v>
      </c>
      <c r="D34" t="s">
        <v>39</v>
      </c>
      <c r="E34" t="s">
        <v>74</v>
      </c>
      <c r="F34" t="s">
        <v>271</v>
      </c>
      <c r="G34" t="s">
        <v>53</v>
      </c>
      <c r="H34" t="s">
        <v>46</v>
      </c>
      <c r="I34" s="3" t="s">
        <v>97</v>
      </c>
      <c r="J34" t="s">
        <v>0</v>
      </c>
      <c r="K34" t="s">
        <v>74</v>
      </c>
      <c r="L34" t="s">
        <v>74</v>
      </c>
      <c r="M34" t="b">
        <f>IF(COUNTIF(carcinogens!$A$2:$A$35,G34),TRUE,FALSE)</f>
        <v>0</v>
      </c>
      <c r="N34" t="b">
        <f t="shared" si="1"/>
        <v>1</v>
      </c>
      <c r="O34" s="3" t="str">
        <f t="shared" si="2"/>
        <v>&lt; 0.01</v>
      </c>
      <c r="P34" t="b">
        <f t="shared" si="3"/>
        <v>1</v>
      </c>
      <c r="Q34" t="str">
        <f>VLOOKUP(C34,'Feedstock source'!$A$1:$B$8,2,FALSE)</f>
        <v>wood</v>
      </c>
      <c r="R34" t="str">
        <f>VLOOKUP($G34,'PAHs abbreviations'!$A$2:$B$17,2,FALSE)</f>
        <v>Flt</v>
      </c>
      <c r="S34" s="3">
        <v>0.01</v>
      </c>
    </row>
    <row r="35" spans="1:19">
      <c r="A35" t="s">
        <v>66</v>
      </c>
      <c r="B35" t="str">
        <f t="shared" si="0"/>
        <v>CWC-F</v>
      </c>
      <c r="C35" t="s">
        <v>136</v>
      </c>
      <c r="D35" t="s">
        <v>39</v>
      </c>
      <c r="E35" t="s">
        <v>74</v>
      </c>
      <c r="F35" t="s">
        <v>271</v>
      </c>
      <c r="G35" t="s">
        <v>50</v>
      </c>
      <c r="H35" t="s">
        <v>46</v>
      </c>
      <c r="I35" s="3" t="s">
        <v>97</v>
      </c>
      <c r="J35" t="s">
        <v>0</v>
      </c>
      <c r="K35" t="s">
        <v>74</v>
      </c>
      <c r="L35" t="s">
        <v>74</v>
      </c>
      <c r="M35" t="b">
        <f>IF(COUNTIF(carcinogens!$A$2:$A$35,G35),TRUE,FALSE)</f>
        <v>0</v>
      </c>
      <c r="N35" t="b">
        <f t="shared" si="1"/>
        <v>1</v>
      </c>
      <c r="O35" s="3" t="str">
        <f t="shared" si="2"/>
        <v>&lt; 0.01</v>
      </c>
      <c r="P35" t="b">
        <f t="shared" si="3"/>
        <v>1</v>
      </c>
      <c r="Q35" t="str">
        <f>VLOOKUP(C35,'Feedstock source'!$A$1:$B$8,2,FALSE)</f>
        <v>wood</v>
      </c>
      <c r="R35" t="str">
        <f>VLOOKUP($G35,'PAHs abbreviations'!$A$2:$B$17,2,FALSE)</f>
        <v>Flu</v>
      </c>
      <c r="S35" s="3">
        <v>0.01</v>
      </c>
    </row>
    <row r="36" spans="1:19">
      <c r="A36" t="s">
        <v>66</v>
      </c>
      <c r="B36" t="str">
        <f t="shared" si="0"/>
        <v>CWC-F</v>
      </c>
      <c r="C36" t="s">
        <v>136</v>
      </c>
      <c r="D36" t="s">
        <v>39</v>
      </c>
      <c r="E36" t="s">
        <v>74</v>
      </c>
      <c r="F36" t="s">
        <v>271</v>
      </c>
      <c r="G36" t="s">
        <v>50</v>
      </c>
      <c r="H36" t="s">
        <v>46</v>
      </c>
      <c r="I36" s="3" t="s">
        <v>97</v>
      </c>
      <c r="J36" t="s">
        <v>0</v>
      </c>
      <c r="K36" t="s">
        <v>74</v>
      </c>
      <c r="L36" t="s">
        <v>74</v>
      </c>
      <c r="M36" t="b">
        <f>IF(COUNTIF(carcinogens!$A$2:$A$35,G36),TRUE,FALSE)</f>
        <v>0</v>
      </c>
      <c r="N36" t="b">
        <f t="shared" si="1"/>
        <v>1</v>
      </c>
      <c r="O36" s="3" t="str">
        <f t="shared" si="2"/>
        <v>&lt; 0.01</v>
      </c>
      <c r="P36" t="b">
        <f t="shared" si="3"/>
        <v>1</v>
      </c>
      <c r="Q36" t="str">
        <f>VLOOKUP(C36,'Feedstock source'!$A$1:$B$8,2,FALSE)</f>
        <v>wood</v>
      </c>
      <c r="R36" t="str">
        <f>VLOOKUP($G36,'PAHs abbreviations'!$A$2:$B$17,2,FALSE)</f>
        <v>Flu</v>
      </c>
      <c r="S36" s="3">
        <v>0.01</v>
      </c>
    </row>
    <row r="37" spans="1:19">
      <c r="A37" t="s">
        <v>66</v>
      </c>
      <c r="B37" t="str">
        <f t="shared" si="0"/>
        <v>CWC-F</v>
      </c>
      <c r="C37" t="s">
        <v>136</v>
      </c>
      <c r="D37" t="s">
        <v>39</v>
      </c>
      <c r="E37" t="s">
        <v>74</v>
      </c>
      <c r="F37" t="s">
        <v>271</v>
      </c>
      <c r="G37" t="s">
        <v>50</v>
      </c>
      <c r="H37" t="s">
        <v>46</v>
      </c>
      <c r="I37" s="3" t="s">
        <v>97</v>
      </c>
      <c r="J37" t="s">
        <v>0</v>
      </c>
      <c r="K37" t="s">
        <v>74</v>
      </c>
      <c r="L37" t="s">
        <v>74</v>
      </c>
      <c r="M37" t="b">
        <f>IF(COUNTIF(carcinogens!$A$2:$A$35,G37),TRUE,FALSE)</f>
        <v>0</v>
      </c>
      <c r="N37" t="b">
        <f t="shared" si="1"/>
        <v>1</v>
      </c>
      <c r="O37" s="3" t="str">
        <f t="shared" si="2"/>
        <v>&lt; 0.01</v>
      </c>
      <c r="P37" t="b">
        <f t="shared" si="3"/>
        <v>1</v>
      </c>
      <c r="Q37" t="str">
        <f>VLOOKUP(C37,'Feedstock source'!$A$1:$B$8,2,FALSE)</f>
        <v>wood</v>
      </c>
      <c r="R37" t="str">
        <f>VLOOKUP($G37,'PAHs abbreviations'!$A$2:$B$17,2,FALSE)</f>
        <v>Flu</v>
      </c>
      <c r="S37" s="3">
        <v>0.01</v>
      </c>
    </row>
    <row r="38" spans="1:19">
      <c r="A38" t="s">
        <v>66</v>
      </c>
      <c r="B38" t="str">
        <f t="shared" si="0"/>
        <v>CWC-F</v>
      </c>
      <c r="C38" t="s">
        <v>136</v>
      </c>
      <c r="D38" t="s">
        <v>39</v>
      </c>
      <c r="E38" t="s">
        <v>74</v>
      </c>
      <c r="F38" t="s">
        <v>271</v>
      </c>
      <c r="G38" t="s">
        <v>60</v>
      </c>
      <c r="H38" t="s">
        <v>46</v>
      </c>
      <c r="I38" s="3" t="s">
        <v>97</v>
      </c>
      <c r="J38" t="s">
        <v>0</v>
      </c>
      <c r="K38" t="s">
        <v>74</v>
      </c>
      <c r="L38" t="s">
        <v>74</v>
      </c>
      <c r="M38" t="b">
        <f>IF(COUNTIF(carcinogens!$A$2:$A$35,G38),TRUE,FALSE)</f>
        <v>1</v>
      </c>
      <c r="N38" t="b">
        <f t="shared" si="1"/>
        <v>1</v>
      </c>
      <c r="O38" s="3" t="str">
        <f t="shared" si="2"/>
        <v>&lt; 0.01</v>
      </c>
      <c r="P38" t="b">
        <f t="shared" si="3"/>
        <v>1</v>
      </c>
      <c r="Q38" t="str">
        <f>VLOOKUP(C38,'Feedstock source'!$A$1:$B$8,2,FALSE)</f>
        <v>wood</v>
      </c>
      <c r="R38" t="str">
        <f>VLOOKUP($G38,'PAHs abbreviations'!$A$2:$B$17,2,FALSE)</f>
        <v>IP</v>
      </c>
      <c r="S38" s="3">
        <v>0.01</v>
      </c>
    </row>
    <row r="39" spans="1:19">
      <c r="A39" t="s">
        <v>66</v>
      </c>
      <c r="B39" t="str">
        <f t="shared" si="0"/>
        <v>CWC-F</v>
      </c>
      <c r="C39" t="s">
        <v>136</v>
      </c>
      <c r="D39" t="s">
        <v>39</v>
      </c>
      <c r="E39" t="s">
        <v>74</v>
      </c>
      <c r="F39" t="s">
        <v>271</v>
      </c>
      <c r="G39" t="s">
        <v>60</v>
      </c>
      <c r="H39" t="s">
        <v>46</v>
      </c>
      <c r="I39" s="3" t="s">
        <v>97</v>
      </c>
      <c r="J39" t="s">
        <v>0</v>
      </c>
      <c r="K39" t="s">
        <v>74</v>
      </c>
      <c r="L39" t="s">
        <v>74</v>
      </c>
      <c r="M39" t="b">
        <f>IF(COUNTIF(carcinogens!$A$2:$A$35,G39),TRUE,FALSE)</f>
        <v>1</v>
      </c>
      <c r="N39" t="b">
        <f t="shared" si="1"/>
        <v>1</v>
      </c>
      <c r="O39" s="3" t="str">
        <f t="shared" si="2"/>
        <v>&lt; 0.01</v>
      </c>
      <c r="P39" t="b">
        <f t="shared" si="3"/>
        <v>1</v>
      </c>
      <c r="Q39" t="str">
        <f>VLOOKUP(C39,'Feedstock source'!$A$1:$B$8,2,FALSE)</f>
        <v>wood</v>
      </c>
      <c r="R39" t="str">
        <f>VLOOKUP($G39,'PAHs abbreviations'!$A$2:$B$17,2,FALSE)</f>
        <v>IP</v>
      </c>
      <c r="S39" s="3">
        <v>0.01</v>
      </c>
    </row>
    <row r="40" spans="1:19">
      <c r="A40" t="s">
        <v>66</v>
      </c>
      <c r="B40" t="str">
        <f t="shared" si="0"/>
        <v>CWC-F</v>
      </c>
      <c r="C40" t="s">
        <v>136</v>
      </c>
      <c r="D40" t="s">
        <v>39</v>
      </c>
      <c r="E40" t="s">
        <v>74</v>
      </c>
      <c r="F40" t="s">
        <v>271</v>
      </c>
      <c r="G40" t="s">
        <v>60</v>
      </c>
      <c r="H40" t="s">
        <v>46</v>
      </c>
      <c r="I40" s="3" t="s">
        <v>97</v>
      </c>
      <c r="J40" t="s">
        <v>0</v>
      </c>
      <c r="K40" t="s">
        <v>74</v>
      </c>
      <c r="L40" t="s">
        <v>74</v>
      </c>
      <c r="M40" t="b">
        <f>IF(COUNTIF(carcinogens!$A$2:$A$35,G40),TRUE,FALSE)</f>
        <v>1</v>
      </c>
      <c r="N40" t="b">
        <f t="shared" si="1"/>
        <v>1</v>
      </c>
      <c r="O40" s="3" t="str">
        <f t="shared" si="2"/>
        <v>&lt; 0.01</v>
      </c>
      <c r="P40" t="b">
        <f t="shared" si="3"/>
        <v>1</v>
      </c>
      <c r="Q40" t="str">
        <f>VLOOKUP(C40,'Feedstock source'!$A$1:$B$8,2,FALSE)</f>
        <v>wood</v>
      </c>
      <c r="R40" t="str">
        <f>VLOOKUP($G40,'PAHs abbreviations'!$A$2:$B$17,2,FALSE)</f>
        <v>IP</v>
      </c>
      <c r="S40" s="3">
        <v>0.01</v>
      </c>
    </row>
    <row r="41" spans="1:19">
      <c r="A41" t="s">
        <v>66</v>
      </c>
      <c r="B41" t="str">
        <f t="shared" si="0"/>
        <v>CWC-F</v>
      </c>
      <c r="C41" t="s">
        <v>136</v>
      </c>
      <c r="D41" t="s">
        <v>39</v>
      </c>
      <c r="E41" t="s">
        <v>74</v>
      </c>
      <c r="F41" t="s">
        <v>271</v>
      </c>
      <c r="G41" t="s">
        <v>47</v>
      </c>
      <c r="H41" t="s">
        <v>46</v>
      </c>
      <c r="I41" s="3" t="s">
        <v>95</v>
      </c>
      <c r="J41" t="s">
        <v>0</v>
      </c>
      <c r="K41" t="s">
        <v>74</v>
      </c>
      <c r="L41" t="s">
        <v>74</v>
      </c>
      <c r="M41" t="b">
        <f>IF(COUNTIF(carcinogens!$A$2:$A$35,G41),TRUE,FALSE)</f>
        <v>0</v>
      </c>
      <c r="N41" t="b">
        <f t="shared" si="1"/>
        <v>1</v>
      </c>
      <c r="O41" s="3" t="str">
        <f t="shared" si="2"/>
        <v>&lt; 0.05</v>
      </c>
      <c r="P41" t="b">
        <f t="shared" si="3"/>
        <v>1</v>
      </c>
      <c r="Q41" t="str">
        <f>VLOOKUP(C41,'Feedstock source'!$A$1:$B$8,2,FALSE)</f>
        <v>wood</v>
      </c>
      <c r="R41" t="str">
        <f>VLOOKUP($G41,'PAHs abbreviations'!$A$2:$B$17,2,FALSE)</f>
        <v>Nap</v>
      </c>
      <c r="S41" s="3">
        <v>0.05</v>
      </c>
    </row>
    <row r="42" spans="1:19">
      <c r="A42" t="s">
        <v>66</v>
      </c>
      <c r="B42" t="str">
        <f t="shared" si="0"/>
        <v>CWC-F</v>
      </c>
      <c r="C42" t="s">
        <v>136</v>
      </c>
      <c r="D42" t="s">
        <v>39</v>
      </c>
      <c r="E42" t="s">
        <v>74</v>
      </c>
      <c r="F42" t="s">
        <v>271</v>
      </c>
      <c r="G42" t="s">
        <v>47</v>
      </c>
      <c r="H42" t="s">
        <v>46</v>
      </c>
      <c r="I42" s="3" t="s">
        <v>95</v>
      </c>
      <c r="J42" t="s">
        <v>0</v>
      </c>
      <c r="K42" t="s">
        <v>74</v>
      </c>
      <c r="L42" t="s">
        <v>74</v>
      </c>
      <c r="M42" t="b">
        <f>IF(COUNTIF(carcinogens!$A$2:$A$35,G42),TRUE,FALSE)</f>
        <v>0</v>
      </c>
      <c r="N42" t="b">
        <f t="shared" si="1"/>
        <v>1</v>
      </c>
      <c r="O42" s="3" t="str">
        <f t="shared" si="2"/>
        <v>&lt; 0.05</v>
      </c>
      <c r="P42" t="b">
        <f t="shared" si="3"/>
        <v>1</v>
      </c>
      <c r="Q42" t="str">
        <f>VLOOKUP(C42,'Feedstock source'!$A$1:$B$8,2,FALSE)</f>
        <v>wood</v>
      </c>
      <c r="R42" t="str">
        <f>VLOOKUP($G42,'PAHs abbreviations'!$A$2:$B$17,2,FALSE)</f>
        <v>Nap</v>
      </c>
      <c r="S42" s="3">
        <v>0.05</v>
      </c>
    </row>
    <row r="43" spans="1:19">
      <c r="A43" t="s">
        <v>66</v>
      </c>
      <c r="B43" t="str">
        <f t="shared" si="0"/>
        <v>CWC-F</v>
      </c>
      <c r="C43" t="s">
        <v>136</v>
      </c>
      <c r="D43" t="s">
        <v>39</v>
      </c>
      <c r="E43" t="s">
        <v>74</v>
      </c>
      <c r="F43" t="s">
        <v>271</v>
      </c>
      <c r="G43" t="s">
        <v>47</v>
      </c>
      <c r="H43" t="s">
        <v>46</v>
      </c>
      <c r="I43" s="3" t="s">
        <v>95</v>
      </c>
      <c r="J43" t="s">
        <v>0</v>
      </c>
      <c r="K43" t="s">
        <v>74</v>
      </c>
      <c r="L43" t="s">
        <v>74</v>
      </c>
      <c r="M43" t="b">
        <f>IF(COUNTIF(carcinogens!$A$2:$A$35,G43),TRUE,FALSE)</f>
        <v>0</v>
      </c>
      <c r="N43" t="b">
        <f t="shared" si="1"/>
        <v>1</v>
      </c>
      <c r="O43" s="3" t="str">
        <f t="shared" si="2"/>
        <v>&lt; 0.05</v>
      </c>
      <c r="P43" t="b">
        <f t="shared" si="3"/>
        <v>1</v>
      </c>
      <c r="Q43" t="str">
        <f>VLOOKUP(C43,'Feedstock source'!$A$1:$B$8,2,FALSE)</f>
        <v>wood</v>
      </c>
      <c r="R43" t="str">
        <f>VLOOKUP($G43,'PAHs abbreviations'!$A$2:$B$17,2,FALSE)</f>
        <v>Nap</v>
      </c>
      <c r="S43" s="3">
        <v>0.05</v>
      </c>
    </row>
    <row r="44" spans="1:19">
      <c r="A44" t="s">
        <v>66</v>
      </c>
      <c r="B44" t="str">
        <f t="shared" si="0"/>
        <v>CWC-F</v>
      </c>
      <c r="C44" t="s">
        <v>136</v>
      </c>
      <c r="D44" t="s">
        <v>39</v>
      </c>
      <c r="E44" t="s">
        <v>74</v>
      </c>
      <c r="F44" t="s">
        <v>271</v>
      </c>
      <c r="G44" t="s">
        <v>51</v>
      </c>
      <c r="H44" t="s">
        <v>46</v>
      </c>
      <c r="I44" s="3" t="s">
        <v>97</v>
      </c>
      <c r="J44" t="s">
        <v>0</v>
      </c>
      <c r="K44" t="s">
        <v>74</v>
      </c>
      <c r="L44" t="s">
        <v>74</v>
      </c>
      <c r="M44" t="b">
        <f>IF(COUNTIF(carcinogens!$A$2:$A$35,G44),TRUE,FALSE)</f>
        <v>0</v>
      </c>
      <c r="N44" t="b">
        <f t="shared" si="1"/>
        <v>1</v>
      </c>
      <c r="O44" s="3" t="str">
        <f t="shared" si="2"/>
        <v>&lt; 0.01</v>
      </c>
      <c r="P44" t="b">
        <f t="shared" si="3"/>
        <v>1</v>
      </c>
      <c r="Q44" t="str">
        <f>VLOOKUP(C44,'Feedstock source'!$A$1:$B$8,2,FALSE)</f>
        <v>wood</v>
      </c>
      <c r="R44" t="str">
        <f>VLOOKUP($G44,'PAHs abbreviations'!$A$2:$B$17,2,FALSE)</f>
        <v>Phen</v>
      </c>
      <c r="S44" s="3">
        <v>0.01</v>
      </c>
    </row>
    <row r="45" spans="1:19">
      <c r="A45" t="s">
        <v>66</v>
      </c>
      <c r="B45" t="str">
        <f t="shared" si="0"/>
        <v>CWC-F</v>
      </c>
      <c r="C45" t="s">
        <v>136</v>
      </c>
      <c r="D45" t="s">
        <v>39</v>
      </c>
      <c r="E45" t="s">
        <v>74</v>
      </c>
      <c r="F45" t="s">
        <v>271</v>
      </c>
      <c r="G45" t="s">
        <v>51</v>
      </c>
      <c r="H45" t="s">
        <v>46</v>
      </c>
      <c r="I45" s="3" t="s">
        <v>97</v>
      </c>
      <c r="J45" t="s">
        <v>0</v>
      </c>
      <c r="K45" t="s">
        <v>74</v>
      </c>
      <c r="L45" t="s">
        <v>74</v>
      </c>
      <c r="M45" t="b">
        <f>IF(COUNTIF(carcinogens!$A$2:$A$35,G45),TRUE,FALSE)</f>
        <v>0</v>
      </c>
      <c r="N45" t="b">
        <f t="shared" si="1"/>
        <v>1</v>
      </c>
      <c r="O45" s="3" t="str">
        <f t="shared" si="2"/>
        <v>&lt; 0.01</v>
      </c>
      <c r="P45" t="b">
        <f t="shared" si="3"/>
        <v>1</v>
      </c>
      <c r="Q45" t="str">
        <f>VLOOKUP(C45,'Feedstock source'!$A$1:$B$8,2,FALSE)</f>
        <v>wood</v>
      </c>
      <c r="R45" t="str">
        <f>VLOOKUP($G45,'PAHs abbreviations'!$A$2:$B$17,2,FALSE)</f>
        <v>Phen</v>
      </c>
      <c r="S45" s="3">
        <v>0.01</v>
      </c>
    </row>
    <row r="46" spans="1:19">
      <c r="A46" t="s">
        <v>66</v>
      </c>
      <c r="B46" t="str">
        <f t="shared" si="0"/>
        <v>CWC-F</v>
      </c>
      <c r="C46" t="s">
        <v>136</v>
      </c>
      <c r="D46" t="s">
        <v>39</v>
      </c>
      <c r="E46" t="s">
        <v>74</v>
      </c>
      <c r="F46" t="s">
        <v>271</v>
      </c>
      <c r="G46" t="s">
        <v>51</v>
      </c>
      <c r="H46" t="s">
        <v>46</v>
      </c>
      <c r="I46" s="3" t="s">
        <v>97</v>
      </c>
      <c r="J46" t="s">
        <v>0</v>
      </c>
      <c r="K46" t="s">
        <v>74</v>
      </c>
      <c r="L46" t="s">
        <v>74</v>
      </c>
      <c r="M46" t="b">
        <f>IF(COUNTIF(carcinogens!$A$2:$A$35,G46),TRUE,FALSE)</f>
        <v>0</v>
      </c>
      <c r="N46" t="b">
        <f t="shared" si="1"/>
        <v>1</v>
      </c>
      <c r="O46" s="3" t="str">
        <f t="shared" si="2"/>
        <v>&lt; 0.01</v>
      </c>
      <c r="P46" t="b">
        <f t="shared" si="3"/>
        <v>1</v>
      </c>
      <c r="Q46" t="str">
        <f>VLOOKUP(C46,'Feedstock source'!$A$1:$B$8,2,FALSE)</f>
        <v>wood</v>
      </c>
      <c r="R46" t="str">
        <f>VLOOKUP($G46,'PAHs abbreviations'!$A$2:$B$17,2,FALSE)</f>
        <v>Phen</v>
      </c>
      <c r="S46" s="3">
        <v>0.01</v>
      </c>
    </row>
    <row r="47" spans="1:19">
      <c r="A47" t="s">
        <v>66</v>
      </c>
      <c r="B47" t="str">
        <f t="shared" si="0"/>
        <v>CWC-F</v>
      </c>
      <c r="C47" t="s">
        <v>136</v>
      </c>
      <c r="D47" t="s">
        <v>39</v>
      </c>
      <c r="E47" t="s">
        <v>74</v>
      </c>
      <c r="F47" t="s">
        <v>271</v>
      </c>
      <c r="G47" t="s">
        <v>54</v>
      </c>
      <c r="H47" t="s">
        <v>46</v>
      </c>
      <c r="I47" s="3" t="s">
        <v>97</v>
      </c>
      <c r="J47" t="s">
        <v>0</v>
      </c>
      <c r="K47" t="s">
        <v>74</v>
      </c>
      <c r="L47" t="s">
        <v>74</v>
      </c>
      <c r="M47" t="b">
        <f>IF(COUNTIF(carcinogens!$A$2:$A$35,G47),TRUE,FALSE)</f>
        <v>0</v>
      </c>
      <c r="N47" t="b">
        <f t="shared" si="1"/>
        <v>1</v>
      </c>
      <c r="O47" s="3" t="str">
        <f t="shared" si="2"/>
        <v>&lt; 0.01</v>
      </c>
      <c r="P47" t="b">
        <f t="shared" si="3"/>
        <v>1</v>
      </c>
      <c r="Q47" t="str">
        <f>VLOOKUP(C47,'Feedstock source'!$A$1:$B$8,2,FALSE)</f>
        <v>wood</v>
      </c>
      <c r="R47" t="str">
        <f>VLOOKUP($G47,'PAHs abbreviations'!$A$2:$B$17,2,FALSE)</f>
        <v>Pyr</v>
      </c>
      <c r="S47" s="3">
        <v>0.01</v>
      </c>
    </row>
    <row r="48" spans="1:19">
      <c r="A48" t="s">
        <v>66</v>
      </c>
      <c r="B48" t="str">
        <f t="shared" si="0"/>
        <v>CWC-F</v>
      </c>
      <c r="C48" t="s">
        <v>136</v>
      </c>
      <c r="D48" t="s">
        <v>39</v>
      </c>
      <c r="E48" t="s">
        <v>74</v>
      </c>
      <c r="F48" t="s">
        <v>271</v>
      </c>
      <c r="G48" t="s">
        <v>54</v>
      </c>
      <c r="H48" t="s">
        <v>46</v>
      </c>
      <c r="I48" s="3" t="s">
        <v>97</v>
      </c>
      <c r="J48" t="s">
        <v>0</v>
      </c>
      <c r="K48" t="s">
        <v>74</v>
      </c>
      <c r="L48" t="s">
        <v>74</v>
      </c>
      <c r="M48" t="b">
        <f>IF(COUNTIF(carcinogens!$A$2:$A$35,G48),TRUE,FALSE)</f>
        <v>0</v>
      </c>
      <c r="N48" t="b">
        <f t="shared" si="1"/>
        <v>1</v>
      </c>
      <c r="O48" s="3" t="str">
        <f t="shared" si="2"/>
        <v>&lt; 0.01</v>
      </c>
      <c r="P48" t="b">
        <f t="shared" si="3"/>
        <v>1</v>
      </c>
      <c r="Q48" t="str">
        <f>VLOOKUP(C48,'Feedstock source'!$A$1:$B$8,2,FALSE)</f>
        <v>wood</v>
      </c>
      <c r="R48" t="str">
        <f>VLOOKUP($G48,'PAHs abbreviations'!$A$2:$B$17,2,FALSE)</f>
        <v>Pyr</v>
      </c>
      <c r="S48" s="3">
        <v>0.01</v>
      </c>
    </row>
    <row r="49" spans="1:19">
      <c r="A49" t="s">
        <v>66</v>
      </c>
      <c r="B49" t="str">
        <f t="shared" si="0"/>
        <v>CWC-F</v>
      </c>
      <c r="C49" t="s">
        <v>136</v>
      </c>
      <c r="D49" t="s">
        <v>39</v>
      </c>
      <c r="E49" t="s">
        <v>74</v>
      </c>
      <c r="F49" t="s">
        <v>271</v>
      </c>
      <c r="G49" t="s">
        <v>54</v>
      </c>
      <c r="H49" t="s">
        <v>46</v>
      </c>
      <c r="I49" s="3" t="s">
        <v>97</v>
      </c>
      <c r="J49" t="s">
        <v>0</v>
      </c>
      <c r="K49" t="s">
        <v>74</v>
      </c>
      <c r="L49" t="s">
        <v>74</v>
      </c>
      <c r="M49" t="b">
        <f>IF(COUNTIF(carcinogens!$A$2:$A$35,G49),TRUE,FALSE)</f>
        <v>0</v>
      </c>
      <c r="N49" t="b">
        <f t="shared" si="1"/>
        <v>1</v>
      </c>
      <c r="O49" s="3" t="str">
        <f t="shared" si="2"/>
        <v>&lt; 0.01</v>
      </c>
      <c r="P49" t="b">
        <f t="shared" si="3"/>
        <v>1</v>
      </c>
      <c r="Q49" t="str">
        <f>VLOOKUP(C49,'Feedstock source'!$A$1:$B$8,2,FALSE)</f>
        <v>wood</v>
      </c>
      <c r="R49" t="str">
        <f>VLOOKUP($G49,'PAHs abbreviations'!$A$2:$B$17,2,FALSE)</f>
        <v>Pyr</v>
      </c>
      <c r="S49" s="3">
        <v>0.01</v>
      </c>
    </row>
    <row r="50" spans="1:19">
      <c r="A50" t="s">
        <v>44</v>
      </c>
      <c r="B50" t="str">
        <f t="shared" si="0"/>
        <v>DSS-1-F</v>
      </c>
      <c r="C50" t="s">
        <v>134</v>
      </c>
      <c r="D50" t="s">
        <v>13</v>
      </c>
      <c r="E50" t="s">
        <v>74</v>
      </c>
      <c r="F50" t="s">
        <v>271</v>
      </c>
      <c r="G50" t="s">
        <v>83</v>
      </c>
      <c r="H50" t="s">
        <v>76</v>
      </c>
      <c r="I50" s="3">
        <v>134</v>
      </c>
      <c r="J50" t="s">
        <v>27</v>
      </c>
      <c r="K50" t="s">
        <v>74</v>
      </c>
      <c r="L50" t="s">
        <v>74</v>
      </c>
      <c r="M50" t="b">
        <f>IF(COUNTIF(carcinogens!$A$2:$A$35,G50),TRUE,FALSE)</f>
        <v>1</v>
      </c>
      <c r="N50" t="b">
        <f t="shared" si="1"/>
        <v>0</v>
      </c>
      <c r="O50" s="3">
        <f t="shared" si="2"/>
        <v>134</v>
      </c>
      <c r="P50" t="b">
        <f t="shared" si="3"/>
        <v>0</v>
      </c>
      <c r="Q50" t="str">
        <f>VLOOKUP(C50,'Feedstock source'!$A$1:$B$8,2,FALSE)</f>
        <v>sludge</v>
      </c>
      <c r="R50" t="e">
        <f>VLOOKUP($G50,'PAHs abbreviations'!$A$2:$B$17,2,FALSE)</f>
        <v>#N/A</v>
      </c>
      <c r="S50" s="3">
        <v>134</v>
      </c>
    </row>
    <row r="51" spans="1:19">
      <c r="A51" t="s">
        <v>44</v>
      </c>
      <c r="B51" t="str">
        <f t="shared" si="0"/>
        <v>DSS-1-F</v>
      </c>
      <c r="C51" t="s">
        <v>134</v>
      </c>
      <c r="D51" t="s">
        <v>13</v>
      </c>
      <c r="E51" t="s">
        <v>74</v>
      </c>
      <c r="F51" t="s">
        <v>271</v>
      </c>
      <c r="G51" t="s">
        <v>83</v>
      </c>
      <c r="H51" t="s">
        <v>76</v>
      </c>
      <c r="I51" s="3">
        <v>127</v>
      </c>
      <c r="J51" t="s">
        <v>27</v>
      </c>
      <c r="K51" t="s">
        <v>74</v>
      </c>
      <c r="L51" t="s">
        <v>74</v>
      </c>
      <c r="M51" t="b">
        <f>IF(COUNTIF(carcinogens!$A$2:$A$35,G51),TRUE,FALSE)</f>
        <v>1</v>
      </c>
      <c r="N51" t="b">
        <f t="shared" si="1"/>
        <v>0</v>
      </c>
      <c r="O51" s="3">
        <f t="shared" si="2"/>
        <v>127</v>
      </c>
      <c r="P51" t="b">
        <f t="shared" si="3"/>
        <v>0</v>
      </c>
      <c r="Q51" t="str">
        <f>VLOOKUP(C51,'Feedstock source'!$A$1:$B$8,2,FALSE)</f>
        <v>sludge</v>
      </c>
      <c r="R51" t="e">
        <f>VLOOKUP($G51,'PAHs abbreviations'!$A$2:$B$17,2,FALSE)</f>
        <v>#N/A</v>
      </c>
      <c r="S51" s="3">
        <v>127</v>
      </c>
    </row>
    <row r="52" spans="1:19">
      <c r="A52" t="s">
        <v>44</v>
      </c>
      <c r="B52" t="str">
        <f t="shared" si="0"/>
        <v>DSS-1-F</v>
      </c>
      <c r="C52" t="s">
        <v>134</v>
      </c>
      <c r="D52" t="s">
        <v>13</v>
      </c>
      <c r="E52" t="s">
        <v>74</v>
      </c>
      <c r="F52" t="s">
        <v>271</v>
      </c>
      <c r="G52" t="s">
        <v>83</v>
      </c>
      <c r="H52" t="s">
        <v>76</v>
      </c>
      <c r="I52" s="3">
        <v>121</v>
      </c>
      <c r="J52" t="s">
        <v>27</v>
      </c>
      <c r="K52" t="s">
        <v>74</v>
      </c>
      <c r="L52" t="s">
        <v>74</v>
      </c>
      <c r="M52" t="b">
        <f>IF(COUNTIF(carcinogens!$A$2:$A$35,G52),TRUE,FALSE)</f>
        <v>1</v>
      </c>
      <c r="N52" t="b">
        <f t="shared" si="1"/>
        <v>0</v>
      </c>
      <c r="O52" s="3">
        <f t="shared" si="2"/>
        <v>121</v>
      </c>
      <c r="P52" t="b">
        <f t="shared" si="3"/>
        <v>0</v>
      </c>
      <c r="Q52" t="str">
        <f>VLOOKUP(C52,'Feedstock source'!$A$1:$B$8,2,FALSE)</f>
        <v>sludge</v>
      </c>
      <c r="R52" t="e">
        <f>VLOOKUP($G52,'PAHs abbreviations'!$A$2:$B$17,2,FALSE)</f>
        <v>#N/A</v>
      </c>
      <c r="S52" s="3">
        <v>121</v>
      </c>
    </row>
    <row r="53" spans="1:19">
      <c r="A53" t="s">
        <v>44</v>
      </c>
      <c r="B53" t="str">
        <f t="shared" si="0"/>
        <v>DSS-1-F</v>
      </c>
      <c r="C53" t="s">
        <v>134</v>
      </c>
      <c r="D53" t="s">
        <v>13</v>
      </c>
      <c r="E53" t="s">
        <v>74</v>
      </c>
      <c r="F53" t="s">
        <v>271</v>
      </c>
      <c r="G53" t="s">
        <v>92</v>
      </c>
      <c r="H53" t="s">
        <v>76</v>
      </c>
      <c r="I53" s="3">
        <v>12.5</v>
      </c>
      <c r="J53" t="s">
        <v>27</v>
      </c>
      <c r="K53" t="s">
        <v>74</v>
      </c>
      <c r="L53" t="s">
        <v>74</v>
      </c>
      <c r="M53" t="b">
        <f>IF(COUNTIF(carcinogens!$A$2:$A$35,G53),TRUE,FALSE)</f>
        <v>1</v>
      </c>
      <c r="N53" t="b">
        <f t="shared" si="1"/>
        <v>0</v>
      </c>
      <c r="O53" s="3">
        <f t="shared" si="2"/>
        <v>12.5</v>
      </c>
      <c r="P53" t="b">
        <f t="shared" si="3"/>
        <v>0</v>
      </c>
      <c r="Q53" t="str">
        <f>VLOOKUP(C53,'Feedstock source'!$A$1:$B$8,2,FALSE)</f>
        <v>sludge</v>
      </c>
      <c r="R53" t="e">
        <f>VLOOKUP($G53,'PAHs abbreviations'!$A$2:$B$17,2,FALSE)</f>
        <v>#N/A</v>
      </c>
      <c r="S53" s="3">
        <v>12.5</v>
      </c>
    </row>
    <row r="54" spans="1:19">
      <c r="A54" t="s">
        <v>44</v>
      </c>
      <c r="B54" t="str">
        <f t="shared" si="0"/>
        <v>DSS-1-F</v>
      </c>
      <c r="C54" t="s">
        <v>134</v>
      </c>
      <c r="D54" t="s">
        <v>13</v>
      </c>
      <c r="E54" t="s">
        <v>74</v>
      </c>
      <c r="F54" t="s">
        <v>271</v>
      </c>
      <c r="G54" t="s">
        <v>92</v>
      </c>
      <c r="H54" t="s">
        <v>76</v>
      </c>
      <c r="I54" s="3">
        <v>11.7</v>
      </c>
      <c r="J54" t="s">
        <v>27</v>
      </c>
      <c r="K54" t="s">
        <v>74</v>
      </c>
      <c r="L54" t="s">
        <v>74</v>
      </c>
      <c r="M54" t="b">
        <f>IF(COUNTIF(carcinogens!$A$2:$A$35,G54),TRUE,FALSE)</f>
        <v>1</v>
      </c>
      <c r="N54" t="b">
        <f t="shared" si="1"/>
        <v>0</v>
      </c>
      <c r="O54" s="3">
        <f t="shared" si="2"/>
        <v>11.7</v>
      </c>
      <c r="P54" t="b">
        <f t="shared" si="3"/>
        <v>0</v>
      </c>
      <c r="Q54" t="str">
        <f>VLOOKUP(C54,'Feedstock source'!$A$1:$B$8,2,FALSE)</f>
        <v>sludge</v>
      </c>
      <c r="R54" t="e">
        <f>VLOOKUP($G54,'PAHs abbreviations'!$A$2:$B$17,2,FALSE)</f>
        <v>#N/A</v>
      </c>
      <c r="S54" s="3">
        <v>11.7</v>
      </c>
    </row>
    <row r="55" spans="1:19">
      <c r="A55" t="s">
        <v>44</v>
      </c>
      <c r="B55" t="str">
        <f t="shared" si="0"/>
        <v>DSS-1-F</v>
      </c>
      <c r="C55" t="s">
        <v>134</v>
      </c>
      <c r="D55" t="s">
        <v>13</v>
      </c>
      <c r="E55" t="s">
        <v>74</v>
      </c>
      <c r="F55" t="s">
        <v>271</v>
      </c>
      <c r="G55" t="s">
        <v>92</v>
      </c>
      <c r="H55" t="s">
        <v>76</v>
      </c>
      <c r="I55" s="3">
        <v>10.9</v>
      </c>
      <c r="J55" t="s">
        <v>27</v>
      </c>
      <c r="K55" t="s">
        <v>74</v>
      </c>
      <c r="L55" t="s">
        <v>74</v>
      </c>
      <c r="M55" t="b">
        <f>IF(COUNTIF(carcinogens!$A$2:$A$35,G55),TRUE,FALSE)</f>
        <v>1</v>
      </c>
      <c r="N55" t="b">
        <f t="shared" si="1"/>
        <v>0</v>
      </c>
      <c r="O55" s="3">
        <f t="shared" si="2"/>
        <v>10.9</v>
      </c>
      <c r="P55" t="b">
        <f t="shared" si="3"/>
        <v>0</v>
      </c>
      <c r="Q55" t="str">
        <f>VLOOKUP(C55,'Feedstock source'!$A$1:$B$8,2,FALSE)</f>
        <v>sludge</v>
      </c>
      <c r="R55" t="e">
        <f>VLOOKUP($G55,'PAHs abbreviations'!$A$2:$B$17,2,FALSE)</f>
        <v>#N/A</v>
      </c>
      <c r="S55" s="3">
        <v>10.9</v>
      </c>
    </row>
    <row r="56" spans="1:19">
      <c r="A56" t="s">
        <v>44</v>
      </c>
      <c r="B56" t="str">
        <f t="shared" si="0"/>
        <v>DSS-1-F</v>
      </c>
      <c r="C56" t="s">
        <v>134</v>
      </c>
      <c r="D56" t="s">
        <v>13</v>
      </c>
      <c r="E56" t="s">
        <v>74</v>
      </c>
      <c r="F56" t="s">
        <v>271</v>
      </c>
      <c r="G56" t="s">
        <v>93</v>
      </c>
      <c r="H56" t="s">
        <v>76</v>
      </c>
      <c r="I56" s="3">
        <v>1.3</v>
      </c>
      <c r="J56" t="s">
        <v>27</v>
      </c>
      <c r="K56" t="s">
        <v>74</v>
      </c>
      <c r="L56" t="s">
        <v>74</v>
      </c>
      <c r="M56" t="b">
        <f>IF(COUNTIF(carcinogens!$A$2:$A$35,G56),TRUE,FALSE)</f>
        <v>1</v>
      </c>
      <c r="N56" t="b">
        <f t="shared" si="1"/>
        <v>0</v>
      </c>
      <c r="O56" s="3">
        <f t="shared" si="2"/>
        <v>1.3</v>
      </c>
      <c r="P56" t="b">
        <f t="shared" si="3"/>
        <v>0</v>
      </c>
      <c r="Q56" t="str">
        <f>VLOOKUP(C56,'Feedstock source'!$A$1:$B$8,2,FALSE)</f>
        <v>sludge</v>
      </c>
      <c r="R56" t="e">
        <f>VLOOKUP($G56,'PAHs abbreviations'!$A$2:$B$17,2,FALSE)</f>
        <v>#N/A</v>
      </c>
      <c r="S56" s="3">
        <v>1.3</v>
      </c>
    </row>
    <row r="57" spans="1:19">
      <c r="A57" t="s">
        <v>44</v>
      </c>
      <c r="B57" t="str">
        <f t="shared" si="0"/>
        <v>DSS-1-F</v>
      </c>
      <c r="C57" t="s">
        <v>134</v>
      </c>
      <c r="D57" t="s">
        <v>13</v>
      </c>
      <c r="E57" t="s">
        <v>74</v>
      </c>
      <c r="F57" t="s">
        <v>271</v>
      </c>
      <c r="G57" t="s">
        <v>93</v>
      </c>
      <c r="H57" t="s">
        <v>76</v>
      </c>
      <c r="I57" s="3">
        <v>1.3</v>
      </c>
      <c r="J57" t="s">
        <v>27</v>
      </c>
      <c r="K57" t="s">
        <v>74</v>
      </c>
      <c r="L57" t="s">
        <v>74</v>
      </c>
      <c r="M57" t="b">
        <f>IF(COUNTIF(carcinogens!$A$2:$A$35,G57),TRUE,FALSE)</f>
        <v>1</v>
      </c>
      <c r="N57" t="b">
        <f t="shared" si="1"/>
        <v>0</v>
      </c>
      <c r="O57" s="3">
        <f t="shared" si="2"/>
        <v>1.3</v>
      </c>
      <c r="P57" t="b">
        <f t="shared" si="3"/>
        <v>0</v>
      </c>
      <c r="Q57" t="str">
        <f>VLOOKUP(C57,'Feedstock source'!$A$1:$B$8,2,FALSE)</f>
        <v>sludge</v>
      </c>
      <c r="R57" t="e">
        <f>VLOOKUP($G57,'PAHs abbreviations'!$A$2:$B$17,2,FALSE)</f>
        <v>#N/A</v>
      </c>
      <c r="S57" s="3">
        <v>1.3</v>
      </c>
    </row>
    <row r="58" spans="1:19">
      <c r="A58" t="s">
        <v>44</v>
      </c>
      <c r="B58" t="str">
        <f t="shared" si="0"/>
        <v>DSS-1-F</v>
      </c>
      <c r="C58" t="s">
        <v>134</v>
      </c>
      <c r="D58" t="s">
        <v>13</v>
      </c>
      <c r="E58" t="s">
        <v>74</v>
      </c>
      <c r="F58" t="s">
        <v>271</v>
      </c>
      <c r="G58" t="s">
        <v>93</v>
      </c>
      <c r="H58" t="s">
        <v>76</v>
      </c>
      <c r="I58" s="3">
        <v>1.1000000000000001</v>
      </c>
      <c r="J58" t="s">
        <v>27</v>
      </c>
      <c r="K58" t="s">
        <v>74</v>
      </c>
      <c r="L58" t="s">
        <v>74</v>
      </c>
      <c r="M58" t="b">
        <f>IF(COUNTIF(carcinogens!$A$2:$A$35,G58),TRUE,FALSE)</f>
        <v>1</v>
      </c>
      <c r="N58" t="b">
        <f t="shared" si="1"/>
        <v>0</v>
      </c>
      <c r="O58" s="3">
        <f t="shared" si="2"/>
        <v>1.1000000000000001</v>
      </c>
      <c r="P58" t="b">
        <f t="shared" si="3"/>
        <v>0</v>
      </c>
      <c r="Q58" t="str">
        <f>VLOOKUP(C58,'Feedstock source'!$A$1:$B$8,2,FALSE)</f>
        <v>sludge</v>
      </c>
      <c r="R58" t="e">
        <f>VLOOKUP($G58,'PAHs abbreviations'!$A$2:$B$17,2,FALSE)</f>
        <v>#N/A</v>
      </c>
      <c r="S58" s="3">
        <v>1.1000000000000001</v>
      </c>
    </row>
    <row r="59" spans="1:19">
      <c r="A59" t="s">
        <v>44</v>
      </c>
      <c r="B59" t="str">
        <f t="shared" si="0"/>
        <v>DSS-1-F</v>
      </c>
      <c r="C59" t="s">
        <v>134</v>
      </c>
      <c r="D59" t="s">
        <v>13</v>
      </c>
      <c r="E59" t="s">
        <v>74</v>
      </c>
      <c r="F59" t="s">
        <v>271</v>
      </c>
      <c r="G59" t="s">
        <v>80</v>
      </c>
      <c r="H59" t="s">
        <v>76</v>
      </c>
      <c r="I59" s="3">
        <v>0.5</v>
      </c>
      <c r="J59" t="s">
        <v>27</v>
      </c>
      <c r="K59" t="s">
        <v>74</v>
      </c>
      <c r="L59" t="s">
        <v>74</v>
      </c>
      <c r="M59" t="b">
        <f>IF(COUNTIF(carcinogens!$A$2:$A$35,G59),TRUE,FALSE)</f>
        <v>1</v>
      </c>
      <c r="N59" t="b">
        <f t="shared" si="1"/>
        <v>0</v>
      </c>
      <c r="O59" s="3">
        <f t="shared" si="2"/>
        <v>0.5</v>
      </c>
      <c r="P59" t="b">
        <f t="shared" si="3"/>
        <v>0</v>
      </c>
      <c r="Q59" t="str">
        <f>VLOOKUP(C59,'Feedstock source'!$A$1:$B$8,2,FALSE)</f>
        <v>sludge</v>
      </c>
      <c r="R59" t="e">
        <f>VLOOKUP($G59,'PAHs abbreviations'!$A$2:$B$17,2,FALSE)</f>
        <v>#N/A</v>
      </c>
      <c r="S59" s="3">
        <v>0.5</v>
      </c>
    </row>
    <row r="60" spans="1:19">
      <c r="A60" t="s">
        <v>44</v>
      </c>
      <c r="B60" t="str">
        <f t="shared" si="0"/>
        <v>DSS-1-F</v>
      </c>
      <c r="C60" t="s">
        <v>134</v>
      </c>
      <c r="D60" t="s">
        <v>13</v>
      </c>
      <c r="E60" t="s">
        <v>74</v>
      </c>
      <c r="F60" t="s">
        <v>271</v>
      </c>
      <c r="G60" t="s">
        <v>80</v>
      </c>
      <c r="H60" t="s">
        <v>76</v>
      </c>
      <c r="I60" s="3">
        <v>0.49</v>
      </c>
      <c r="J60" t="s">
        <v>27</v>
      </c>
      <c r="K60" t="s">
        <v>74</v>
      </c>
      <c r="L60" t="s">
        <v>74</v>
      </c>
      <c r="M60" t="b">
        <f>IF(COUNTIF(carcinogens!$A$2:$A$35,G60),TRUE,FALSE)</f>
        <v>1</v>
      </c>
      <c r="N60" t="b">
        <f t="shared" si="1"/>
        <v>0</v>
      </c>
      <c r="O60" s="3">
        <f t="shared" si="2"/>
        <v>0.49</v>
      </c>
      <c r="P60" t="b">
        <f t="shared" si="3"/>
        <v>0</v>
      </c>
      <c r="Q60" t="str">
        <f>VLOOKUP(C60,'Feedstock source'!$A$1:$B$8,2,FALSE)</f>
        <v>sludge</v>
      </c>
      <c r="R60" t="e">
        <f>VLOOKUP($G60,'PAHs abbreviations'!$A$2:$B$17,2,FALSE)</f>
        <v>#N/A</v>
      </c>
      <c r="S60" s="3">
        <v>0.49</v>
      </c>
    </row>
    <row r="61" spans="1:19">
      <c r="A61" t="s">
        <v>44</v>
      </c>
      <c r="B61" t="str">
        <f t="shared" si="0"/>
        <v>DSS-1-F</v>
      </c>
      <c r="C61" t="s">
        <v>134</v>
      </c>
      <c r="D61" t="s">
        <v>13</v>
      </c>
      <c r="E61" t="s">
        <v>74</v>
      </c>
      <c r="F61" t="s">
        <v>271</v>
      </c>
      <c r="G61" t="s">
        <v>80</v>
      </c>
      <c r="H61" t="s">
        <v>76</v>
      </c>
      <c r="I61" s="3">
        <v>0.45</v>
      </c>
      <c r="J61" t="s">
        <v>27</v>
      </c>
      <c r="K61" t="s">
        <v>74</v>
      </c>
      <c r="L61" t="s">
        <v>74</v>
      </c>
      <c r="M61" t="b">
        <f>IF(COUNTIF(carcinogens!$A$2:$A$35,G61),TRUE,FALSE)</f>
        <v>1</v>
      </c>
      <c r="N61" t="b">
        <f t="shared" si="1"/>
        <v>0</v>
      </c>
      <c r="O61" s="3">
        <f t="shared" si="2"/>
        <v>0.45</v>
      </c>
      <c r="P61" t="b">
        <f t="shared" si="3"/>
        <v>0</v>
      </c>
      <c r="Q61" t="str">
        <f>VLOOKUP(C61,'Feedstock source'!$A$1:$B$8,2,FALSE)</f>
        <v>sludge</v>
      </c>
      <c r="R61" t="e">
        <f>VLOOKUP($G61,'PAHs abbreviations'!$A$2:$B$17,2,FALSE)</f>
        <v>#N/A</v>
      </c>
      <c r="S61" s="3">
        <v>0.45</v>
      </c>
    </row>
    <row r="62" spans="1:19">
      <c r="A62" t="s">
        <v>44</v>
      </c>
      <c r="B62" t="str">
        <f t="shared" si="0"/>
        <v>DSS-1-F</v>
      </c>
      <c r="C62" t="s">
        <v>134</v>
      </c>
      <c r="D62" t="s">
        <v>13</v>
      </c>
      <c r="E62" t="s">
        <v>74</v>
      </c>
      <c r="F62" t="s">
        <v>271</v>
      </c>
      <c r="G62" t="s">
        <v>88</v>
      </c>
      <c r="H62" t="s">
        <v>76</v>
      </c>
      <c r="I62" s="3">
        <v>1.7</v>
      </c>
      <c r="J62" t="s">
        <v>27</v>
      </c>
      <c r="K62" t="s">
        <v>74</v>
      </c>
      <c r="L62" t="s">
        <v>74</v>
      </c>
      <c r="M62" t="b">
        <f>IF(COUNTIF(carcinogens!$A$2:$A$35,G62),TRUE,FALSE)</f>
        <v>1</v>
      </c>
      <c r="N62" t="b">
        <f t="shared" si="1"/>
        <v>0</v>
      </c>
      <c r="O62" s="3">
        <f t="shared" si="2"/>
        <v>1.7</v>
      </c>
      <c r="P62" t="b">
        <f t="shared" si="3"/>
        <v>0</v>
      </c>
      <c r="Q62" t="str">
        <f>VLOOKUP(C62,'Feedstock source'!$A$1:$B$8,2,FALSE)</f>
        <v>sludge</v>
      </c>
      <c r="R62" t="e">
        <f>VLOOKUP($G62,'PAHs abbreviations'!$A$2:$B$17,2,FALSE)</f>
        <v>#N/A</v>
      </c>
      <c r="S62" s="3">
        <v>1.7</v>
      </c>
    </row>
    <row r="63" spans="1:19">
      <c r="A63" t="s">
        <v>44</v>
      </c>
      <c r="B63" t="str">
        <f t="shared" si="0"/>
        <v>DSS-1-F</v>
      </c>
      <c r="C63" t="s">
        <v>134</v>
      </c>
      <c r="D63" t="s">
        <v>13</v>
      </c>
      <c r="E63" t="s">
        <v>74</v>
      </c>
      <c r="F63" t="s">
        <v>271</v>
      </c>
      <c r="G63" t="s">
        <v>88</v>
      </c>
      <c r="H63" t="s">
        <v>76</v>
      </c>
      <c r="I63" s="3">
        <v>1.6</v>
      </c>
      <c r="J63" t="s">
        <v>27</v>
      </c>
      <c r="K63" t="s">
        <v>74</v>
      </c>
      <c r="L63" t="s">
        <v>74</v>
      </c>
      <c r="M63" t="b">
        <f>IF(COUNTIF(carcinogens!$A$2:$A$35,G63),TRUE,FALSE)</f>
        <v>1</v>
      </c>
      <c r="N63" t="b">
        <f t="shared" si="1"/>
        <v>0</v>
      </c>
      <c r="O63" s="3">
        <f t="shared" si="2"/>
        <v>1.6</v>
      </c>
      <c r="P63" t="b">
        <f t="shared" si="3"/>
        <v>0</v>
      </c>
      <c r="Q63" t="str">
        <f>VLOOKUP(C63,'Feedstock source'!$A$1:$B$8,2,FALSE)</f>
        <v>sludge</v>
      </c>
      <c r="R63" t="e">
        <f>VLOOKUP($G63,'PAHs abbreviations'!$A$2:$B$17,2,FALSE)</f>
        <v>#N/A</v>
      </c>
      <c r="S63" s="3">
        <v>1.6</v>
      </c>
    </row>
    <row r="64" spans="1:19">
      <c r="A64" t="s">
        <v>44</v>
      </c>
      <c r="B64" t="str">
        <f t="shared" si="0"/>
        <v>DSS-1-F</v>
      </c>
      <c r="C64" t="s">
        <v>134</v>
      </c>
      <c r="D64" t="s">
        <v>13</v>
      </c>
      <c r="E64" t="s">
        <v>74</v>
      </c>
      <c r="F64" t="s">
        <v>271</v>
      </c>
      <c r="G64" t="s">
        <v>88</v>
      </c>
      <c r="H64" t="s">
        <v>76</v>
      </c>
      <c r="I64" s="3">
        <v>1.5</v>
      </c>
      <c r="J64" t="s">
        <v>27</v>
      </c>
      <c r="K64" t="s">
        <v>74</v>
      </c>
      <c r="L64" t="s">
        <v>74</v>
      </c>
      <c r="M64" t="b">
        <f>IF(COUNTIF(carcinogens!$A$2:$A$35,G64),TRUE,FALSE)</f>
        <v>1</v>
      </c>
      <c r="N64" t="b">
        <f t="shared" si="1"/>
        <v>0</v>
      </c>
      <c r="O64" s="3">
        <f t="shared" si="2"/>
        <v>1.5</v>
      </c>
      <c r="P64" t="b">
        <f t="shared" si="3"/>
        <v>0</v>
      </c>
      <c r="Q64" t="str">
        <f>VLOOKUP(C64,'Feedstock source'!$A$1:$B$8,2,FALSE)</f>
        <v>sludge</v>
      </c>
      <c r="R64" t="e">
        <f>VLOOKUP($G64,'PAHs abbreviations'!$A$2:$B$17,2,FALSE)</f>
        <v>#N/A</v>
      </c>
      <c r="S64" s="3">
        <v>1.5</v>
      </c>
    </row>
    <row r="65" spans="1:19">
      <c r="A65" t="s">
        <v>44</v>
      </c>
      <c r="B65" t="str">
        <f t="shared" si="0"/>
        <v>DSS-1-F</v>
      </c>
      <c r="C65" t="s">
        <v>134</v>
      </c>
      <c r="D65" t="s">
        <v>13</v>
      </c>
      <c r="E65" t="s">
        <v>74</v>
      </c>
      <c r="F65" t="s">
        <v>271</v>
      </c>
      <c r="G65" t="s">
        <v>81</v>
      </c>
      <c r="H65" t="s">
        <v>76</v>
      </c>
      <c r="I65" s="3">
        <v>1.9</v>
      </c>
      <c r="J65" t="s">
        <v>27</v>
      </c>
      <c r="K65" t="s">
        <v>74</v>
      </c>
      <c r="L65" t="s">
        <v>74</v>
      </c>
      <c r="M65" t="b">
        <f>IF(COUNTIF(carcinogens!$A$2:$A$35,G65),TRUE,FALSE)</f>
        <v>1</v>
      </c>
      <c r="N65" t="b">
        <f t="shared" si="1"/>
        <v>0</v>
      </c>
      <c r="O65" s="3">
        <f t="shared" si="2"/>
        <v>1.9</v>
      </c>
      <c r="P65" t="b">
        <f t="shared" si="3"/>
        <v>0</v>
      </c>
      <c r="Q65" t="str">
        <f>VLOOKUP(C65,'Feedstock source'!$A$1:$B$8,2,FALSE)</f>
        <v>sludge</v>
      </c>
      <c r="R65" t="e">
        <f>VLOOKUP($G65,'PAHs abbreviations'!$A$2:$B$17,2,FALSE)</f>
        <v>#N/A</v>
      </c>
      <c r="S65" s="3">
        <v>1.9</v>
      </c>
    </row>
    <row r="66" spans="1:19">
      <c r="A66" t="s">
        <v>44</v>
      </c>
      <c r="B66" t="str">
        <f t="shared" ref="B66:B129" si="4">A66</f>
        <v>DSS-1-F</v>
      </c>
      <c r="C66" t="s">
        <v>134</v>
      </c>
      <c r="D66" t="s">
        <v>13</v>
      </c>
      <c r="E66" t="s">
        <v>74</v>
      </c>
      <c r="F66" t="s">
        <v>271</v>
      </c>
      <c r="G66" t="s">
        <v>81</v>
      </c>
      <c r="H66" t="s">
        <v>76</v>
      </c>
      <c r="I66" s="3">
        <v>1.8</v>
      </c>
      <c r="J66" t="s">
        <v>27</v>
      </c>
      <c r="K66" t="s">
        <v>74</v>
      </c>
      <c r="L66" t="s">
        <v>74</v>
      </c>
      <c r="M66" t="b">
        <f>IF(COUNTIF(carcinogens!$A$2:$A$35,G66),TRUE,FALSE)</f>
        <v>1</v>
      </c>
      <c r="N66" t="b">
        <f t="shared" ref="N66:N129" si="5">IF(ISNUMBER(I66),FALSE,TRUE)</f>
        <v>0</v>
      </c>
      <c r="O66" s="3">
        <f t="shared" ref="O66:O129" si="6">I66</f>
        <v>1.8</v>
      </c>
      <c r="P66" t="b">
        <f t="shared" ref="P66:P129" si="7">IF(ISNUMBER(O66),FALSE,TRUE)</f>
        <v>0</v>
      </c>
      <c r="Q66" t="str">
        <f>VLOOKUP(C66,'Feedstock source'!$A$1:$B$8,2,FALSE)</f>
        <v>sludge</v>
      </c>
      <c r="R66" t="e">
        <f>VLOOKUP($G66,'PAHs abbreviations'!$A$2:$B$17,2,FALSE)</f>
        <v>#N/A</v>
      </c>
      <c r="S66" s="3">
        <v>1.8</v>
      </c>
    </row>
    <row r="67" spans="1:19">
      <c r="A67" t="s">
        <v>44</v>
      </c>
      <c r="B67" t="str">
        <f t="shared" si="4"/>
        <v>DSS-1-F</v>
      </c>
      <c r="C67" t="s">
        <v>134</v>
      </c>
      <c r="D67" t="s">
        <v>13</v>
      </c>
      <c r="E67" t="s">
        <v>74</v>
      </c>
      <c r="F67" t="s">
        <v>271</v>
      </c>
      <c r="G67" t="s">
        <v>81</v>
      </c>
      <c r="H67" t="s">
        <v>76</v>
      </c>
      <c r="I67" s="3">
        <v>1.7</v>
      </c>
      <c r="J67" t="s">
        <v>27</v>
      </c>
      <c r="K67" t="s">
        <v>74</v>
      </c>
      <c r="L67" t="s">
        <v>74</v>
      </c>
      <c r="M67" t="b">
        <f>IF(COUNTIF(carcinogens!$A$2:$A$35,G67),TRUE,FALSE)</f>
        <v>1</v>
      </c>
      <c r="N67" t="b">
        <f t="shared" si="5"/>
        <v>0</v>
      </c>
      <c r="O67" s="3">
        <f t="shared" si="6"/>
        <v>1.7</v>
      </c>
      <c r="P67" t="b">
        <f t="shared" si="7"/>
        <v>0</v>
      </c>
      <c r="Q67" t="str">
        <f>VLOOKUP(C67,'Feedstock source'!$A$1:$B$8,2,FALSE)</f>
        <v>sludge</v>
      </c>
      <c r="R67" t="e">
        <f>VLOOKUP($G67,'PAHs abbreviations'!$A$2:$B$17,2,FALSE)</f>
        <v>#N/A</v>
      </c>
      <c r="S67" s="3">
        <v>1.7</v>
      </c>
    </row>
    <row r="68" spans="1:19">
      <c r="A68" t="s">
        <v>44</v>
      </c>
      <c r="B68" t="str">
        <f t="shared" si="4"/>
        <v>DSS-1-F</v>
      </c>
      <c r="C68" t="s">
        <v>134</v>
      </c>
      <c r="D68" t="s">
        <v>13</v>
      </c>
      <c r="E68" t="s">
        <v>74</v>
      </c>
      <c r="F68" t="s">
        <v>271</v>
      </c>
      <c r="G68" t="s">
        <v>89</v>
      </c>
      <c r="H68" t="s">
        <v>76</v>
      </c>
      <c r="I68" s="3">
        <v>1.4</v>
      </c>
      <c r="J68" t="s">
        <v>27</v>
      </c>
      <c r="K68" t="s">
        <v>74</v>
      </c>
      <c r="L68" t="s">
        <v>74</v>
      </c>
      <c r="M68" t="b">
        <f>IF(COUNTIF(carcinogens!$A$2:$A$35,G68),TRUE,FALSE)</f>
        <v>1</v>
      </c>
      <c r="N68" t="b">
        <f t="shared" si="5"/>
        <v>0</v>
      </c>
      <c r="O68" s="3">
        <f t="shared" si="6"/>
        <v>1.4</v>
      </c>
      <c r="P68" t="b">
        <f t="shared" si="7"/>
        <v>0</v>
      </c>
      <c r="Q68" t="str">
        <f>VLOOKUP(C68,'Feedstock source'!$A$1:$B$8,2,FALSE)</f>
        <v>sludge</v>
      </c>
      <c r="R68" t="e">
        <f>VLOOKUP($G68,'PAHs abbreviations'!$A$2:$B$17,2,FALSE)</f>
        <v>#N/A</v>
      </c>
      <c r="S68" s="3">
        <v>1.4</v>
      </c>
    </row>
    <row r="69" spans="1:19">
      <c r="A69" t="s">
        <v>44</v>
      </c>
      <c r="B69" t="str">
        <f t="shared" si="4"/>
        <v>DSS-1-F</v>
      </c>
      <c r="C69" t="s">
        <v>134</v>
      </c>
      <c r="D69" t="s">
        <v>13</v>
      </c>
      <c r="E69" t="s">
        <v>74</v>
      </c>
      <c r="F69" t="s">
        <v>271</v>
      </c>
      <c r="G69" t="s">
        <v>89</v>
      </c>
      <c r="H69" t="s">
        <v>76</v>
      </c>
      <c r="I69" s="3">
        <v>1.3</v>
      </c>
      <c r="J69" t="s">
        <v>27</v>
      </c>
      <c r="K69" t="s">
        <v>74</v>
      </c>
      <c r="L69" t="s">
        <v>74</v>
      </c>
      <c r="M69" t="b">
        <f>IF(COUNTIF(carcinogens!$A$2:$A$35,G69),TRUE,FALSE)</f>
        <v>1</v>
      </c>
      <c r="N69" t="b">
        <f t="shared" si="5"/>
        <v>0</v>
      </c>
      <c r="O69" s="3">
        <f t="shared" si="6"/>
        <v>1.3</v>
      </c>
      <c r="P69" t="b">
        <f t="shared" si="7"/>
        <v>0</v>
      </c>
      <c r="Q69" t="str">
        <f>VLOOKUP(C69,'Feedstock source'!$A$1:$B$8,2,FALSE)</f>
        <v>sludge</v>
      </c>
      <c r="R69" t="e">
        <f>VLOOKUP($G69,'PAHs abbreviations'!$A$2:$B$17,2,FALSE)</f>
        <v>#N/A</v>
      </c>
      <c r="S69" s="3">
        <v>1.3</v>
      </c>
    </row>
    <row r="70" spans="1:19">
      <c r="A70" t="s">
        <v>44</v>
      </c>
      <c r="B70" t="str">
        <f t="shared" si="4"/>
        <v>DSS-1-F</v>
      </c>
      <c r="C70" t="s">
        <v>134</v>
      </c>
      <c r="D70" t="s">
        <v>13</v>
      </c>
      <c r="E70" t="s">
        <v>74</v>
      </c>
      <c r="F70" t="s">
        <v>271</v>
      </c>
      <c r="G70" t="s">
        <v>89</v>
      </c>
      <c r="H70" t="s">
        <v>76</v>
      </c>
      <c r="I70" s="3">
        <v>1.1000000000000001</v>
      </c>
      <c r="J70" t="s">
        <v>27</v>
      </c>
      <c r="K70" t="s">
        <v>74</v>
      </c>
      <c r="L70" t="s">
        <v>74</v>
      </c>
      <c r="M70" t="b">
        <f>IF(COUNTIF(carcinogens!$A$2:$A$35,G70),TRUE,FALSE)</f>
        <v>1</v>
      </c>
      <c r="N70" t="b">
        <f t="shared" si="5"/>
        <v>0</v>
      </c>
      <c r="O70" s="3">
        <f t="shared" si="6"/>
        <v>1.1000000000000001</v>
      </c>
      <c r="P70" t="b">
        <f t="shared" si="7"/>
        <v>0</v>
      </c>
      <c r="Q70" t="str">
        <f>VLOOKUP(C70,'Feedstock source'!$A$1:$B$8,2,FALSE)</f>
        <v>sludge</v>
      </c>
      <c r="R70" t="e">
        <f>VLOOKUP($G70,'PAHs abbreviations'!$A$2:$B$17,2,FALSE)</f>
        <v>#N/A</v>
      </c>
      <c r="S70" s="3">
        <v>1.1000000000000001</v>
      </c>
    </row>
    <row r="71" spans="1:19">
      <c r="A71" t="s">
        <v>44</v>
      </c>
      <c r="B71" t="str">
        <f t="shared" si="4"/>
        <v>DSS-1-F</v>
      </c>
      <c r="C71" t="s">
        <v>134</v>
      </c>
      <c r="D71" t="s">
        <v>13</v>
      </c>
      <c r="E71" t="s">
        <v>74</v>
      </c>
      <c r="F71" t="s">
        <v>271</v>
      </c>
      <c r="G71" t="s">
        <v>82</v>
      </c>
      <c r="H71" t="s">
        <v>76</v>
      </c>
      <c r="I71" s="3">
        <v>0.79</v>
      </c>
      <c r="J71" t="s">
        <v>27</v>
      </c>
      <c r="K71" t="s">
        <v>74</v>
      </c>
      <c r="L71" t="s">
        <v>74</v>
      </c>
      <c r="M71" t="b">
        <f>IF(COUNTIF(carcinogens!$A$2:$A$35,G71),TRUE,FALSE)</f>
        <v>1</v>
      </c>
      <c r="N71" t="b">
        <f t="shared" si="5"/>
        <v>0</v>
      </c>
      <c r="O71" s="3">
        <f t="shared" si="6"/>
        <v>0.79</v>
      </c>
      <c r="P71" t="b">
        <f t="shared" si="7"/>
        <v>0</v>
      </c>
      <c r="Q71" t="str">
        <f>VLOOKUP(C71,'Feedstock source'!$A$1:$B$8,2,FALSE)</f>
        <v>sludge</v>
      </c>
      <c r="R71" t="e">
        <f>VLOOKUP($G71,'PAHs abbreviations'!$A$2:$B$17,2,FALSE)</f>
        <v>#N/A</v>
      </c>
      <c r="S71" s="3">
        <v>0.79</v>
      </c>
    </row>
    <row r="72" spans="1:19">
      <c r="A72" t="s">
        <v>44</v>
      </c>
      <c r="B72" t="str">
        <f t="shared" si="4"/>
        <v>DSS-1-F</v>
      </c>
      <c r="C72" t="s">
        <v>134</v>
      </c>
      <c r="D72" t="s">
        <v>13</v>
      </c>
      <c r="E72" t="s">
        <v>74</v>
      </c>
      <c r="F72" t="s">
        <v>271</v>
      </c>
      <c r="G72" t="s">
        <v>82</v>
      </c>
      <c r="H72" t="s">
        <v>76</v>
      </c>
      <c r="I72" s="3">
        <v>0.76</v>
      </c>
      <c r="J72" t="s">
        <v>27</v>
      </c>
      <c r="K72" t="s">
        <v>74</v>
      </c>
      <c r="L72" t="s">
        <v>74</v>
      </c>
      <c r="M72" t="b">
        <f>IF(COUNTIF(carcinogens!$A$2:$A$35,G72),TRUE,FALSE)</f>
        <v>1</v>
      </c>
      <c r="N72" t="b">
        <f t="shared" si="5"/>
        <v>0</v>
      </c>
      <c r="O72" s="3">
        <f t="shared" si="6"/>
        <v>0.76</v>
      </c>
      <c r="P72" t="b">
        <f t="shared" si="7"/>
        <v>0</v>
      </c>
      <c r="Q72" t="str">
        <f>VLOOKUP(C72,'Feedstock source'!$A$1:$B$8,2,FALSE)</f>
        <v>sludge</v>
      </c>
      <c r="R72" t="e">
        <f>VLOOKUP($G72,'PAHs abbreviations'!$A$2:$B$17,2,FALSE)</f>
        <v>#N/A</v>
      </c>
      <c r="S72" s="3">
        <v>0.76</v>
      </c>
    </row>
    <row r="73" spans="1:19">
      <c r="A73" t="s">
        <v>44</v>
      </c>
      <c r="B73" t="str">
        <f t="shared" si="4"/>
        <v>DSS-1-F</v>
      </c>
      <c r="C73" t="s">
        <v>134</v>
      </c>
      <c r="D73" t="s">
        <v>13</v>
      </c>
      <c r="E73" t="s">
        <v>74</v>
      </c>
      <c r="F73" t="s">
        <v>271</v>
      </c>
      <c r="G73" t="s">
        <v>82</v>
      </c>
      <c r="H73" t="s">
        <v>76</v>
      </c>
      <c r="I73" s="3">
        <v>0.68</v>
      </c>
      <c r="J73" t="s">
        <v>27</v>
      </c>
      <c r="K73" t="s">
        <v>74</v>
      </c>
      <c r="L73" t="s">
        <v>74</v>
      </c>
      <c r="M73" t="b">
        <f>IF(COUNTIF(carcinogens!$A$2:$A$35,G73),TRUE,FALSE)</f>
        <v>1</v>
      </c>
      <c r="N73" t="b">
        <f t="shared" si="5"/>
        <v>0</v>
      </c>
      <c r="O73" s="3">
        <f t="shared" si="6"/>
        <v>0.68</v>
      </c>
      <c r="P73" t="b">
        <f t="shared" si="7"/>
        <v>0</v>
      </c>
      <c r="Q73" t="str">
        <f>VLOOKUP(C73,'Feedstock source'!$A$1:$B$8,2,FALSE)</f>
        <v>sludge</v>
      </c>
      <c r="R73" t="e">
        <f>VLOOKUP($G73,'PAHs abbreviations'!$A$2:$B$17,2,FALSE)</f>
        <v>#N/A</v>
      </c>
      <c r="S73" s="3">
        <v>0.68</v>
      </c>
    </row>
    <row r="74" spans="1:19">
      <c r="A74" t="s">
        <v>44</v>
      </c>
      <c r="B74" t="str">
        <f t="shared" si="4"/>
        <v>DSS-1-F</v>
      </c>
      <c r="C74" t="s">
        <v>134</v>
      </c>
      <c r="D74" t="s">
        <v>13</v>
      </c>
      <c r="E74" t="s">
        <v>74</v>
      </c>
      <c r="F74" t="s">
        <v>271</v>
      </c>
      <c r="G74" t="s">
        <v>90</v>
      </c>
      <c r="H74" t="s">
        <v>76</v>
      </c>
      <c r="I74" s="3" t="s">
        <v>98</v>
      </c>
      <c r="J74" t="s">
        <v>27</v>
      </c>
      <c r="K74" t="s">
        <v>74</v>
      </c>
      <c r="L74" t="s">
        <v>74</v>
      </c>
      <c r="M74" t="b">
        <f>IF(COUNTIF(carcinogens!$A$2:$A$35,G74),TRUE,FALSE)</f>
        <v>1</v>
      </c>
      <c r="N74" t="b">
        <f t="shared" si="5"/>
        <v>1</v>
      </c>
      <c r="O74" s="3" t="str">
        <f t="shared" si="6"/>
        <v>&lt; 0.1</v>
      </c>
      <c r="P74" t="b">
        <f t="shared" si="7"/>
        <v>1</v>
      </c>
      <c r="Q74" t="str">
        <f>VLOOKUP(C74,'Feedstock source'!$A$1:$B$8,2,FALSE)</f>
        <v>sludge</v>
      </c>
      <c r="R74" t="e">
        <f>VLOOKUP($G74,'PAHs abbreviations'!$A$2:$B$17,2,FALSE)</f>
        <v>#N/A</v>
      </c>
      <c r="S74" s="3">
        <v>0.1</v>
      </c>
    </row>
    <row r="75" spans="1:19">
      <c r="A75" t="s">
        <v>44</v>
      </c>
      <c r="B75" t="str">
        <f t="shared" si="4"/>
        <v>DSS-1-F</v>
      </c>
      <c r="C75" t="s">
        <v>134</v>
      </c>
      <c r="D75" t="s">
        <v>13</v>
      </c>
      <c r="E75" t="s">
        <v>74</v>
      </c>
      <c r="F75" t="s">
        <v>271</v>
      </c>
      <c r="G75" t="s">
        <v>90</v>
      </c>
      <c r="H75" t="s">
        <v>76</v>
      </c>
      <c r="I75" s="3" t="s">
        <v>98</v>
      </c>
      <c r="J75" t="s">
        <v>27</v>
      </c>
      <c r="K75" t="s">
        <v>74</v>
      </c>
      <c r="L75" t="s">
        <v>74</v>
      </c>
      <c r="M75" t="b">
        <f>IF(COUNTIF(carcinogens!$A$2:$A$35,G75),TRUE,FALSE)</f>
        <v>1</v>
      </c>
      <c r="N75" t="b">
        <f t="shared" si="5"/>
        <v>1</v>
      </c>
      <c r="O75" s="3" t="str">
        <f t="shared" si="6"/>
        <v>&lt; 0.1</v>
      </c>
      <c r="P75" t="b">
        <f t="shared" si="7"/>
        <v>1</v>
      </c>
      <c r="Q75" t="str">
        <f>VLOOKUP(C75,'Feedstock source'!$A$1:$B$8,2,FALSE)</f>
        <v>sludge</v>
      </c>
      <c r="R75" t="e">
        <f>VLOOKUP($G75,'PAHs abbreviations'!$A$2:$B$17,2,FALSE)</f>
        <v>#N/A</v>
      </c>
      <c r="S75" s="3">
        <v>0.1</v>
      </c>
    </row>
    <row r="76" spans="1:19">
      <c r="A76" t="s">
        <v>44</v>
      </c>
      <c r="B76" t="str">
        <f t="shared" si="4"/>
        <v>DSS-1-F</v>
      </c>
      <c r="C76" t="s">
        <v>134</v>
      </c>
      <c r="D76" t="s">
        <v>13</v>
      </c>
      <c r="E76" t="s">
        <v>74</v>
      </c>
      <c r="F76" t="s">
        <v>271</v>
      </c>
      <c r="G76" t="s">
        <v>90</v>
      </c>
      <c r="H76" t="s">
        <v>76</v>
      </c>
      <c r="I76" s="3" t="s">
        <v>98</v>
      </c>
      <c r="J76" t="s">
        <v>27</v>
      </c>
      <c r="K76" t="s">
        <v>74</v>
      </c>
      <c r="L76" t="s">
        <v>74</v>
      </c>
      <c r="M76" t="b">
        <f>IF(COUNTIF(carcinogens!$A$2:$A$35,G76),TRUE,FALSE)</f>
        <v>1</v>
      </c>
      <c r="N76" t="b">
        <f t="shared" si="5"/>
        <v>1</v>
      </c>
      <c r="O76" s="3" t="str">
        <f t="shared" si="6"/>
        <v>&lt; 0.1</v>
      </c>
      <c r="P76" t="b">
        <f t="shared" si="7"/>
        <v>1</v>
      </c>
      <c r="Q76" t="str">
        <f>VLOOKUP(C76,'Feedstock source'!$A$1:$B$8,2,FALSE)</f>
        <v>sludge</v>
      </c>
      <c r="R76" t="e">
        <f>VLOOKUP($G76,'PAHs abbreviations'!$A$2:$B$17,2,FALSE)</f>
        <v>#N/A</v>
      </c>
      <c r="S76" s="3">
        <v>0.1</v>
      </c>
    </row>
    <row r="77" spans="1:19">
      <c r="A77" t="s">
        <v>44</v>
      </c>
      <c r="B77" t="str">
        <f t="shared" si="4"/>
        <v>DSS-1-F</v>
      </c>
      <c r="C77" t="s">
        <v>134</v>
      </c>
      <c r="D77" t="s">
        <v>13</v>
      </c>
      <c r="E77" t="s">
        <v>74</v>
      </c>
      <c r="F77" t="s">
        <v>271</v>
      </c>
      <c r="G77" t="s">
        <v>79</v>
      </c>
      <c r="H77" t="s">
        <v>76</v>
      </c>
      <c r="I77" s="3" t="s">
        <v>98</v>
      </c>
      <c r="J77" t="s">
        <v>27</v>
      </c>
      <c r="K77" t="s">
        <v>74</v>
      </c>
      <c r="L77" t="s">
        <v>74</v>
      </c>
      <c r="M77" t="b">
        <f>IF(COUNTIF(carcinogens!$A$2:$A$35,G77),TRUE,FALSE)</f>
        <v>1</v>
      </c>
      <c r="N77" t="b">
        <f t="shared" si="5"/>
        <v>1</v>
      </c>
      <c r="O77" s="3" t="str">
        <f t="shared" si="6"/>
        <v>&lt; 0.1</v>
      </c>
      <c r="P77" t="b">
        <f t="shared" si="7"/>
        <v>1</v>
      </c>
      <c r="Q77" t="str">
        <f>VLOOKUP(C77,'Feedstock source'!$A$1:$B$8,2,FALSE)</f>
        <v>sludge</v>
      </c>
      <c r="R77" t="e">
        <f>VLOOKUP($G77,'PAHs abbreviations'!$A$2:$B$17,2,FALSE)</f>
        <v>#N/A</v>
      </c>
      <c r="S77" s="3">
        <v>0.1</v>
      </c>
    </row>
    <row r="78" spans="1:19">
      <c r="A78" t="s">
        <v>44</v>
      </c>
      <c r="B78" t="str">
        <f t="shared" si="4"/>
        <v>DSS-1-F</v>
      </c>
      <c r="C78" t="s">
        <v>134</v>
      </c>
      <c r="D78" t="s">
        <v>13</v>
      </c>
      <c r="E78" t="s">
        <v>74</v>
      </c>
      <c r="F78" t="s">
        <v>271</v>
      </c>
      <c r="G78" t="s">
        <v>79</v>
      </c>
      <c r="H78" t="s">
        <v>76</v>
      </c>
      <c r="I78" s="3" t="s">
        <v>98</v>
      </c>
      <c r="J78" t="s">
        <v>27</v>
      </c>
      <c r="K78" t="s">
        <v>74</v>
      </c>
      <c r="L78" t="s">
        <v>74</v>
      </c>
      <c r="M78" t="b">
        <f>IF(COUNTIF(carcinogens!$A$2:$A$35,G78),TRUE,FALSE)</f>
        <v>1</v>
      </c>
      <c r="N78" t="b">
        <f t="shared" si="5"/>
        <v>1</v>
      </c>
      <c r="O78" s="3" t="str">
        <f t="shared" si="6"/>
        <v>&lt; 0.1</v>
      </c>
      <c r="P78" t="b">
        <f t="shared" si="7"/>
        <v>1</v>
      </c>
      <c r="Q78" t="str">
        <f>VLOOKUP(C78,'Feedstock source'!$A$1:$B$8,2,FALSE)</f>
        <v>sludge</v>
      </c>
      <c r="R78" t="e">
        <f>VLOOKUP($G78,'PAHs abbreviations'!$A$2:$B$17,2,FALSE)</f>
        <v>#N/A</v>
      </c>
      <c r="S78" s="3">
        <v>0.1</v>
      </c>
    </row>
    <row r="79" spans="1:19">
      <c r="A79" t="s">
        <v>44</v>
      </c>
      <c r="B79" t="str">
        <f t="shared" si="4"/>
        <v>DSS-1-F</v>
      </c>
      <c r="C79" t="s">
        <v>134</v>
      </c>
      <c r="D79" t="s">
        <v>13</v>
      </c>
      <c r="E79" t="s">
        <v>74</v>
      </c>
      <c r="F79" t="s">
        <v>271</v>
      </c>
      <c r="G79" t="s">
        <v>79</v>
      </c>
      <c r="H79" t="s">
        <v>76</v>
      </c>
      <c r="I79" s="3" t="s">
        <v>98</v>
      </c>
      <c r="J79" t="s">
        <v>27</v>
      </c>
      <c r="K79" t="s">
        <v>74</v>
      </c>
      <c r="L79" t="s">
        <v>74</v>
      </c>
      <c r="M79" t="b">
        <f>IF(COUNTIF(carcinogens!$A$2:$A$35,G79),TRUE,FALSE)</f>
        <v>1</v>
      </c>
      <c r="N79" t="b">
        <f t="shared" si="5"/>
        <v>1</v>
      </c>
      <c r="O79" s="3" t="str">
        <f t="shared" si="6"/>
        <v>&lt; 0.1</v>
      </c>
      <c r="P79" t="b">
        <f t="shared" si="7"/>
        <v>1</v>
      </c>
      <c r="Q79" t="str">
        <f>VLOOKUP(C79,'Feedstock source'!$A$1:$B$8,2,FALSE)</f>
        <v>sludge</v>
      </c>
      <c r="R79" t="e">
        <f>VLOOKUP($G79,'PAHs abbreviations'!$A$2:$B$17,2,FALSE)</f>
        <v>#N/A</v>
      </c>
      <c r="S79" s="3">
        <v>0.1</v>
      </c>
    </row>
    <row r="80" spans="1:19">
      <c r="A80" t="s">
        <v>44</v>
      </c>
      <c r="B80" t="str">
        <f t="shared" si="4"/>
        <v>DSS-1-F</v>
      </c>
      <c r="C80" t="s">
        <v>134</v>
      </c>
      <c r="D80" t="s">
        <v>13</v>
      </c>
      <c r="E80" t="s">
        <v>74</v>
      </c>
      <c r="F80" t="s">
        <v>271</v>
      </c>
      <c r="G80" t="s">
        <v>86</v>
      </c>
      <c r="H80" t="s">
        <v>76</v>
      </c>
      <c r="I80" s="3">
        <v>0.59</v>
      </c>
      <c r="J80" t="s">
        <v>27</v>
      </c>
      <c r="K80" t="s">
        <v>74</v>
      </c>
      <c r="L80" t="s">
        <v>74</v>
      </c>
      <c r="M80" t="b">
        <f>IF(COUNTIF(carcinogens!$A$2:$A$35,G80),TRUE,FALSE)</f>
        <v>1</v>
      </c>
      <c r="N80" t="b">
        <f t="shared" si="5"/>
        <v>0</v>
      </c>
      <c r="O80" s="3">
        <f t="shared" si="6"/>
        <v>0.59</v>
      </c>
      <c r="P80" t="b">
        <f t="shared" si="7"/>
        <v>0</v>
      </c>
      <c r="Q80" t="str">
        <f>VLOOKUP(C80,'Feedstock source'!$A$1:$B$8,2,FALSE)</f>
        <v>sludge</v>
      </c>
      <c r="R80" t="e">
        <f>VLOOKUP($G80,'PAHs abbreviations'!$A$2:$B$17,2,FALSE)</f>
        <v>#N/A</v>
      </c>
      <c r="S80" s="3">
        <v>0.59</v>
      </c>
    </row>
    <row r="81" spans="1:19">
      <c r="A81" t="s">
        <v>44</v>
      </c>
      <c r="B81" t="str">
        <f t="shared" si="4"/>
        <v>DSS-1-F</v>
      </c>
      <c r="C81" t="s">
        <v>134</v>
      </c>
      <c r="D81" t="s">
        <v>13</v>
      </c>
      <c r="E81" t="s">
        <v>74</v>
      </c>
      <c r="F81" t="s">
        <v>271</v>
      </c>
      <c r="G81" t="s">
        <v>86</v>
      </c>
      <c r="H81" t="s">
        <v>76</v>
      </c>
      <c r="I81" s="3">
        <v>0.56000000000000005</v>
      </c>
      <c r="J81" t="s">
        <v>27</v>
      </c>
      <c r="K81" t="s">
        <v>74</v>
      </c>
      <c r="L81" t="s">
        <v>74</v>
      </c>
      <c r="M81" t="b">
        <f>IF(COUNTIF(carcinogens!$A$2:$A$35,G81),TRUE,FALSE)</f>
        <v>1</v>
      </c>
      <c r="N81" t="b">
        <f t="shared" si="5"/>
        <v>0</v>
      </c>
      <c r="O81" s="3">
        <f t="shared" si="6"/>
        <v>0.56000000000000005</v>
      </c>
      <c r="P81" t="b">
        <f t="shared" si="7"/>
        <v>0</v>
      </c>
      <c r="Q81" t="str">
        <f>VLOOKUP(C81,'Feedstock source'!$A$1:$B$8,2,FALSE)</f>
        <v>sludge</v>
      </c>
      <c r="R81" t="e">
        <f>VLOOKUP($G81,'PAHs abbreviations'!$A$2:$B$17,2,FALSE)</f>
        <v>#N/A</v>
      </c>
      <c r="S81" s="3">
        <v>0.56000000000000005</v>
      </c>
    </row>
    <row r="82" spans="1:19">
      <c r="A82" t="s">
        <v>44</v>
      </c>
      <c r="B82" t="str">
        <f t="shared" si="4"/>
        <v>DSS-1-F</v>
      </c>
      <c r="C82" t="s">
        <v>134</v>
      </c>
      <c r="D82" t="s">
        <v>13</v>
      </c>
      <c r="E82" t="s">
        <v>74</v>
      </c>
      <c r="F82" t="s">
        <v>271</v>
      </c>
      <c r="G82" t="s">
        <v>86</v>
      </c>
      <c r="H82" t="s">
        <v>76</v>
      </c>
      <c r="I82" s="3">
        <v>0.5</v>
      </c>
      <c r="J82" t="s">
        <v>27</v>
      </c>
      <c r="K82" t="s">
        <v>74</v>
      </c>
      <c r="L82" t="s">
        <v>74</v>
      </c>
      <c r="M82" t="b">
        <f>IF(COUNTIF(carcinogens!$A$2:$A$35,G82),TRUE,FALSE)</f>
        <v>1</v>
      </c>
      <c r="N82" t="b">
        <f t="shared" si="5"/>
        <v>0</v>
      </c>
      <c r="O82" s="3">
        <f t="shared" si="6"/>
        <v>0.5</v>
      </c>
      <c r="P82" t="b">
        <f t="shared" si="7"/>
        <v>0</v>
      </c>
      <c r="Q82" t="str">
        <f>VLOOKUP(C82,'Feedstock source'!$A$1:$B$8,2,FALSE)</f>
        <v>sludge</v>
      </c>
      <c r="R82" t="e">
        <f>VLOOKUP($G82,'PAHs abbreviations'!$A$2:$B$17,2,FALSE)</f>
        <v>#N/A</v>
      </c>
      <c r="S82" s="3">
        <v>0.5</v>
      </c>
    </row>
    <row r="83" spans="1:19">
      <c r="A83" t="s">
        <v>44</v>
      </c>
      <c r="B83" t="str">
        <f t="shared" si="4"/>
        <v>DSS-1-F</v>
      </c>
      <c r="C83" t="s">
        <v>134</v>
      </c>
      <c r="D83" t="s">
        <v>13</v>
      </c>
      <c r="E83" t="s">
        <v>74</v>
      </c>
      <c r="F83" t="s">
        <v>271</v>
      </c>
      <c r="G83" t="s">
        <v>91</v>
      </c>
      <c r="H83" t="s">
        <v>76</v>
      </c>
      <c r="I83" s="3">
        <v>1.3</v>
      </c>
      <c r="J83" t="s">
        <v>27</v>
      </c>
      <c r="K83" t="s">
        <v>74</v>
      </c>
      <c r="L83" t="s">
        <v>74</v>
      </c>
      <c r="M83" t="b">
        <f>IF(COUNTIF(carcinogens!$A$2:$A$35,G83),TRUE,FALSE)</f>
        <v>1</v>
      </c>
      <c r="N83" t="b">
        <f t="shared" si="5"/>
        <v>0</v>
      </c>
      <c r="O83" s="3">
        <f t="shared" si="6"/>
        <v>1.3</v>
      </c>
      <c r="P83" t="b">
        <f t="shared" si="7"/>
        <v>0</v>
      </c>
      <c r="Q83" t="str">
        <f>VLOOKUP(C83,'Feedstock source'!$A$1:$B$8,2,FALSE)</f>
        <v>sludge</v>
      </c>
      <c r="R83" t="e">
        <f>VLOOKUP($G83,'PAHs abbreviations'!$A$2:$B$17,2,FALSE)</f>
        <v>#N/A</v>
      </c>
      <c r="S83" s="3">
        <v>1.3</v>
      </c>
    </row>
    <row r="84" spans="1:19">
      <c r="A84" t="s">
        <v>44</v>
      </c>
      <c r="B84" t="str">
        <f t="shared" si="4"/>
        <v>DSS-1-F</v>
      </c>
      <c r="C84" t="s">
        <v>134</v>
      </c>
      <c r="D84" t="s">
        <v>13</v>
      </c>
      <c r="E84" t="s">
        <v>74</v>
      </c>
      <c r="F84" t="s">
        <v>271</v>
      </c>
      <c r="G84" t="s">
        <v>91</v>
      </c>
      <c r="H84" t="s">
        <v>76</v>
      </c>
      <c r="I84" s="3">
        <v>1.2</v>
      </c>
      <c r="J84" t="s">
        <v>27</v>
      </c>
      <c r="K84" t="s">
        <v>74</v>
      </c>
      <c r="L84" t="s">
        <v>74</v>
      </c>
      <c r="M84" t="b">
        <f>IF(COUNTIF(carcinogens!$A$2:$A$35,G84),TRUE,FALSE)</f>
        <v>1</v>
      </c>
      <c r="N84" t="b">
        <f t="shared" si="5"/>
        <v>0</v>
      </c>
      <c r="O84" s="3">
        <f t="shared" si="6"/>
        <v>1.2</v>
      </c>
      <c r="P84" t="b">
        <f t="shared" si="7"/>
        <v>0</v>
      </c>
      <c r="Q84" t="str">
        <f>VLOOKUP(C84,'Feedstock source'!$A$1:$B$8,2,FALSE)</f>
        <v>sludge</v>
      </c>
      <c r="R84" t="e">
        <f>VLOOKUP($G84,'PAHs abbreviations'!$A$2:$B$17,2,FALSE)</f>
        <v>#N/A</v>
      </c>
      <c r="S84" s="3">
        <v>1.2</v>
      </c>
    </row>
    <row r="85" spans="1:19">
      <c r="A85" t="s">
        <v>44</v>
      </c>
      <c r="B85" t="str">
        <f t="shared" si="4"/>
        <v>DSS-1-F</v>
      </c>
      <c r="C85" t="s">
        <v>134</v>
      </c>
      <c r="D85" t="s">
        <v>13</v>
      </c>
      <c r="E85" t="s">
        <v>74</v>
      </c>
      <c r="F85" t="s">
        <v>271</v>
      </c>
      <c r="G85" t="s">
        <v>91</v>
      </c>
      <c r="H85" t="s">
        <v>76</v>
      </c>
      <c r="I85" s="3">
        <v>1.2</v>
      </c>
      <c r="J85" t="s">
        <v>27</v>
      </c>
      <c r="K85" t="s">
        <v>74</v>
      </c>
      <c r="L85" t="s">
        <v>74</v>
      </c>
      <c r="M85" t="b">
        <f>IF(COUNTIF(carcinogens!$A$2:$A$35,G85),TRUE,FALSE)</f>
        <v>1</v>
      </c>
      <c r="N85" t="b">
        <f t="shared" si="5"/>
        <v>0</v>
      </c>
      <c r="O85" s="3">
        <f t="shared" si="6"/>
        <v>1.2</v>
      </c>
      <c r="P85" t="b">
        <f t="shared" si="7"/>
        <v>0</v>
      </c>
      <c r="Q85" t="str">
        <f>VLOOKUP(C85,'Feedstock source'!$A$1:$B$8,2,FALSE)</f>
        <v>sludge</v>
      </c>
      <c r="R85" t="e">
        <f>VLOOKUP($G85,'PAHs abbreviations'!$A$2:$B$17,2,FALSE)</f>
        <v>#N/A</v>
      </c>
      <c r="S85" s="3">
        <v>1.2</v>
      </c>
    </row>
    <row r="86" spans="1:19">
      <c r="A86" t="s">
        <v>44</v>
      </c>
      <c r="B86" t="str">
        <f t="shared" si="4"/>
        <v>DSS-1-F</v>
      </c>
      <c r="C86" t="s">
        <v>134</v>
      </c>
      <c r="D86" t="s">
        <v>13</v>
      </c>
      <c r="E86" t="s">
        <v>74</v>
      </c>
      <c r="F86" t="s">
        <v>271</v>
      </c>
      <c r="G86" t="s">
        <v>87</v>
      </c>
      <c r="H86" t="s">
        <v>76</v>
      </c>
      <c r="I86" s="3">
        <v>0.97</v>
      </c>
      <c r="J86" t="s">
        <v>27</v>
      </c>
      <c r="K86" t="s">
        <v>74</v>
      </c>
      <c r="L86" t="s">
        <v>74</v>
      </c>
      <c r="M86" t="b">
        <f>IF(COUNTIF(carcinogens!$A$2:$A$35,G86),TRUE,FALSE)</f>
        <v>1</v>
      </c>
      <c r="N86" t="b">
        <f t="shared" si="5"/>
        <v>0</v>
      </c>
      <c r="O86" s="3">
        <f t="shared" si="6"/>
        <v>0.97</v>
      </c>
      <c r="P86" t="b">
        <f t="shared" si="7"/>
        <v>0</v>
      </c>
      <c r="Q86" t="str">
        <f>VLOOKUP(C86,'Feedstock source'!$A$1:$B$8,2,FALSE)</f>
        <v>sludge</v>
      </c>
      <c r="R86" t="e">
        <f>VLOOKUP($G86,'PAHs abbreviations'!$A$2:$B$17,2,FALSE)</f>
        <v>#N/A</v>
      </c>
      <c r="S86" s="3">
        <v>0.97</v>
      </c>
    </row>
    <row r="87" spans="1:19">
      <c r="A87" t="s">
        <v>44</v>
      </c>
      <c r="B87" t="str">
        <f t="shared" si="4"/>
        <v>DSS-1-F</v>
      </c>
      <c r="C87" t="s">
        <v>134</v>
      </c>
      <c r="D87" t="s">
        <v>13</v>
      </c>
      <c r="E87" t="s">
        <v>74</v>
      </c>
      <c r="F87" t="s">
        <v>271</v>
      </c>
      <c r="G87" t="s">
        <v>87</v>
      </c>
      <c r="H87" t="s">
        <v>76</v>
      </c>
      <c r="I87" s="3">
        <v>0.93</v>
      </c>
      <c r="J87" t="s">
        <v>27</v>
      </c>
      <c r="K87" t="s">
        <v>74</v>
      </c>
      <c r="L87" t="s">
        <v>74</v>
      </c>
      <c r="M87" t="b">
        <f>IF(COUNTIF(carcinogens!$A$2:$A$35,G87),TRUE,FALSE)</f>
        <v>1</v>
      </c>
      <c r="N87" t="b">
        <f t="shared" si="5"/>
        <v>0</v>
      </c>
      <c r="O87" s="3">
        <f t="shared" si="6"/>
        <v>0.93</v>
      </c>
      <c r="P87" t="b">
        <f t="shared" si="7"/>
        <v>0</v>
      </c>
      <c r="Q87" t="str">
        <f>VLOOKUP(C87,'Feedstock source'!$A$1:$B$8,2,FALSE)</f>
        <v>sludge</v>
      </c>
      <c r="R87" t="e">
        <f>VLOOKUP($G87,'PAHs abbreviations'!$A$2:$B$17,2,FALSE)</f>
        <v>#N/A</v>
      </c>
      <c r="S87" s="3">
        <v>0.93</v>
      </c>
    </row>
    <row r="88" spans="1:19">
      <c r="A88" t="s">
        <v>44</v>
      </c>
      <c r="B88" t="str">
        <f t="shared" si="4"/>
        <v>DSS-1-F</v>
      </c>
      <c r="C88" t="s">
        <v>134</v>
      </c>
      <c r="D88" t="s">
        <v>13</v>
      </c>
      <c r="E88" t="s">
        <v>74</v>
      </c>
      <c r="F88" t="s">
        <v>271</v>
      </c>
      <c r="G88" t="s">
        <v>87</v>
      </c>
      <c r="H88" t="s">
        <v>76</v>
      </c>
      <c r="I88" s="3">
        <v>0.86</v>
      </c>
      <c r="J88" t="s">
        <v>27</v>
      </c>
      <c r="K88" t="s">
        <v>74</v>
      </c>
      <c r="L88" t="s">
        <v>74</v>
      </c>
      <c r="M88" t="b">
        <f>IF(COUNTIF(carcinogens!$A$2:$A$35,G88),TRUE,FALSE)</f>
        <v>1</v>
      </c>
      <c r="N88" t="b">
        <f t="shared" si="5"/>
        <v>0</v>
      </c>
      <c r="O88" s="3">
        <f t="shared" si="6"/>
        <v>0.86</v>
      </c>
      <c r="P88" t="b">
        <f t="shared" si="7"/>
        <v>0</v>
      </c>
      <c r="Q88" t="str">
        <f>VLOOKUP(C88,'Feedstock source'!$A$1:$B$8,2,FALSE)</f>
        <v>sludge</v>
      </c>
      <c r="R88" t="e">
        <f>VLOOKUP($G88,'PAHs abbreviations'!$A$2:$B$17,2,FALSE)</f>
        <v>#N/A</v>
      </c>
      <c r="S88" s="3">
        <v>0.86</v>
      </c>
    </row>
    <row r="89" spans="1:19">
      <c r="A89" t="s">
        <v>44</v>
      </c>
      <c r="B89" t="str">
        <f t="shared" si="4"/>
        <v>DSS-1-F</v>
      </c>
      <c r="C89" t="s">
        <v>134</v>
      </c>
      <c r="D89" t="s">
        <v>13</v>
      </c>
      <c r="E89" t="s">
        <v>74</v>
      </c>
      <c r="F89" t="s">
        <v>271</v>
      </c>
      <c r="G89" t="s">
        <v>77</v>
      </c>
      <c r="H89" t="s">
        <v>76</v>
      </c>
      <c r="I89" s="3" t="s">
        <v>98</v>
      </c>
      <c r="J89" t="s">
        <v>27</v>
      </c>
      <c r="K89" t="s">
        <v>74</v>
      </c>
      <c r="L89" t="s">
        <v>74</v>
      </c>
      <c r="M89" t="b">
        <f>IF(COUNTIF(carcinogens!$A$2:$A$35,G89),TRUE,FALSE)</f>
        <v>1</v>
      </c>
      <c r="N89" t="b">
        <f t="shared" si="5"/>
        <v>1</v>
      </c>
      <c r="O89" s="3" t="str">
        <f t="shared" si="6"/>
        <v>&lt; 0.1</v>
      </c>
      <c r="P89" t="b">
        <f t="shared" si="7"/>
        <v>1</v>
      </c>
      <c r="Q89" t="str">
        <f>VLOOKUP(C89,'Feedstock source'!$A$1:$B$8,2,FALSE)</f>
        <v>sludge</v>
      </c>
      <c r="R89" t="e">
        <f>VLOOKUP($G89,'PAHs abbreviations'!$A$2:$B$17,2,FALSE)</f>
        <v>#N/A</v>
      </c>
      <c r="S89" s="3">
        <v>0.1</v>
      </c>
    </row>
    <row r="90" spans="1:19">
      <c r="A90" t="s">
        <v>44</v>
      </c>
      <c r="B90" t="str">
        <f t="shared" si="4"/>
        <v>DSS-1-F</v>
      </c>
      <c r="C90" t="s">
        <v>134</v>
      </c>
      <c r="D90" t="s">
        <v>13</v>
      </c>
      <c r="E90" t="s">
        <v>74</v>
      </c>
      <c r="F90" t="s">
        <v>271</v>
      </c>
      <c r="G90" t="s">
        <v>77</v>
      </c>
      <c r="H90" t="s">
        <v>76</v>
      </c>
      <c r="I90" s="3" t="s">
        <v>98</v>
      </c>
      <c r="J90" t="s">
        <v>27</v>
      </c>
      <c r="K90" t="s">
        <v>74</v>
      </c>
      <c r="L90" t="s">
        <v>74</v>
      </c>
      <c r="M90" t="b">
        <f>IF(COUNTIF(carcinogens!$A$2:$A$35,G90),TRUE,FALSE)</f>
        <v>1</v>
      </c>
      <c r="N90" t="b">
        <f t="shared" si="5"/>
        <v>1</v>
      </c>
      <c r="O90" s="3" t="str">
        <f t="shared" si="6"/>
        <v>&lt; 0.1</v>
      </c>
      <c r="P90" t="b">
        <f t="shared" si="7"/>
        <v>1</v>
      </c>
      <c r="Q90" t="str">
        <f>VLOOKUP(C90,'Feedstock source'!$A$1:$B$8,2,FALSE)</f>
        <v>sludge</v>
      </c>
      <c r="R90" t="e">
        <f>VLOOKUP($G90,'PAHs abbreviations'!$A$2:$B$17,2,FALSE)</f>
        <v>#N/A</v>
      </c>
      <c r="S90" s="3">
        <v>0.1</v>
      </c>
    </row>
    <row r="91" spans="1:19">
      <c r="A91" t="s">
        <v>44</v>
      </c>
      <c r="B91" t="str">
        <f t="shared" si="4"/>
        <v>DSS-1-F</v>
      </c>
      <c r="C91" t="s">
        <v>134</v>
      </c>
      <c r="D91" t="s">
        <v>13</v>
      </c>
      <c r="E91" t="s">
        <v>74</v>
      </c>
      <c r="F91" t="s">
        <v>271</v>
      </c>
      <c r="G91" t="s">
        <v>77</v>
      </c>
      <c r="H91" t="s">
        <v>76</v>
      </c>
      <c r="I91" s="3" t="s">
        <v>98</v>
      </c>
      <c r="J91" t="s">
        <v>27</v>
      </c>
      <c r="K91" t="s">
        <v>74</v>
      </c>
      <c r="L91" t="s">
        <v>74</v>
      </c>
      <c r="M91" t="b">
        <f>IF(COUNTIF(carcinogens!$A$2:$A$35,G91),TRUE,FALSE)</f>
        <v>1</v>
      </c>
      <c r="N91" t="b">
        <f t="shared" si="5"/>
        <v>1</v>
      </c>
      <c r="O91" s="3" t="str">
        <f t="shared" si="6"/>
        <v>&lt; 0.1</v>
      </c>
      <c r="P91" t="b">
        <f t="shared" si="7"/>
        <v>1</v>
      </c>
      <c r="Q91" t="str">
        <f>VLOOKUP(C91,'Feedstock source'!$A$1:$B$8,2,FALSE)</f>
        <v>sludge</v>
      </c>
      <c r="R91" t="e">
        <f>VLOOKUP($G91,'PAHs abbreviations'!$A$2:$B$17,2,FALSE)</f>
        <v>#N/A</v>
      </c>
      <c r="S91" s="3">
        <v>0.1</v>
      </c>
    </row>
    <row r="92" spans="1:19">
      <c r="A92" t="s">
        <v>44</v>
      </c>
      <c r="B92" t="str">
        <f t="shared" si="4"/>
        <v>DSS-1-F</v>
      </c>
      <c r="C92" t="s">
        <v>134</v>
      </c>
      <c r="D92" t="s">
        <v>13</v>
      </c>
      <c r="E92" t="s">
        <v>74</v>
      </c>
      <c r="F92" t="s">
        <v>271</v>
      </c>
      <c r="G92" t="s">
        <v>85</v>
      </c>
      <c r="H92" t="s">
        <v>76</v>
      </c>
      <c r="I92" s="3">
        <v>1.4</v>
      </c>
      <c r="J92" t="s">
        <v>27</v>
      </c>
      <c r="K92" t="s">
        <v>74</v>
      </c>
      <c r="L92" t="s">
        <v>74</v>
      </c>
      <c r="M92" t="b">
        <f>IF(COUNTIF(carcinogens!$A$2:$A$35,G92),TRUE,FALSE)</f>
        <v>1</v>
      </c>
      <c r="N92" t="b">
        <f t="shared" si="5"/>
        <v>0</v>
      </c>
      <c r="O92" s="3">
        <f t="shared" si="6"/>
        <v>1.4</v>
      </c>
      <c r="P92" t="b">
        <f t="shared" si="7"/>
        <v>0</v>
      </c>
      <c r="Q92" t="str">
        <f>VLOOKUP(C92,'Feedstock source'!$A$1:$B$8,2,FALSE)</f>
        <v>sludge</v>
      </c>
      <c r="R92" t="e">
        <f>VLOOKUP($G92,'PAHs abbreviations'!$A$2:$B$17,2,FALSE)</f>
        <v>#N/A</v>
      </c>
      <c r="S92" s="3">
        <v>1.4</v>
      </c>
    </row>
    <row r="93" spans="1:19">
      <c r="A93" t="s">
        <v>44</v>
      </c>
      <c r="B93" t="str">
        <f t="shared" si="4"/>
        <v>DSS-1-F</v>
      </c>
      <c r="C93" t="s">
        <v>134</v>
      </c>
      <c r="D93" t="s">
        <v>13</v>
      </c>
      <c r="E93" t="s">
        <v>74</v>
      </c>
      <c r="F93" t="s">
        <v>271</v>
      </c>
      <c r="G93" t="s">
        <v>85</v>
      </c>
      <c r="H93" t="s">
        <v>76</v>
      </c>
      <c r="I93" s="3">
        <v>1.3</v>
      </c>
      <c r="J93" t="s">
        <v>27</v>
      </c>
      <c r="K93" t="s">
        <v>74</v>
      </c>
      <c r="L93" t="s">
        <v>74</v>
      </c>
      <c r="M93" t="b">
        <f>IF(COUNTIF(carcinogens!$A$2:$A$35,G93),TRUE,FALSE)</f>
        <v>1</v>
      </c>
      <c r="N93" t="b">
        <f t="shared" si="5"/>
        <v>0</v>
      </c>
      <c r="O93" s="3">
        <f t="shared" si="6"/>
        <v>1.3</v>
      </c>
      <c r="P93" t="b">
        <f t="shared" si="7"/>
        <v>0</v>
      </c>
      <c r="Q93" t="str">
        <f>VLOOKUP(C93,'Feedstock source'!$A$1:$B$8,2,FALSE)</f>
        <v>sludge</v>
      </c>
      <c r="R93" t="e">
        <f>VLOOKUP($G93,'PAHs abbreviations'!$A$2:$B$17,2,FALSE)</f>
        <v>#N/A</v>
      </c>
      <c r="S93" s="3">
        <v>1.3</v>
      </c>
    </row>
    <row r="94" spans="1:19">
      <c r="A94" t="s">
        <v>44</v>
      </c>
      <c r="B94" t="str">
        <f t="shared" si="4"/>
        <v>DSS-1-F</v>
      </c>
      <c r="C94" t="s">
        <v>134</v>
      </c>
      <c r="D94" t="s">
        <v>13</v>
      </c>
      <c r="E94" t="s">
        <v>74</v>
      </c>
      <c r="F94" t="s">
        <v>271</v>
      </c>
      <c r="G94" t="s">
        <v>85</v>
      </c>
      <c r="H94" t="s">
        <v>76</v>
      </c>
      <c r="I94" s="3">
        <v>1.1000000000000001</v>
      </c>
      <c r="J94" t="s">
        <v>27</v>
      </c>
      <c r="K94" t="s">
        <v>74</v>
      </c>
      <c r="L94" t="s">
        <v>74</v>
      </c>
      <c r="M94" t="b">
        <f>IF(COUNTIF(carcinogens!$A$2:$A$35,G94),TRUE,FALSE)</f>
        <v>1</v>
      </c>
      <c r="N94" t="b">
        <f t="shared" si="5"/>
        <v>0</v>
      </c>
      <c r="O94" s="3">
        <f t="shared" si="6"/>
        <v>1.1000000000000001</v>
      </c>
      <c r="P94" t="b">
        <f t="shared" si="7"/>
        <v>0</v>
      </c>
      <c r="Q94" t="str">
        <f>VLOOKUP(C94,'Feedstock source'!$A$1:$B$8,2,FALSE)</f>
        <v>sludge</v>
      </c>
      <c r="R94" t="e">
        <f>VLOOKUP($G94,'PAHs abbreviations'!$A$2:$B$17,2,FALSE)</f>
        <v>#N/A</v>
      </c>
      <c r="S94" s="3">
        <v>1.1000000000000001</v>
      </c>
    </row>
    <row r="95" spans="1:19">
      <c r="A95" t="s">
        <v>44</v>
      </c>
      <c r="B95" t="str">
        <f t="shared" si="4"/>
        <v>DSS-1-F</v>
      </c>
      <c r="C95" t="s">
        <v>134</v>
      </c>
      <c r="D95" t="s">
        <v>13</v>
      </c>
      <c r="E95" t="s">
        <v>74</v>
      </c>
      <c r="F95" t="s">
        <v>271</v>
      </c>
      <c r="G95" t="s">
        <v>49</v>
      </c>
      <c r="H95" t="s">
        <v>46</v>
      </c>
      <c r="I95" s="3">
        <v>1.6E-2</v>
      </c>
      <c r="J95" t="s">
        <v>0</v>
      </c>
      <c r="K95" t="s">
        <v>74</v>
      </c>
      <c r="L95" t="s">
        <v>74</v>
      </c>
      <c r="M95" t="b">
        <f>IF(COUNTIF(carcinogens!$A$2:$A$35,G95),TRUE,FALSE)</f>
        <v>0</v>
      </c>
      <c r="N95" t="b">
        <f t="shared" si="5"/>
        <v>0</v>
      </c>
      <c r="O95" s="3">
        <f t="shared" si="6"/>
        <v>1.6E-2</v>
      </c>
      <c r="P95" t="b">
        <f t="shared" si="7"/>
        <v>0</v>
      </c>
      <c r="Q95" t="str">
        <f>VLOOKUP(C95,'Feedstock source'!$A$1:$B$8,2,FALSE)</f>
        <v>sludge</v>
      </c>
      <c r="R95" t="str">
        <f>VLOOKUP($G95,'PAHs abbreviations'!$A$2:$B$17,2,FALSE)</f>
        <v>Ace</v>
      </c>
      <c r="S95" s="3">
        <v>1.6E-2</v>
      </c>
    </row>
    <row r="96" spans="1:19">
      <c r="A96" t="s">
        <v>44</v>
      </c>
      <c r="B96" t="str">
        <f t="shared" si="4"/>
        <v>DSS-1-F</v>
      </c>
      <c r="C96" t="s">
        <v>134</v>
      </c>
      <c r="D96" t="s">
        <v>13</v>
      </c>
      <c r="E96" t="s">
        <v>74</v>
      </c>
      <c r="F96" t="s">
        <v>271</v>
      </c>
      <c r="G96" t="s">
        <v>49</v>
      </c>
      <c r="H96" t="s">
        <v>46</v>
      </c>
      <c r="I96" s="3">
        <v>1.4E-2</v>
      </c>
      <c r="J96" t="s">
        <v>0</v>
      </c>
      <c r="K96" t="s">
        <v>74</v>
      </c>
      <c r="L96" t="s">
        <v>74</v>
      </c>
      <c r="M96" t="b">
        <f>IF(COUNTIF(carcinogens!$A$2:$A$35,G96),TRUE,FALSE)</f>
        <v>0</v>
      </c>
      <c r="N96" t="b">
        <f t="shared" si="5"/>
        <v>0</v>
      </c>
      <c r="O96" s="3">
        <f t="shared" si="6"/>
        <v>1.4E-2</v>
      </c>
      <c r="P96" t="b">
        <f t="shared" si="7"/>
        <v>0</v>
      </c>
      <c r="Q96" t="str">
        <f>VLOOKUP(C96,'Feedstock source'!$A$1:$B$8,2,FALSE)</f>
        <v>sludge</v>
      </c>
      <c r="R96" t="str">
        <f>VLOOKUP($G96,'PAHs abbreviations'!$A$2:$B$17,2,FALSE)</f>
        <v>Ace</v>
      </c>
      <c r="S96" s="3">
        <v>1.4E-2</v>
      </c>
    </row>
    <row r="97" spans="1:19">
      <c r="A97" t="s">
        <v>44</v>
      </c>
      <c r="B97" t="str">
        <f t="shared" si="4"/>
        <v>DSS-1-F</v>
      </c>
      <c r="C97" t="s">
        <v>134</v>
      </c>
      <c r="D97" t="s">
        <v>13</v>
      </c>
      <c r="E97" t="s">
        <v>74</v>
      </c>
      <c r="F97" t="s">
        <v>271</v>
      </c>
      <c r="G97" t="s">
        <v>49</v>
      </c>
      <c r="H97" t="s">
        <v>46</v>
      </c>
      <c r="I97" s="3">
        <v>1.2E-2</v>
      </c>
      <c r="J97" t="s">
        <v>0</v>
      </c>
      <c r="K97" t="s">
        <v>74</v>
      </c>
      <c r="L97" t="s">
        <v>74</v>
      </c>
      <c r="M97" t="b">
        <f>IF(COUNTIF(carcinogens!$A$2:$A$35,G97),TRUE,FALSE)</f>
        <v>0</v>
      </c>
      <c r="N97" t="b">
        <f t="shared" si="5"/>
        <v>0</v>
      </c>
      <c r="O97" s="3">
        <f t="shared" si="6"/>
        <v>1.2E-2</v>
      </c>
      <c r="P97" t="b">
        <f t="shared" si="7"/>
        <v>0</v>
      </c>
      <c r="Q97" t="str">
        <f>VLOOKUP(C97,'Feedstock source'!$A$1:$B$8,2,FALSE)</f>
        <v>sludge</v>
      </c>
      <c r="R97" t="str">
        <f>VLOOKUP($G97,'PAHs abbreviations'!$A$2:$B$17,2,FALSE)</f>
        <v>Ace</v>
      </c>
      <c r="S97" s="3">
        <v>1.2E-2</v>
      </c>
    </row>
    <row r="98" spans="1:19">
      <c r="A98" t="s">
        <v>44</v>
      </c>
      <c r="B98" t="str">
        <f t="shared" si="4"/>
        <v>DSS-1-F</v>
      </c>
      <c r="C98" t="s">
        <v>134</v>
      </c>
      <c r="D98" t="s">
        <v>13</v>
      </c>
      <c r="E98" t="s">
        <v>74</v>
      </c>
      <c r="F98" t="s">
        <v>271</v>
      </c>
      <c r="G98" t="s">
        <v>48</v>
      </c>
      <c r="H98" t="s">
        <v>46</v>
      </c>
      <c r="I98" s="3">
        <v>2.1999999999999999E-2</v>
      </c>
      <c r="J98" t="s">
        <v>0</v>
      </c>
      <c r="K98" t="s">
        <v>74</v>
      </c>
      <c r="L98" t="s">
        <v>74</v>
      </c>
      <c r="M98" t="b">
        <f>IF(COUNTIF(carcinogens!$A$2:$A$35,G98),TRUE,FALSE)</f>
        <v>0</v>
      </c>
      <c r="N98" t="b">
        <f t="shared" si="5"/>
        <v>0</v>
      </c>
      <c r="O98" s="3">
        <f t="shared" si="6"/>
        <v>2.1999999999999999E-2</v>
      </c>
      <c r="P98" t="b">
        <f t="shared" si="7"/>
        <v>0</v>
      </c>
      <c r="Q98" t="str">
        <f>VLOOKUP(C98,'Feedstock source'!$A$1:$B$8,2,FALSE)</f>
        <v>sludge</v>
      </c>
      <c r="R98" t="str">
        <f>VLOOKUP($G98,'PAHs abbreviations'!$A$2:$B$17,2,FALSE)</f>
        <v>Acy</v>
      </c>
      <c r="S98" s="3">
        <v>2.1999999999999999E-2</v>
      </c>
    </row>
    <row r="99" spans="1:19">
      <c r="A99" t="s">
        <v>44</v>
      </c>
      <c r="B99" t="str">
        <f t="shared" si="4"/>
        <v>DSS-1-F</v>
      </c>
      <c r="C99" t="s">
        <v>134</v>
      </c>
      <c r="D99" t="s">
        <v>13</v>
      </c>
      <c r="E99" t="s">
        <v>74</v>
      </c>
      <c r="F99" t="s">
        <v>271</v>
      </c>
      <c r="G99" t="s">
        <v>48</v>
      </c>
      <c r="H99" t="s">
        <v>46</v>
      </c>
      <c r="I99" s="3">
        <v>1.9E-2</v>
      </c>
      <c r="J99" t="s">
        <v>0</v>
      </c>
      <c r="K99" t="s">
        <v>74</v>
      </c>
      <c r="L99" t="s">
        <v>74</v>
      </c>
      <c r="M99" t="b">
        <f>IF(COUNTIF(carcinogens!$A$2:$A$35,G99),TRUE,FALSE)</f>
        <v>0</v>
      </c>
      <c r="N99" t="b">
        <f t="shared" si="5"/>
        <v>0</v>
      </c>
      <c r="O99" s="3">
        <f t="shared" si="6"/>
        <v>1.9E-2</v>
      </c>
      <c r="P99" t="b">
        <f t="shared" si="7"/>
        <v>0</v>
      </c>
      <c r="Q99" t="str">
        <f>VLOOKUP(C99,'Feedstock source'!$A$1:$B$8,2,FALSE)</f>
        <v>sludge</v>
      </c>
      <c r="R99" t="str">
        <f>VLOOKUP($G99,'PAHs abbreviations'!$A$2:$B$17,2,FALSE)</f>
        <v>Acy</v>
      </c>
      <c r="S99" s="3">
        <v>1.9E-2</v>
      </c>
    </row>
    <row r="100" spans="1:19">
      <c r="A100" t="s">
        <v>44</v>
      </c>
      <c r="B100" t="str">
        <f t="shared" si="4"/>
        <v>DSS-1-F</v>
      </c>
      <c r="C100" t="s">
        <v>134</v>
      </c>
      <c r="D100" t="s">
        <v>13</v>
      </c>
      <c r="E100" t="s">
        <v>74</v>
      </c>
      <c r="F100" t="s">
        <v>271</v>
      </c>
      <c r="G100" t="s">
        <v>48</v>
      </c>
      <c r="H100" t="s">
        <v>46</v>
      </c>
      <c r="I100" s="3">
        <v>1.7000000000000001E-2</v>
      </c>
      <c r="J100" t="s">
        <v>0</v>
      </c>
      <c r="K100" t="s">
        <v>74</v>
      </c>
      <c r="L100" t="s">
        <v>74</v>
      </c>
      <c r="M100" t="b">
        <f>IF(COUNTIF(carcinogens!$A$2:$A$35,G100),TRUE,FALSE)</f>
        <v>0</v>
      </c>
      <c r="N100" t="b">
        <f t="shared" si="5"/>
        <v>0</v>
      </c>
      <c r="O100" s="3">
        <f t="shared" si="6"/>
        <v>1.7000000000000001E-2</v>
      </c>
      <c r="P100" t="b">
        <f t="shared" si="7"/>
        <v>0</v>
      </c>
      <c r="Q100" t="str">
        <f>VLOOKUP(C100,'Feedstock source'!$A$1:$B$8,2,FALSE)</f>
        <v>sludge</v>
      </c>
      <c r="R100" t="str">
        <f>VLOOKUP($G100,'PAHs abbreviations'!$A$2:$B$17,2,FALSE)</f>
        <v>Acy</v>
      </c>
      <c r="S100" s="3">
        <v>1.7000000000000001E-2</v>
      </c>
    </row>
    <row r="101" spans="1:19">
      <c r="A101" t="s">
        <v>44</v>
      </c>
      <c r="B101" t="str">
        <f t="shared" si="4"/>
        <v>DSS-1-F</v>
      </c>
      <c r="C101" t="s">
        <v>134</v>
      </c>
      <c r="D101" t="s">
        <v>13</v>
      </c>
      <c r="E101" t="s">
        <v>74</v>
      </c>
      <c r="F101" t="s">
        <v>271</v>
      </c>
      <c r="G101" t="s">
        <v>52</v>
      </c>
      <c r="H101" t="s">
        <v>46</v>
      </c>
      <c r="I101" s="3">
        <v>5.6000000000000001E-2</v>
      </c>
      <c r="J101" t="s">
        <v>0</v>
      </c>
      <c r="K101" t="s">
        <v>74</v>
      </c>
      <c r="L101" t="s">
        <v>74</v>
      </c>
      <c r="M101" t="b">
        <f>IF(COUNTIF(carcinogens!$A$2:$A$35,G101),TRUE,FALSE)</f>
        <v>0</v>
      </c>
      <c r="N101" t="b">
        <f t="shared" si="5"/>
        <v>0</v>
      </c>
      <c r="O101" s="3">
        <f t="shared" si="6"/>
        <v>5.6000000000000001E-2</v>
      </c>
      <c r="P101" t="b">
        <f t="shared" si="7"/>
        <v>0</v>
      </c>
      <c r="Q101" t="str">
        <f>VLOOKUP(C101,'Feedstock source'!$A$1:$B$8,2,FALSE)</f>
        <v>sludge</v>
      </c>
      <c r="R101" t="str">
        <f>VLOOKUP($G101,'PAHs abbreviations'!$A$2:$B$17,2,FALSE)</f>
        <v>Ant</v>
      </c>
      <c r="S101" s="3">
        <v>5.6000000000000001E-2</v>
      </c>
    </row>
    <row r="102" spans="1:19">
      <c r="A102" t="s">
        <v>44</v>
      </c>
      <c r="B102" t="str">
        <f t="shared" si="4"/>
        <v>DSS-1-F</v>
      </c>
      <c r="C102" t="s">
        <v>134</v>
      </c>
      <c r="D102" t="s">
        <v>13</v>
      </c>
      <c r="E102" t="s">
        <v>74</v>
      </c>
      <c r="F102" t="s">
        <v>271</v>
      </c>
      <c r="G102" t="s">
        <v>52</v>
      </c>
      <c r="H102" t="s">
        <v>46</v>
      </c>
      <c r="I102" s="3">
        <v>5.1999999999999998E-2</v>
      </c>
      <c r="J102" t="s">
        <v>0</v>
      </c>
      <c r="K102" t="s">
        <v>74</v>
      </c>
      <c r="L102" t="s">
        <v>74</v>
      </c>
      <c r="M102" t="b">
        <f>IF(COUNTIF(carcinogens!$A$2:$A$35,G102),TRUE,FALSE)</f>
        <v>0</v>
      </c>
      <c r="N102" t="b">
        <f t="shared" si="5"/>
        <v>0</v>
      </c>
      <c r="O102" s="3">
        <f t="shared" si="6"/>
        <v>5.1999999999999998E-2</v>
      </c>
      <c r="P102" t="b">
        <f t="shared" si="7"/>
        <v>0</v>
      </c>
      <c r="Q102" t="str">
        <f>VLOOKUP(C102,'Feedstock source'!$A$1:$B$8,2,FALSE)</f>
        <v>sludge</v>
      </c>
      <c r="R102" t="str">
        <f>VLOOKUP($G102,'PAHs abbreviations'!$A$2:$B$17,2,FALSE)</f>
        <v>Ant</v>
      </c>
      <c r="S102" s="3">
        <v>5.1999999999999998E-2</v>
      </c>
    </row>
    <row r="103" spans="1:19">
      <c r="A103" t="s">
        <v>44</v>
      </c>
      <c r="B103" t="str">
        <f t="shared" si="4"/>
        <v>DSS-1-F</v>
      </c>
      <c r="C103" t="s">
        <v>134</v>
      </c>
      <c r="D103" t="s">
        <v>13</v>
      </c>
      <c r="E103" t="s">
        <v>74</v>
      </c>
      <c r="F103" t="s">
        <v>271</v>
      </c>
      <c r="G103" t="s">
        <v>52</v>
      </c>
      <c r="H103" t="s">
        <v>46</v>
      </c>
      <c r="I103" s="3">
        <v>0.05</v>
      </c>
      <c r="J103" t="s">
        <v>0</v>
      </c>
      <c r="K103" t="s">
        <v>74</v>
      </c>
      <c r="L103" t="s">
        <v>74</v>
      </c>
      <c r="M103" t="b">
        <f>IF(COUNTIF(carcinogens!$A$2:$A$35,G103),TRUE,FALSE)</f>
        <v>0</v>
      </c>
      <c r="N103" t="b">
        <f t="shared" si="5"/>
        <v>0</v>
      </c>
      <c r="O103" s="3">
        <f t="shared" si="6"/>
        <v>0.05</v>
      </c>
      <c r="P103" t="b">
        <f t="shared" si="7"/>
        <v>0</v>
      </c>
      <c r="Q103" t="str">
        <f>VLOOKUP(C103,'Feedstock source'!$A$1:$B$8,2,FALSE)</f>
        <v>sludge</v>
      </c>
      <c r="R103" t="str">
        <f>VLOOKUP($G103,'PAHs abbreviations'!$A$2:$B$17,2,FALSE)</f>
        <v>Ant</v>
      </c>
      <c r="S103" s="3">
        <v>0.05</v>
      </c>
    </row>
    <row r="104" spans="1:19">
      <c r="A104" t="s">
        <v>44</v>
      </c>
      <c r="B104" t="str">
        <f t="shared" si="4"/>
        <v>DSS-1-F</v>
      </c>
      <c r="C104" t="s">
        <v>134</v>
      </c>
      <c r="D104" t="s">
        <v>13</v>
      </c>
      <c r="E104" t="s">
        <v>74</v>
      </c>
      <c r="F104" t="s">
        <v>271</v>
      </c>
      <c r="G104" t="s">
        <v>55</v>
      </c>
      <c r="H104" t="s">
        <v>46</v>
      </c>
      <c r="I104" s="3">
        <v>9.4E-2</v>
      </c>
      <c r="J104" t="s">
        <v>0</v>
      </c>
      <c r="K104" t="s">
        <v>74</v>
      </c>
      <c r="L104" t="s">
        <v>74</v>
      </c>
      <c r="M104" t="b">
        <f>IF(COUNTIF(carcinogens!$A$2:$A$35,G104),TRUE,FALSE)</f>
        <v>1</v>
      </c>
      <c r="N104" t="b">
        <f t="shared" si="5"/>
        <v>0</v>
      </c>
      <c r="O104" s="3">
        <f t="shared" si="6"/>
        <v>9.4E-2</v>
      </c>
      <c r="P104" t="b">
        <f t="shared" si="7"/>
        <v>0</v>
      </c>
      <c r="Q104" t="str">
        <f>VLOOKUP(C104,'Feedstock source'!$A$1:$B$8,2,FALSE)</f>
        <v>sludge</v>
      </c>
      <c r="R104" t="str">
        <f>VLOOKUP($G104,'PAHs abbreviations'!$A$2:$B$17,2,FALSE)</f>
        <v>B(a)A</v>
      </c>
      <c r="S104" s="3">
        <v>9.4E-2</v>
      </c>
    </row>
    <row r="105" spans="1:19">
      <c r="A105" t="s">
        <v>44</v>
      </c>
      <c r="B105" t="str">
        <f t="shared" si="4"/>
        <v>DSS-1-F</v>
      </c>
      <c r="C105" t="s">
        <v>134</v>
      </c>
      <c r="D105" t="s">
        <v>13</v>
      </c>
      <c r="E105" t="s">
        <v>74</v>
      </c>
      <c r="F105" t="s">
        <v>271</v>
      </c>
      <c r="G105" t="s">
        <v>55</v>
      </c>
      <c r="H105" t="s">
        <v>46</v>
      </c>
      <c r="I105" s="3">
        <v>8.8999999999999996E-2</v>
      </c>
      <c r="J105" t="s">
        <v>0</v>
      </c>
      <c r="K105" t="s">
        <v>74</v>
      </c>
      <c r="L105" t="s">
        <v>74</v>
      </c>
      <c r="M105" t="b">
        <f>IF(COUNTIF(carcinogens!$A$2:$A$35,G105),TRUE,FALSE)</f>
        <v>1</v>
      </c>
      <c r="N105" t="b">
        <f t="shared" si="5"/>
        <v>0</v>
      </c>
      <c r="O105" s="3">
        <f t="shared" si="6"/>
        <v>8.8999999999999996E-2</v>
      </c>
      <c r="P105" t="b">
        <f t="shared" si="7"/>
        <v>0</v>
      </c>
      <c r="Q105" t="str">
        <f>VLOOKUP(C105,'Feedstock source'!$A$1:$B$8,2,FALSE)</f>
        <v>sludge</v>
      </c>
      <c r="R105" t="str">
        <f>VLOOKUP($G105,'PAHs abbreviations'!$A$2:$B$17,2,FALSE)</f>
        <v>B(a)A</v>
      </c>
      <c r="S105" s="3">
        <v>8.8999999999999996E-2</v>
      </c>
    </row>
    <row r="106" spans="1:19">
      <c r="A106" t="s">
        <v>44</v>
      </c>
      <c r="B106" t="str">
        <f t="shared" si="4"/>
        <v>DSS-1-F</v>
      </c>
      <c r="C106" t="s">
        <v>134</v>
      </c>
      <c r="D106" t="s">
        <v>13</v>
      </c>
      <c r="E106" t="s">
        <v>74</v>
      </c>
      <c r="F106" t="s">
        <v>271</v>
      </c>
      <c r="G106" t="s">
        <v>55</v>
      </c>
      <c r="H106" t="s">
        <v>46</v>
      </c>
      <c r="I106" s="3">
        <v>8.6999999999999994E-2</v>
      </c>
      <c r="J106" t="s">
        <v>0</v>
      </c>
      <c r="K106" t="s">
        <v>74</v>
      </c>
      <c r="L106" t="s">
        <v>74</v>
      </c>
      <c r="M106" t="b">
        <f>IF(COUNTIF(carcinogens!$A$2:$A$35,G106),TRUE,FALSE)</f>
        <v>1</v>
      </c>
      <c r="N106" t="b">
        <f t="shared" si="5"/>
        <v>0</v>
      </c>
      <c r="O106" s="3">
        <f t="shared" si="6"/>
        <v>8.6999999999999994E-2</v>
      </c>
      <c r="P106" t="b">
        <f t="shared" si="7"/>
        <v>0</v>
      </c>
      <c r="Q106" t="str">
        <f>VLOOKUP(C106,'Feedstock source'!$A$1:$B$8,2,FALSE)</f>
        <v>sludge</v>
      </c>
      <c r="R106" t="str">
        <f>VLOOKUP($G106,'PAHs abbreviations'!$A$2:$B$17,2,FALSE)</f>
        <v>B(a)A</v>
      </c>
      <c r="S106" s="3">
        <v>8.6999999999999994E-2</v>
      </c>
    </row>
    <row r="107" spans="1:19">
      <c r="A107" t="s">
        <v>44</v>
      </c>
      <c r="B107" t="str">
        <f t="shared" si="4"/>
        <v>DSS-1-F</v>
      </c>
      <c r="C107" t="s">
        <v>134</v>
      </c>
      <c r="D107" t="s">
        <v>13</v>
      </c>
      <c r="E107" t="s">
        <v>74</v>
      </c>
      <c r="F107" t="s">
        <v>271</v>
      </c>
      <c r="G107" t="s">
        <v>59</v>
      </c>
      <c r="H107" t="s">
        <v>46</v>
      </c>
      <c r="I107" s="3">
        <v>5.7000000000000002E-2</v>
      </c>
      <c r="J107" t="s">
        <v>0</v>
      </c>
      <c r="K107" t="s">
        <v>74</v>
      </c>
      <c r="L107" t="s">
        <v>74</v>
      </c>
      <c r="M107" t="b">
        <f>IF(COUNTIF(carcinogens!$A$2:$A$35,G107),TRUE,FALSE)</f>
        <v>1</v>
      </c>
      <c r="N107" t="b">
        <f t="shared" si="5"/>
        <v>0</v>
      </c>
      <c r="O107" s="3">
        <f t="shared" si="6"/>
        <v>5.7000000000000002E-2</v>
      </c>
      <c r="P107" t="b">
        <f t="shared" si="7"/>
        <v>0</v>
      </c>
      <c r="Q107" t="str">
        <f>VLOOKUP(C107,'Feedstock source'!$A$1:$B$8,2,FALSE)</f>
        <v>sludge</v>
      </c>
      <c r="R107" t="str">
        <f>VLOOKUP($G107,'PAHs abbreviations'!$A$2:$B$17,2,FALSE)</f>
        <v>B(a)P</v>
      </c>
      <c r="S107" s="3">
        <v>5.7000000000000002E-2</v>
      </c>
    </row>
    <row r="108" spans="1:19">
      <c r="A108" t="s">
        <v>44</v>
      </c>
      <c r="B108" t="str">
        <f t="shared" si="4"/>
        <v>DSS-1-F</v>
      </c>
      <c r="C108" t="s">
        <v>134</v>
      </c>
      <c r="D108" t="s">
        <v>13</v>
      </c>
      <c r="E108" t="s">
        <v>74</v>
      </c>
      <c r="F108" t="s">
        <v>271</v>
      </c>
      <c r="G108" t="s">
        <v>59</v>
      </c>
      <c r="H108" t="s">
        <v>46</v>
      </c>
      <c r="I108" s="3">
        <v>5.5E-2</v>
      </c>
      <c r="J108" t="s">
        <v>0</v>
      </c>
      <c r="K108" t="s">
        <v>74</v>
      </c>
      <c r="L108" t="s">
        <v>74</v>
      </c>
      <c r="M108" t="b">
        <f>IF(COUNTIF(carcinogens!$A$2:$A$35,G108),TRUE,FALSE)</f>
        <v>1</v>
      </c>
      <c r="N108" t="b">
        <f t="shared" si="5"/>
        <v>0</v>
      </c>
      <c r="O108" s="3">
        <f t="shared" si="6"/>
        <v>5.5E-2</v>
      </c>
      <c r="P108" t="b">
        <f t="shared" si="7"/>
        <v>0</v>
      </c>
      <c r="Q108" t="str">
        <f>VLOOKUP(C108,'Feedstock source'!$A$1:$B$8,2,FALSE)</f>
        <v>sludge</v>
      </c>
      <c r="R108" t="str">
        <f>VLOOKUP($G108,'PAHs abbreviations'!$A$2:$B$17,2,FALSE)</f>
        <v>B(a)P</v>
      </c>
      <c r="S108" s="3">
        <v>5.5E-2</v>
      </c>
    </row>
    <row r="109" spans="1:19">
      <c r="A109" t="s">
        <v>44</v>
      </c>
      <c r="B109" t="str">
        <f t="shared" si="4"/>
        <v>DSS-1-F</v>
      </c>
      <c r="C109" t="s">
        <v>134</v>
      </c>
      <c r="D109" t="s">
        <v>13</v>
      </c>
      <c r="E109" t="s">
        <v>74</v>
      </c>
      <c r="F109" t="s">
        <v>271</v>
      </c>
      <c r="G109" t="s">
        <v>59</v>
      </c>
      <c r="H109" t="s">
        <v>46</v>
      </c>
      <c r="I109" s="3">
        <v>5.0999999999999997E-2</v>
      </c>
      <c r="J109" t="s">
        <v>0</v>
      </c>
      <c r="K109" t="s">
        <v>74</v>
      </c>
      <c r="L109" t="s">
        <v>74</v>
      </c>
      <c r="M109" t="b">
        <f>IF(COUNTIF(carcinogens!$A$2:$A$35,G109),TRUE,FALSE)</f>
        <v>1</v>
      </c>
      <c r="N109" t="b">
        <f t="shared" si="5"/>
        <v>0</v>
      </c>
      <c r="O109" s="3">
        <f t="shared" si="6"/>
        <v>5.0999999999999997E-2</v>
      </c>
      <c r="P109" t="b">
        <f t="shared" si="7"/>
        <v>0</v>
      </c>
      <c r="Q109" t="str">
        <f>VLOOKUP(C109,'Feedstock source'!$A$1:$B$8,2,FALSE)</f>
        <v>sludge</v>
      </c>
      <c r="R109" t="str">
        <f>VLOOKUP($G109,'PAHs abbreviations'!$A$2:$B$17,2,FALSE)</f>
        <v>B(a)P</v>
      </c>
      <c r="S109" s="3">
        <v>5.0999999999999997E-2</v>
      </c>
    </row>
    <row r="110" spans="1:19">
      <c r="A110" t="s">
        <v>44</v>
      </c>
      <c r="B110" t="str">
        <f t="shared" si="4"/>
        <v>DSS-1-F</v>
      </c>
      <c r="C110" t="s">
        <v>134</v>
      </c>
      <c r="D110" t="s">
        <v>13</v>
      </c>
      <c r="E110" t="s">
        <v>74</v>
      </c>
      <c r="F110" t="s">
        <v>271</v>
      </c>
      <c r="G110" t="s">
        <v>57</v>
      </c>
      <c r="H110" t="s">
        <v>46</v>
      </c>
      <c r="I110" s="3">
        <v>0.09</v>
      </c>
      <c r="J110" t="s">
        <v>0</v>
      </c>
      <c r="K110" t="s">
        <v>74</v>
      </c>
      <c r="L110" t="s">
        <v>74</v>
      </c>
      <c r="M110" t="b">
        <f>IF(COUNTIF(carcinogens!$A$2:$A$35,G110),TRUE,FALSE)</f>
        <v>1</v>
      </c>
      <c r="N110" t="b">
        <f t="shared" si="5"/>
        <v>0</v>
      </c>
      <c r="O110" s="3">
        <f t="shared" si="6"/>
        <v>0.09</v>
      </c>
      <c r="P110" t="b">
        <f t="shared" si="7"/>
        <v>0</v>
      </c>
      <c r="Q110" t="str">
        <f>VLOOKUP(C110,'Feedstock source'!$A$1:$B$8,2,FALSE)</f>
        <v>sludge</v>
      </c>
      <c r="R110" t="str">
        <f>VLOOKUP($G110,'PAHs abbreviations'!$A$2:$B$17,2,FALSE)</f>
        <v>B(b)F</v>
      </c>
      <c r="S110" s="3">
        <v>0.09</v>
      </c>
    </row>
    <row r="111" spans="1:19">
      <c r="A111" t="s">
        <v>44</v>
      </c>
      <c r="B111" t="str">
        <f t="shared" si="4"/>
        <v>DSS-1-F</v>
      </c>
      <c r="C111" t="s">
        <v>134</v>
      </c>
      <c r="D111" t="s">
        <v>13</v>
      </c>
      <c r="E111" t="s">
        <v>74</v>
      </c>
      <c r="F111" t="s">
        <v>271</v>
      </c>
      <c r="G111" t="s">
        <v>57</v>
      </c>
      <c r="H111" t="s">
        <v>46</v>
      </c>
      <c r="I111" s="3">
        <v>8.3000000000000004E-2</v>
      </c>
      <c r="J111" t="s">
        <v>0</v>
      </c>
      <c r="K111" t="s">
        <v>74</v>
      </c>
      <c r="L111" t="s">
        <v>74</v>
      </c>
      <c r="M111" t="b">
        <f>IF(COUNTIF(carcinogens!$A$2:$A$35,G111),TRUE,FALSE)</f>
        <v>1</v>
      </c>
      <c r="N111" t="b">
        <f t="shared" si="5"/>
        <v>0</v>
      </c>
      <c r="O111" s="3">
        <f t="shared" si="6"/>
        <v>8.3000000000000004E-2</v>
      </c>
      <c r="P111" t="b">
        <f t="shared" si="7"/>
        <v>0</v>
      </c>
      <c r="Q111" t="str">
        <f>VLOOKUP(C111,'Feedstock source'!$A$1:$B$8,2,FALSE)</f>
        <v>sludge</v>
      </c>
      <c r="R111" t="str">
        <f>VLOOKUP($G111,'PAHs abbreviations'!$A$2:$B$17,2,FALSE)</f>
        <v>B(b)F</v>
      </c>
      <c r="S111" s="3">
        <v>8.3000000000000004E-2</v>
      </c>
    </row>
    <row r="112" spans="1:19">
      <c r="A112" t="s">
        <v>44</v>
      </c>
      <c r="B112" t="str">
        <f t="shared" si="4"/>
        <v>DSS-1-F</v>
      </c>
      <c r="C112" t="s">
        <v>134</v>
      </c>
      <c r="D112" t="s">
        <v>13</v>
      </c>
      <c r="E112" t="s">
        <v>74</v>
      </c>
      <c r="F112" t="s">
        <v>271</v>
      </c>
      <c r="G112" t="s">
        <v>57</v>
      </c>
      <c r="H112" t="s">
        <v>46</v>
      </c>
      <c r="I112" s="3">
        <v>7.9000000000000001E-2</v>
      </c>
      <c r="J112" t="s">
        <v>0</v>
      </c>
      <c r="K112" t="s">
        <v>74</v>
      </c>
      <c r="L112" t="s">
        <v>74</v>
      </c>
      <c r="M112" t="b">
        <f>IF(COUNTIF(carcinogens!$A$2:$A$35,G112),TRUE,FALSE)</f>
        <v>1</v>
      </c>
      <c r="N112" t="b">
        <f t="shared" si="5"/>
        <v>0</v>
      </c>
      <c r="O112" s="3">
        <f t="shared" si="6"/>
        <v>7.9000000000000001E-2</v>
      </c>
      <c r="P112" t="b">
        <f t="shared" si="7"/>
        <v>0</v>
      </c>
      <c r="Q112" t="str">
        <f>VLOOKUP(C112,'Feedstock source'!$A$1:$B$8,2,FALSE)</f>
        <v>sludge</v>
      </c>
      <c r="R112" t="str">
        <f>VLOOKUP($G112,'PAHs abbreviations'!$A$2:$B$17,2,FALSE)</f>
        <v>B(b)F</v>
      </c>
      <c r="S112" s="3">
        <v>7.9000000000000001E-2</v>
      </c>
    </row>
    <row r="113" spans="1:19">
      <c r="A113" t="s">
        <v>44</v>
      </c>
      <c r="B113" t="str">
        <f t="shared" si="4"/>
        <v>DSS-1-F</v>
      </c>
      <c r="C113" t="s">
        <v>134</v>
      </c>
      <c r="D113" t="s">
        <v>13</v>
      </c>
      <c r="E113" t="s">
        <v>74</v>
      </c>
      <c r="F113" t="s">
        <v>271</v>
      </c>
      <c r="G113" t="s">
        <v>61</v>
      </c>
      <c r="H113" t="s">
        <v>46</v>
      </c>
      <c r="I113" s="3">
        <v>7.0000000000000007E-2</v>
      </c>
      <c r="J113" t="s">
        <v>0</v>
      </c>
      <c r="K113" t="s">
        <v>74</v>
      </c>
      <c r="L113" t="s">
        <v>74</v>
      </c>
      <c r="M113" t="b">
        <f>IF(COUNTIF(carcinogens!$A$2:$A$35,G113),TRUE,FALSE)</f>
        <v>1</v>
      </c>
      <c r="N113" t="b">
        <f t="shared" si="5"/>
        <v>0</v>
      </c>
      <c r="O113" s="3">
        <f t="shared" si="6"/>
        <v>7.0000000000000007E-2</v>
      </c>
      <c r="P113" t="b">
        <f t="shared" si="7"/>
        <v>0</v>
      </c>
      <c r="Q113" t="str">
        <f>VLOOKUP(C113,'Feedstock source'!$A$1:$B$8,2,FALSE)</f>
        <v>sludge</v>
      </c>
      <c r="R113" t="str">
        <f>VLOOKUP($G113,'PAHs abbreviations'!$A$2:$B$17,2,FALSE)</f>
        <v>B(ghi)P</v>
      </c>
      <c r="S113" s="3">
        <v>7.0000000000000007E-2</v>
      </c>
    </row>
    <row r="114" spans="1:19">
      <c r="A114" t="s">
        <v>44</v>
      </c>
      <c r="B114" t="str">
        <f t="shared" si="4"/>
        <v>DSS-1-F</v>
      </c>
      <c r="C114" t="s">
        <v>134</v>
      </c>
      <c r="D114" t="s">
        <v>13</v>
      </c>
      <c r="E114" t="s">
        <v>74</v>
      </c>
      <c r="F114" t="s">
        <v>271</v>
      </c>
      <c r="G114" t="s">
        <v>61</v>
      </c>
      <c r="H114" t="s">
        <v>46</v>
      </c>
      <c r="I114" s="3">
        <v>6.5000000000000002E-2</v>
      </c>
      <c r="J114" t="s">
        <v>0</v>
      </c>
      <c r="K114" t="s">
        <v>74</v>
      </c>
      <c r="L114" t="s">
        <v>74</v>
      </c>
      <c r="M114" t="b">
        <f>IF(COUNTIF(carcinogens!$A$2:$A$35,G114),TRUE,FALSE)</f>
        <v>1</v>
      </c>
      <c r="N114" t="b">
        <f t="shared" si="5"/>
        <v>0</v>
      </c>
      <c r="O114" s="3">
        <f t="shared" si="6"/>
        <v>6.5000000000000002E-2</v>
      </c>
      <c r="P114" t="b">
        <f t="shared" si="7"/>
        <v>0</v>
      </c>
      <c r="Q114" t="str">
        <f>VLOOKUP(C114,'Feedstock source'!$A$1:$B$8,2,FALSE)</f>
        <v>sludge</v>
      </c>
      <c r="R114" t="str">
        <f>VLOOKUP($G114,'PAHs abbreviations'!$A$2:$B$17,2,FALSE)</f>
        <v>B(ghi)P</v>
      </c>
      <c r="S114" s="3">
        <v>6.5000000000000002E-2</v>
      </c>
    </row>
    <row r="115" spans="1:19">
      <c r="A115" t="s">
        <v>44</v>
      </c>
      <c r="B115" t="str">
        <f t="shared" si="4"/>
        <v>DSS-1-F</v>
      </c>
      <c r="C115" t="s">
        <v>134</v>
      </c>
      <c r="D115" t="s">
        <v>13</v>
      </c>
      <c r="E115" t="s">
        <v>74</v>
      </c>
      <c r="F115" t="s">
        <v>271</v>
      </c>
      <c r="G115" t="s">
        <v>61</v>
      </c>
      <c r="H115" t="s">
        <v>46</v>
      </c>
      <c r="I115" s="3">
        <v>6.3E-2</v>
      </c>
      <c r="J115" t="s">
        <v>0</v>
      </c>
      <c r="K115" t="s">
        <v>74</v>
      </c>
      <c r="L115" t="s">
        <v>74</v>
      </c>
      <c r="M115" t="b">
        <f>IF(COUNTIF(carcinogens!$A$2:$A$35,G115),TRUE,FALSE)</f>
        <v>1</v>
      </c>
      <c r="N115" t="b">
        <f t="shared" si="5"/>
        <v>0</v>
      </c>
      <c r="O115" s="3">
        <f t="shared" si="6"/>
        <v>6.3E-2</v>
      </c>
      <c r="P115" t="b">
        <f t="shared" si="7"/>
        <v>0</v>
      </c>
      <c r="Q115" t="str">
        <f>VLOOKUP(C115,'Feedstock source'!$A$1:$B$8,2,FALSE)</f>
        <v>sludge</v>
      </c>
      <c r="R115" t="str">
        <f>VLOOKUP($G115,'PAHs abbreviations'!$A$2:$B$17,2,FALSE)</f>
        <v>B(ghi)P</v>
      </c>
      <c r="S115" s="3">
        <v>6.3E-2</v>
      </c>
    </row>
    <row r="116" spans="1:19">
      <c r="A116" t="s">
        <v>44</v>
      </c>
      <c r="B116" t="str">
        <f t="shared" si="4"/>
        <v>DSS-1-F</v>
      </c>
      <c r="C116" t="s">
        <v>134</v>
      </c>
      <c r="D116" t="s">
        <v>13</v>
      </c>
      <c r="E116" t="s">
        <v>74</v>
      </c>
      <c r="F116" t="s">
        <v>271</v>
      </c>
      <c r="G116" t="s">
        <v>58</v>
      </c>
      <c r="H116" t="s">
        <v>46</v>
      </c>
      <c r="I116" s="3">
        <v>4.3999999999999997E-2</v>
      </c>
      <c r="J116" t="s">
        <v>0</v>
      </c>
      <c r="K116" t="s">
        <v>74</v>
      </c>
      <c r="L116" t="s">
        <v>74</v>
      </c>
      <c r="M116" t="b">
        <f>IF(COUNTIF(carcinogens!$A$2:$A$35,G116),TRUE,FALSE)</f>
        <v>1</v>
      </c>
      <c r="N116" t="b">
        <f t="shared" si="5"/>
        <v>0</v>
      </c>
      <c r="O116" s="3">
        <f t="shared" si="6"/>
        <v>4.3999999999999997E-2</v>
      </c>
      <c r="P116" t="b">
        <f t="shared" si="7"/>
        <v>0</v>
      </c>
      <c r="Q116" t="str">
        <f>VLOOKUP(C116,'Feedstock source'!$A$1:$B$8,2,FALSE)</f>
        <v>sludge</v>
      </c>
      <c r="R116" t="str">
        <f>VLOOKUP($G116,'PAHs abbreviations'!$A$2:$B$17,2,FALSE)</f>
        <v>B(k)F</v>
      </c>
      <c r="S116" s="3">
        <v>4.3999999999999997E-2</v>
      </c>
    </row>
    <row r="117" spans="1:19">
      <c r="A117" t="s">
        <v>44</v>
      </c>
      <c r="B117" t="str">
        <f t="shared" si="4"/>
        <v>DSS-1-F</v>
      </c>
      <c r="C117" t="s">
        <v>134</v>
      </c>
      <c r="D117" t="s">
        <v>13</v>
      </c>
      <c r="E117" t="s">
        <v>74</v>
      </c>
      <c r="F117" t="s">
        <v>271</v>
      </c>
      <c r="G117" t="s">
        <v>58</v>
      </c>
      <c r="H117" t="s">
        <v>46</v>
      </c>
      <c r="I117" s="3">
        <v>4.2000000000000003E-2</v>
      </c>
      <c r="J117" t="s">
        <v>0</v>
      </c>
      <c r="K117" t="s">
        <v>74</v>
      </c>
      <c r="L117" t="s">
        <v>74</v>
      </c>
      <c r="M117" t="b">
        <f>IF(COUNTIF(carcinogens!$A$2:$A$35,G117),TRUE,FALSE)</f>
        <v>1</v>
      </c>
      <c r="N117" t="b">
        <f t="shared" si="5"/>
        <v>0</v>
      </c>
      <c r="O117" s="3">
        <f t="shared" si="6"/>
        <v>4.2000000000000003E-2</v>
      </c>
      <c r="P117" t="b">
        <f t="shared" si="7"/>
        <v>0</v>
      </c>
      <c r="Q117" t="str">
        <f>VLOOKUP(C117,'Feedstock source'!$A$1:$B$8,2,FALSE)</f>
        <v>sludge</v>
      </c>
      <c r="R117" t="str">
        <f>VLOOKUP($G117,'PAHs abbreviations'!$A$2:$B$17,2,FALSE)</f>
        <v>B(k)F</v>
      </c>
      <c r="S117" s="3">
        <v>4.2000000000000003E-2</v>
      </c>
    </row>
    <row r="118" spans="1:19">
      <c r="A118" t="s">
        <v>44</v>
      </c>
      <c r="B118" t="str">
        <f t="shared" si="4"/>
        <v>DSS-1-F</v>
      </c>
      <c r="C118" t="s">
        <v>134</v>
      </c>
      <c r="D118" t="s">
        <v>13</v>
      </c>
      <c r="E118" t="s">
        <v>74</v>
      </c>
      <c r="F118" t="s">
        <v>271</v>
      </c>
      <c r="G118" t="s">
        <v>58</v>
      </c>
      <c r="H118" t="s">
        <v>46</v>
      </c>
      <c r="I118" s="3">
        <v>0.04</v>
      </c>
      <c r="J118" t="s">
        <v>0</v>
      </c>
      <c r="K118" t="s">
        <v>74</v>
      </c>
      <c r="L118" t="s">
        <v>74</v>
      </c>
      <c r="M118" t="b">
        <f>IF(COUNTIF(carcinogens!$A$2:$A$35,G118),TRUE,FALSE)</f>
        <v>1</v>
      </c>
      <c r="N118" t="b">
        <f t="shared" si="5"/>
        <v>0</v>
      </c>
      <c r="O118" s="3">
        <f t="shared" si="6"/>
        <v>0.04</v>
      </c>
      <c r="P118" t="b">
        <f t="shared" si="7"/>
        <v>0</v>
      </c>
      <c r="Q118" t="str">
        <f>VLOOKUP(C118,'Feedstock source'!$A$1:$B$8,2,FALSE)</f>
        <v>sludge</v>
      </c>
      <c r="R118" t="str">
        <f>VLOOKUP($G118,'PAHs abbreviations'!$A$2:$B$17,2,FALSE)</f>
        <v>B(k)F</v>
      </c>
      <c r="S118" s="3">
        <v>0.04</v>
      </c>
    </row>
    <row r="119" spans="1:19">
      <c r="A119" t="s">
        <v>44</v>
      </c>
      <c r="B119" t="str">
        <f t="shared" si="4"/>
        <v>DSS-1-F</v>
      </c>
      <c r="C119" t="s">
        <v>134</v>
      </c>
      <c r="D119" t="s">
        <v>13</v>
      </c>
      <c r="E119" t="s">
        <v>74</v>
      </c>
      <c r="F119" t="s">
        <v>271</v>
      </c>
      <c r="G119" t="s">
        <v>56</v>
      </c>
      <c r="H119" t="s">
        <v>46</v>
      </c>
      <c r="I119" s="3">
        <v>0.112</v>
      </c>
      <c r="J119" t="s">
        <v>0</v>
      </c>
      <c r="K119" t="s">
        <v>74</v>
      </c>
      <c r="L119" t="s">
        <v>74</v>
      </c>
      <c r="M119" t="b">
        <f>IF(COUNTIF(carcinogens!$A$2:$A$35,G119),TRUE,FALSE)</f>
        <v>1</v>
      </c>
      <c r="N119" t="b">
        <f t="shared" si="5"/>
        <v>0</v>
      </c>
      <c r="O119" s="3">
        <f t="shared" si="6"/>
        <v>0.112</v>
      </c>
      <c r="P119" t="b">
        <f t="shared" si="7"/>
        <v>0</v>
      </c>
      <c r="Q119" t="str">
        <f>VLOOKUP(C119,'Feedstock source'!$A$1:$B$8,2,FALSE)</f>
        <v>sludge</v>
      </c>
      <c r="R119" t="str">
        <f>VLOOKUP($G119,'PAHs abbreviations'!$A$2:$B$17,2,FALSE)</f>
        <v>Cry</v>
      </c>
      <c r="S119" s="3">
        <v>0.112</v>
      </c>
    </row>
    <row r="120" spans="1:19">
      <c r="A120" t="s">
        <v>44</v>
      </c>
      <c r="B120" t="str">
        <f t="shared" si="4"/>
        <v>DSS-1-F</v>
      </c>
      <c r="C120" t="s">
        <v>134</v>
      </c>
      <c r="D120" t="s">
        <v>13</v>
      </c>
      <c r="E120" t="s">
        <v>74</v>
      </c>
      <c r="F120" t="s">
        <v>271</v>
      </c>
      <c r="G120" t="s">
        <v>56</v>
      </c>
      <c r="H120" t="s">
        <v>46</v>
      </c>
      <c r="I120" s="3">
        <v>0.112</v>
      </c>
      <c r="J120" t="s">
        <v>0</v>
      </c>
      <c r="K120" t="s">
        <v>74</v>
      </c>
      <c r="L120" t="s">
        <v>74</v>
      </c>
      <c r="M120" t="b">
        <f>IF(COUNTIF(carcinogens!$A$2:$A$35,G120),TRUE,FALSE)</f>
        <v>1</v>
      </c>
      <c r="N120" t="b">
        <f t="shared" si="5"/>
        <v>0</v>
      </c>
      <c r="O120" s="3">
        <f t="shared" si="6"/>
        <v>0.112</v>
      </c>
      <c r="P120" t="b">
        <f t="shared" si="7"/>
        <v>0</v>
      </c>
      <c r="Q120" t="str">
        <f>VLOOKUP(C120,'Feedstock source'!$A$1:$B$8,2,FALSE)</f>
        <v>sludge</v>
      </c>
      <c r="R120" t="str">
        <f>VLOOKUP($G120,'PAHs abbreviations'!$A$2:$B$17,2,FALSE)</f>
        <v>Cry</v>
      </c>
      <c r="S120" s="3">
        <v>0.112</v>
      </c>
    </row>
    <row r="121" spans="1:19">
      <c r="A121" t="s">
        <v>44</v>
      </c>
      <c r="B121" t="str">
        <f t="shared" si="4"/>
        <v>DSS-1-F</v>
      </c>
      <c r="C121" t="s">
        <v>134</v>
      </c>
      <c r="D121" t="s">
        <v>13</v>
      </c>
      <c r="E121" t="s">
        <v>74</v>
      </c>
      <c r="F121" t="s">
        <v>271</v>
      </c>
      <c r="G121" t="s">
        <v>56</v>
      </c>
      <c r="H121" t="s">
        <v>46</v>
      </c>
      <c r="I121" s="3">
        <v>0.108</v>
      </c>
      <c r="J121" t="s">
        <v>0</v>
      </c>
      <c r="K121" t="s">
        <v>74</v>
      </c>
      <c r="L121" t="s">
        <v>74</v>
      </c>
      <c r="M121" t="b">
        <f>IF(COUNTIF(carcinogens!$A$2:$A$35,G121),TRUE,FALSE)</f>
        <v>1</v>
      </c>
      <c r="N121" t="b">
        <f t="shared" si="5"/>
        <v>0</v>
      </c>
      <c r="O121" s="3">
        <f t="shared" si="6"/>
        <v>0.108</v>
      </c>
      <c r="P121" t="b">
        <f t="shared" si="7"/>
        <v>0</v>
      </c>
      <c r="Q121" t="str">
        <f>VLOOKUP(C121,'Feedstock source'!$A$1:$B$8,2,FALSE)</f>
        <v>sludge</v>
      </c>
      <c r="R121" t="str">
        <f>VLOOKUP($G121,'PAHs abbreviations'!$A$2:$B$17,2,FALSE)</f>
        <v>Cry</v>
      </c>
      <c r="S121" s="3">
        <v>0.108</v>
      </c>
    </row>
    <row r="122" spans="1:19">
      <c r="A122" t="s">
        <v>44</v>
      </c>
      <c r="B122" t="str">
        <f t="shared" si="4"/>
        <v>DSS-1-F</v>
      </c>
      <c r="C122" t="s">
        <v>134</v>
      </c>
      <c r="D122" t="s">
        <v>13</v>
      </c>
      <c r="E122" t="s">
        <v>74</v>
      </c>
      <c r="F122" t="s">
        <v>271</v>
      </c>
      <c r="G122" t="s">
        <v>62</v>
      </c>
      <c r="H122" t="s">
        <v>46</v>
      </c>
      <c r="I122" s="3">
        <v>1.7000000000000001E-2</v>
      </c>
      <c r="J122" t="s">
        <v>0</v>
      </c>
      <c r="K122" t="s">
        <v>74</v>
      </c>
      <c r="L122" t="s">
        <v>74</v>
      </c>
      <c r="M122" t="b">
        <f>IF(COUNTIF(carcinogens!$A$2:$A$35,G122),TRUE,FALSE)</f>
        <v>1</v>
      </c>
      <c r="N122" t="b">
        <f t="shared" si="5"/>
        <v>0</v>
      </c>
      <c r="O122" s="3">
        <f t="shared" si="6"/>
        <v>1.7000000000000001E-2</v>
      </c>
      <c r="P122" t="b">
        <f t="shared" si="7"/>
        <v>0</v>
      </c>
      <c r="Q122" t="str">
        <f>VLOOKUP(C122,'Feedstock source'!$A$1:$B$8,2,FALSE)</f>
        <v>sludge</v>
      </c>
      <c r="R122" t="str">
        <f>VLOOKUP($G122,'PAHs abbreviations'!$A$2:$B$17,2,FALSE)</f>
        <v>DB(ah)A</v>
      </c>
      <c r="S122" s="3">
        <v>1.7000000000000001E-2</v>
      </c>
    </row>
    <row r="123" spans="1:19">
      <c r="A123" t="s">
        <v>44</v>
      </c>
      <c r="B123" t="str">
        <f t="shared" si="4"/>
        <v>DSS-1-F</v>
      </c>
      <c r="C123" t="s">
        <v>134</v>
      </c>
      <c r="D123" t="s">
        <v>13</v>
      </c>
      <c r="E123" t="s">
        <v>74</v>
      </c>
      <c r="F123" t="s">
        <v>271</v>
      </c>
      <c r="G123" t="s">
        <v>62</v>
      </c>
      <c r="H123" t="s">
        <v>46</v>
      </c>
      <c r="I123" s="3">
        <v>1.7000000000000001E-2</v>
      </c>
      <c r="J123" t="s">
        <v>0</v>
      </c>
      <c r="K123" t="s">
        <v>74</v>
      </c>
      <c r="L123" t="s">
        <v>74</v>
      </c>
      <c r="M123" t="b">
        <f>IF(COUNTIF(carcinogens!$A$2:$A$35,G123),TRUE,FALSE)</f>
        <v>1</v>
      </c>
      <c r="N123" t="b">
        <f t="shared" si="5"/>
        <v>0</v>
      </c>
      <c r="O123" s="3">
        <f t="shared" si="6"/>
        <v>1.7000000000000001E-2</v>
      </c>
      <c r="P123" t="b">
        <f t="shared" si="7"/>
        <v>0</v>
      </c>
      <c r="Q123" t="str">
        <f>VLOOKUP(C123,'Feedstock source'!$A$1:$B$8,2,FALSE)</f>
        <v>sludge</v>
      </c>
      <c r="R123" t="str">
        <f>VLOOKUP($G123,'PAHs abbreviations'!$A$2:$B$17,2,FALSE)</f>
        <v>DB(ah)A</v>
      </c>
      <c r="S123" s="3">
        <v>1.7000000000000001E-2</v>
      </c>
    </row>
    <row r="124" spans="1:19">
      <c r="A124" t="s">
        <v>44</v>
      </c>
      <c r="B124" t="str">
        <f t="shared" si="4"/>
        <v>DSS-1-F</v>
      </c>
      <c r="C124" t="s">
        <v>134</v>
      </c>
      <c r="D124" t="s">
        <v>13</v>
      </c>
      <c r="E124" t="s">
        <v>74</v>
      </c>
      <c r="F124" t="s">
        <v>271</v>
      </c>
      <c r="G124" t="s">
        <v>62</v>
      </c>
      <c r="H124" t="s">
        <v>46</v>
      </c>
      <c r="I124" s="3">
        <v>1.6E-2</v>
      </c>
      <c r="J124" t="s">
        <v>0</v>
      </c>
      <c r="K124" t="s">
        <v>74</v>
      </c>
      <c r="L124" t="s">
        <v>74</v>
      </c>
      <c r="M124" t="b">
        <f>IF(COUNTIF(carcinogens!$A$2:$A$35,G124),TRUE,FALSE)</f>
        <v>1</v>
      </c>
      <c r="N124" t="b">
        <f t="shared" si="5"/>
        <v>0</v>
      </c>
      <c r="O124" s="3">
        <f t="shared" si="6"/>
        <v>1.6E-2</v>
      </c>
      <c r="P124" t="b">
        <f t="shared" si="7"/>
        <v>0</v>
      </c>
      <c r="Q124" t="str">
        <f>VLOOKUP(C124,'Feedstock source'!$A$1:$B$8,2,FALSE)</f>
        <v>sludge</v>
      </c>
      <c r="R124" t="str">
        <f>VLOOKUP($G124,'PAHs abbreviations'!$A$2:$B$17,2,FALSE)</f>
        <v>DB(ah)A</v>
      </c>
      <c r="S124" s="3">
        <v>1.6E-2</v>
      </c>
    </row>
    <row r="125" spans="1:19">
      <c r="A125" t="s">
        <v>44</v>
      </c>
      <c r="B125" t="str">
        <f t="shared" si="4"/>
        <v>DSS-1-F</v>
      </c>
      <c r="C125" t="s">
        <v>134</v>
      </c>
      <c r="D125" t="s">
        <v>13</v>
      </c>
      <c r="E125" t="s">
        <v>74</v>
      </c>
      <c r="F125" t="s">
        <v>271</v>
      </c>
      <c r="G125" t="s">
        <v>53</v>
      </c>
      <c r="H125" t="s">
        <v>46</v>
      </c>
      <c r="I125" s="3">
        <v>0.29499999999999998</v>
      </c>
      <c r="J125" t="s">
        <v>0</v>
      </c>
      <c r="K125" t="s">
        <v>74</v>
      </c>
      <c r="L125" t="s">
        <v>74</v>
      </c>
      <c r="M125" t="b">
        <f>IF(COUNTIF(carcinogens!$A$2:$A$35,G125),TRUE,FALSE)</f>
        <v>0</v>
      </c>
      <c r="N125" t="b">
        <f t="shared" si="5"/>
        <v>0</v>
      </c>
      <c r="O125" s="3">
        <f t="shared" si="6"/>
        <v>0.29499999999999998</v>
      </c>
      <c r="P125" t="b">
        <f t="shared" si="7"/>
        <v>0</v>
      </c>
      <c r="Q125" t="str">
        <f>VLOOKUP(C125,'Feedstock source'!$A$1:$B$8,2,FALSE)</f>
        <v>sludge</v>
      </c>
      <c r="R125" t="str">
        <f>VLOOKUP($G125,'PAHs abbreviations'!$A$2:$B$17,2,FALSE)</f>
        <v>Flt</v>
      </c>
      <c r="S125" s="3">
        <v>0.29499999999999998</v>
      </c>
    </row>
    <row r="126" spans="1:19">
      <c r="A126" t="s">
        <v>44</v>
      </c>
      <c r="B126" t="str">
        <f t="shared" si="4"/>
        <v>DSS-1-F</v>
      </c>
      <c r="C126" t="s">
        <v>134</v>
      </c>
      <c r="D126" t="s">
        <v>13</v>
      </c>
      <c r="E126" t="s">
        <v>74</v>
      </c>
      <c r="F126" t="s">
        <v>271</v>
      </c>
      <c r="G126" t="s">
        <v>53</v>
      </c>
      <c r="H126" t="s">
        <v>46</v>
      </c>
      <c r="I126" s="3">
        <v>0.27400000000000002</v>
      </c>
      <c r="J126" t="s">
        <v>0</v>
      </c>
      <c r="K126" t="s">
        <v>74</v>
      </c>
      <c r="L126" t="s">
        <v>74</v>
      </c>
      <c r="M126" t="b">
        <f>IF(COUNTIF(carcinogens!$A$2:$A$35,G126),TRUE,FALSE)</f>
        <v>0</v>
      </c>
      <c r="N126" t="b">
        <f t="shared" si="5"/>
        <v>0</v>
      </c>
      <c r="O126" s="3">
        <f t="shared" si="6"/>
        <v>0.27400000000000002</v>
      </c>
      <c r="P126" t="b">
        <f t="shared" si="7"/>
        <v>0</v>
      </c>
      <c r="Q126" t="str">
        <f>VLOOKUP(C126,'Feedstock source'!$A$1:$B$8,2,FALSE)</f>
        <v>sludge</v>
      </c>
      <c r="R126" t="str">
        <f>VLOOKUP($G126,'PAHs abbreviations'!$A$2:$B$17,2,FALSE)</f>
        <v>Flt</v>
      </c>
      <c r="S126" s="3">
        <v>0.27400000000000002</v>
      </c>
    </row>
    <row r="127" spans="1:19">
      <c r="A127" t="s">
        <v>44</v>
      </c>
      <c r="B127" t="str">
        <f t="shared" si="4"/>
        <v>DSS-1-F</v>
      </c>
      <c r="C127" t="s">
        <v>134</v>
      </c>
      <c r="D127" t="s">
        <v>13</v>
      </c>
      <c r="E127" t="s">
        <v>74</v>
      </c>
      <c r="F127" t="s">
        <v>271</v>
      </c>
      <c r="G127" t="s">
        <v>53</v>
      </c>
      <c r="H127" t="s">
        <v>46</v>
      </c>
      <c r="I127" s="3">
        <v>0.26400000000000001</v>
      </c>
      <c r="J127" t="s">
        <v>0</v>
      </c>
      <c r="K127" t="s">
        <v>74</v>
      </c>
      <c r="L127" t="s">
        <v>74</v>
      </c>
      <c r="M127" t="b">
        <f>IF(COUNTIF(carcinogens!$A$2:$A$35,G127),TRUE,FALSE)</f>
        <v>0</v>
      </c>
      <c r="N127" t="b">
        <f t="shared" si="5"/>
        <v>0</v>
      </c>
      <c r="O127" s="3">
        <f t="shared" si="6"/>
        <v>0.26400000000000001</v>
      </c>
      <c r="P127" t="b">
        <f t="shared" si="7"/>
        <v>0</v>
      </c>
      <c r="Q127" t="str">
        <f>VLOOKUP(C127,'Feedstock source'!$A$1:$B$8,2,FALSE)</f>
        <v>sludge</v>
      </c>
      <c r="R127" t="str">
        <f>VLOOKUP($G127,'PAHs abbreviations'!$A$2:$B$17,2,FALSE)</f>
        <v>Flt</v>
      </c>
      <c r="S127" s="3">
        <v>0.26400000000000001</v>
      </c>
    </row>
    <row r="128" spans="1:19">
      <c r="A128" t="s">
        <v>44</v>
      </c>
      <c r="B128" t="str">
        <f t="shared" si="4"/>
        <v>DSS-1-F</v>
      </c>
      <c r="C128" t="s">
        <v>134</v>
      </c>
      <c r="D128" t="s">
        <v>13</v>
      </c>
      <c r="E128" t="s">
        <v>74</v>
      </c>
      <c r="F128" t="s">
        <v>271</v>
      </c>
      <c r="G128" t="s">
        <v>50</v>
      </c>
      <c r="H128" t="s">
        <v>46</v>
      </c>
      <c r="I128" s="3">
        <v>4.7E-2</v>
      </c>
      <c r="J128" t="s">
        <v>0</v>
      </c>
      <c r="K128" t="s">
        <v>74</v>
      </c>
      <c r="L128" t="s">
        <v>74</v>
      </c>
      <c r="M128" t="b">
        <f>IF(COUNTIF(carcinogens!$A$2:$A$35,G128),TRUE,FALSE)</f>
        <v>0</v>
      </c>
      <c r="N128" t="b">
        <f t="shared" si="5"/>
        <v>0</v>
      </c>
      <c r="O128" s="3">
        <f t="shared" si="6"/>
        <v>4.7E-2</v>
      </c>
      <c r="P128" t="b">
        <f t="shared" si="7"/>
        <v>0</v>
      </c>
      <c r="Q128" t="str">
        <f>VLOOKUP(C128,'Feedstock source'!$A$1:$B$8,2,FALSE)</f>
        <v>sludge</v>
      </c>
      <c r="R128" t="str">
        <f>VLOOKUP($G128,'PAHs abbreviations'!$A$2:$B$17,2,FALSE)</f>
        <v>Flu</v>
      </c>
      <c r="S128" s="3">
        <v>4.7E-2</v>
      </c>
    </row>
    <row r="129" spans="1:19">
      <c r="A129" t="s">
        <v>44</v>
      </c>
      <c r="B129" t="str">
        <f t="shared" si="4"/>
        <v>DSS-1-F</v>
      </c>
      <c r="C129" t="s">
        <v>134</v>
      </c>
      <c r="D129" t="s">
        <v>13</v>
      </c>
      <c r="E129" t="s">
        <v>74</v>
      </c>
      <c r="F129" t="s">
        <v>271</v>
      </c>
      <c r="G129" t="s">
        <v>50</v>
      </c>
      <c r="H129" t="s">
        <v>46</v>
      </c>
      <c r="I129" s="3">
        <v>4.3999999999999997E-2</v>
      </c>
      <c r="J129" t="s">
        <v>0</v>
      </c>
      <c r="K129" t="s">
        <v>74</v>
      </c>
      <c r="L129" t="s">
        <v>74</v>
      </c>
      <c r="M129" t="b">
        <f>IF(COUNTIF(carcinogens!$A$2:$A$35,G129),TRUE,FALSE)</f>
        <v>0</v>
      </c>
      <c r="N129" t="b">
        <f t="shared" si="5"/>
        <v>0</v>
      </c>
      <c r="O129" s="3">
        <f t="shared" si="6"/>
        <v>4.3999999999999997E-2</v>
      </c>
      <c r="P129" t="b">
        <f t="shared" si="7"/>
        <v>0</v>
      </c>
      <c r="Q129" t="str">
        <f>VLOOKUP(C129,'Feedstock source'!$A$1:$B$8,2,FALSE)</f>
        <v>sludge</v>
      </c>
      <c r="R129" t="str">
        <f>VLOOKUP($G129,'PAHs abbreviations'!$A$2:$B$17,2,FALSE)</f>
        <v>Flu</v>
      </c>
      <c r="S129" s="3">
        <v>4.3999999999999997E-2</v>
      </c>
    </row>
    <row r="130" spans="1:19">
      <c r="A130" t="s">
        <v>44</v>
      </c>
      <c r="B130" t="str">
        <f t="shared" ref="B130:B193" si="8">A130</f>
        <v>DSS-1-F</v>
      </c>
      <c r="C130" t="s">
        <v>134</v>
      </c>
      <c r="D130" t="s">
        <v>13</v>
      </c>
      <c r="E130" t="s">
        <v>74</v>
      </c>
      <c r="F130" t="s">
        <v>271</v>
      </c>
      <c r="G130" t="s">
        <v>50</v>
      </c>
      <c r="H130" t="s">
        <v>46</v>
      </c>
      <c r="I130" s="3">
        <v>3.7999999999999999E-2</v>
      </c>
      <c r="J130" t="s">
        <v>0</v>
      </c>
      <c r="K130" t="s">
        <v>74</v>
      </c>
      <c r="L130" t="s">
        <v>74</v>
      </c>
      <c r="M130" t="b">
        <f>IF(COUNTIF(carcinogens!$A$2:$A$35,G130),TRUE,FALSE)</f>
        <v>0</v>
      </c>
      <c r="N130" t="b">
        <f t="shared" ref="N130:N193" si="9">IF(ISNUMBER(I130),FALSE,TRUE)</f>
        <v>0</v>
      </c>
      <c r="O130" s="3">
        <f t="shared" ref="O130:O193" si="10">I130</f>
        <v>3.7999999999999999E-2</v>
      </c>
      <c r="P130" t="b">
        <f t="shared" ref="P130:P193" si="11">IF(ISNUMBER(O130),FALSE,TRUE)</f>
        <v>0</v>
      </c>
      <c r="Q130" t="str">
        <f>VLOOKUP(C130,'Feedstock source'!$A$1:$B$8,2,FALSE)</f>
        <v>sludge</v>
      </c>
      <c r="R130" t="str">
        <f>VLOOKUP($G130,'PAHs abbreviations'!$A$2:$B$17,2,FALSE)</f>
        <v>Flu</v>
      </c>
      <c r="S130" s="3">
        <v>3.7999999999999999E-2</v>
      </c>
    </row>
    <row r="131" spans="1:19">
      <c r="A131" t="s">
        <v>44</v>
      </c>
      <c r="B131" t="str">
        <f t="shared" si="8"/>
        <v>DSS-1-F</v>
      </c>
      <c r="C131" t="s">
        <v>134</v>
      </c>
      <c r="D131" t="s">
        <v>13</v>
      </c>
      <c r="E131" t="s">
        <v>74</v>
      </c>
      <c r="F131" t="s">
        <v>271</v>
      </c>
      <c r="G131" t="s">
        <v>60</v>
      </c>
      <c r="H131" t="s">
        <v>46</v>
      </c>
      <c r="I131" s="3">
        <v>5.3999999999999999E-2</v>
      </c>
      <c r="J131" t="s">
        <v>0</v>
      </c>
      <c r="K131" t="s">
        <v>74</v>
      </c>
      <c r="L131" t="s">
        <v>74</v>
      </c>
      <c r="M131" t="b">
        <f>IF(COUNTIF(carcinogens!$A$2:$A$35,G131),TRUE,FALSE)</f>
        <v>1</v>
      </c>
      <c r="N131" t="b">
        <f t="shared" si="9"/>
        <v>0</v>
      </c>
      <c r="O131" s="3">
        <f t="shared" si="10"/>
        <v>5.3999999999999999E-2</v>
      </c>
      <c r="P131" t="b">
        <f t="shared" si="11"/>
        <v>0</v>
      </c>
      <c r="Q131" t="str">
        <f>VLOOKUP(C131,'Feedstock source'!$A$1:$B$8,2,FALSE)</f>
        <v>sludge</v>
      </c>
      <c r="R131" t="str">
        <f>VLOOKUP($G131,'PAHs abbreviations'!$A$2:$B$17,2,FALSE)</f>
        <v>IP</v>
      </c>
      <c r="S131" s="3">
        <v>5.3999999999999999E-2</v>
      </c>
    </row>
    <row r="132" spans="1:19">
      <c r="A132" t="s">
        <v>44</v>
      </c>
      <c r="B132" t="str">
        <f t="shared" si="8"/>
        <v>DSS-1-F</v>
      </c>
      <c r="C132" t="s">
        <v>134</v>
      </c>
      <c r="D132" t="s">
        <v>13</v>
      </c>
      <c r="E132" t="s">
        <v>74</v>
      </c>
      <c r="F132" t="s">
        <v>271</v>
      </c>
      <c r="G132" t="s">
        <v>60</v>
      </c>
      <c r="H132" t="s">
        <v>46</v>
      </c>
      <c r="I132" s="3">
        <v>5.2999999999999999E-2</v>
      </c>
      <c r="J132" t="s">
        <v>0</v>
      </c>
      <c r="K132" t="s">
        <v>74</v>
      </c>
      <c r="L132" t="s">
        <v>74</v>
      </c>
      <c r="M132" t="b">
        <f>IF(COUNTIF(carcinogens!$A$2:$A$35,G132),TRUE,FALSE)</f>
        <v>1</v>
      </c>
      <c r="N132" t="b">
        <f t="shared" si="9"/>
        <v>0</v>
      </c>
      <c r="O132" s="3">
        <f t="shared" si="10"/>
        <v>5.2999999999999999E-2</v>
      </c>
      <c r="P132" t="b">
        <f t="shared" si="11"/>
        <v>0</v>
      </c>
      <c r="Q132" t="str">
        <f>VLOOKUP(C132,'Feedstock source'!$A$1:$B$8,2,FALSE)</f>
        <v>sludge</v>
      </c>
      <c r="R132" t="str">
        <f>VLOOKUP($G132,'PAHs abbreviations'!$A$2:$B$17,2,FALSE)</f>
        <v>IP</v>
      </c>
      <c r="S132" s="3">
        <v>5.2999999999999999E-2</v>
      </c>
    </row>
    <row r="133" spans="1:19">
      <c r="A133" t="s">
        <v>44</v>
      </c>
      <c r="B133" t="str">
        <f t="shared" si="8"/>
        <v>DSS-1-F</v>
      </c>
      <c r="C133" t="s">
        <v>134</v>
      </c>
      <c r="D133" t="s">
        <v>13</v>
      </c>
      <c r="E133" t="s">
        <v>74</v>
      </c>
      <c r="F133" t="s">
        <v>271</v>
      </c>
      <c r="G133" t="s">
        <v>60</v>
      </c>
      <c r="H133" t="s">
        <v>46</v>
      </c>
      <c r="I133" s="3">
        <v>5.0999999999999997E-2</v>
      </c>
      <c r="J133" t="s">
        <v>0</v>
      </c>
      <c r="K133" t="s">
        <v>74</v>
      </c>
      <c r="L133" t="s">
        <v>74</v>
      </c>
      <c r="M133" t="b">
        <f>IF(COUNTIF(carcinogens!$A$2:$A$35,G133),TRUE,FALSE)</f>
        <v>1</v>
      </c>
      <c r="N133" t="b">
        <f t="shared" si="9"/>
        <v>0</v>
      </c>
      <c r="O133" s="3">
        <f t="shared" si="10"/>
        <v>5.0999999999999997E-2</v>
      </c>
      <c r="P133" t="b">
        <f t="shared" si="11"/>
        <v>0</v>
      </c>
      <c r="Q133" t="str">
        <f>VLOOKUP(C133,'Feedstock source'!$A$1:$B$8,2,FALSE)</f>
        <v>sludge</v>
      </c>
      <c r="R133" t="str">
        <f>VLOOKUP($G133,'PAHs abbreviations'!$A$2:$B$17,2,FALSE)</f>
        <v>IP</v>
      </c>
      <c r="S133" s="3">
        <v>5.0999999999999997E-2</v>
      </c>
    </row>
    <row r="134" spans="1:19">
      <c r="A134" t="s">
        <v>44</v>
      </c>
      <c r="B134" t="str">
        <f t="shared" si="8"/>
        <v>DSS-1-F</v>
      </c>
      <c r="C134" t="s">
        <v>134</v>
      </c>
      <c r="D134" t="s">
        <v>13</v>
      </c>
      <c r="E134" t="s">
        <v>74</v>
      </c>
      <c r="F134" t="s">
        <v>271</v>
      </c>
      <c r="G134" t="s">
        <v>47</v>
      </c>
      <c r="H134" t="s">
        <v>46</v>
      </c>
      <c r="I134" s="3">
        <v>3.9E-2</v>
      </c>
      <c r="J134" t="s">
        <v>0</v>
      </c>
      <c r="K134" t="s">
        <v>74</v>
      </c>
      <c r="L134" t="s">
        <v>74</v>
      </c>
      <c r="M134" t="b">
        <f>IF(COUNTIF(carcinogens!$A$2:$A$35,G134),TRUE,FALSE)</f>
        <v>0</v>
      </c>
      <c r="N134" t="b">
        <f t="shared" si="9"/>
        <v>0</v>
      </c>
      <c r="O134" s="3">
        <f t="shared" si="10"/>
        <v>3.9E-2</v>
      </c>
      <c r="P134" t="b">
        <f t="shared" si="11"/>
        <v>0</v>
      </c>
      <c r="Q134" t="str">
        <f>VLOOKUP(C134,'Feedstock source'!$A$1:$B$8,2,FALSE)</f>
        <v>sludge</v>
      </c>
      <c r="R134" t="str">
        <f>VLOOKUP($G134,'PAHs abbreviations'!$A$2:$B$17,2,FALSE)</f>
        <v>Nap</v>
      </c>
      <c r="S134" s="3">
        <v>3.9E-2</v>
      </c>
    </row>
    <row r="135" spans="1:19">
      <c r="A135" t="s">
        <v>44</v>
      </c>
      <c r="B135" t="str">
        <f t="shared" si="8"/>
        <v>DSS-1-F</v>
      </c>
      <c r="C135" t="s">
        <v>134</v>
      </c>
      <c r="D135" t="s">
        <v>13</v>
      </c>
      <c r="E135" t="s">
        <v>74</v>
      </c>
      <c r="F135" t="s">
        <v>271</v>
      </c>
      <c r="G135" t="s">
        <v>47</v>
      </c>
      <c r="H135" t="s">
        <v>46</v>
      </c>
      <c r="I135" s="3">
        <v>3.7999999999999999E-2</v>
      </c>
      <c r="J135" t="s">
        <v>0</v>
      </c>
      <c r="K135" t="s">
        <v>74</v>
      </c>
      <c r="L135" t="s">
        <v>74</v>
      </c>
      <c r="M135" t="b">
        <f>IF(COUNTIF(carcinogens!$A$2:$A$35,G135),TRUE,FALSE)</f>
        <v>0</v>
      </c>
      <c r="N135" t="b">
        <f t="shared" si="9"/>
        <v>0</v>
      </c>
      <c r="O135" s="3">
        <f t="shared" si="10"/>
        <v>3.7999999999999999E-2</v>
      </c>
      <c r="P135" t="b">
        <f t="shared" si="11"/>
        <v>0</v>
      </c>
      <c r="Q135" t="str">
        <f>VLOOKUP(C135,'Feedstock source'!$A$1:$B$8,2,FALSE)</f>
        <v>sludge</v>
      </c>
      <c r="R135" t="str">
        <f>VLOOKUP($G135,'PAHs abbreviations'!$A$2:$B$17,2,FALSE)</f>
        <v>Nap</v>
      </c>
      <c r="S135" s="3">
        <v>3.7999999999999999E-2</v>
      </c>
    </row>
    <row r="136" spans="1:19">
      <c r="A136" t="s">
        <v>44</v>
      </c>
      <c r="B136" t="str">
        <f t="shared" si="8"/>
        <v>DSS-1-F</v>
      </c>
      <c r="C136" t="s">
        <v>134</v>
      </c>
      <c r="D136" t="s">
        <v>13</v>
      </c>
      <c r="E136" t="s">
        <v>74</v>
      </c>
      <c r="F136" t="s">
        <v>271</v>
      </c>
      <c r="G136" t="s">
        <v>47</v>
      </c>
      <c r="H136" t="s">
        <v>46</v>
      </c>
      <c r="I136" s="3">
        <v>3.5000000000000003E-2</v>
      </c>
      <c r="J136" t="s">
        <v>0</v>
      </c>
      <c r="K136" t="s">
        <v>74</v>
      </c>
      <c r="L136" t="s">
        <v>74</v>
      </c>
      <c r="M136" t="b">
        <f>IF(COUNTIF(carcinogens!$A$2:$A$35,G136),TRUE,FALSE)</f>
        <v>0</v>
      </c>
      <c r="N136" t="b">
        <f t="shared" si="9"/>
        <v>0</v>
      </c>
      <c r="O136" s="3">
        <f t="shared" si="10"/>
        <v>3.5000000000000003E-2</v>
      </c>
      <c r="P136" t="b">
        <f t="shared" si="11"/>
        <v>0</v>
      </c>
      <c r="Q136" t="str">
        <f>VLOOKUP(C136,'Feedstock source'!$A$1:$B$8,2,FALSE)</f>
        <v>sludge</v>
      </c>
      <c r="R136" t="str">
        <f>VLOOKUP($G136,'PAHs abbreviations'!$A$2:$B$17,2,FALSE)</f>
        <v>Nap</v>
      </c>
      <c r="S136" s="3">
        <v>3.5000000000000003E-2</v>
      </c>
    </row>
    <row r="137" spans="1:19">
      <c r="A137" t="s">
        <v>44</v>
      </c>
      <c r="B137" t="str">
        <f t="shared" si="8"/>
        <v>DSS-1-F</v>
      </c>
      <c r="C137" t="s">
        <v>134</v>
      </c>
      <c r="D137" t="s">
        <v>13</v>
      </c>
      <c r="E137" t="s">
        <v>74</v>
      </c>
      <c r="F137" t="s">
        <v>271</v>
      </c>
      <c r="G137" t="s">
        <v>84</v>
      </c>
      <c r="H137" t="s">
        <v>76</v>
      </c>
      <c r="I137" s="3">
        <v>1960</v>
      </c>
      <c r="J137" t="s">
        <v>27</v>
      </c>
      <c r="K137" t="s">
        <v>74</v>
      </c>
      <c r="L137" t="s">
        <v>74</v>
      </c>
      <c r="M137" t="b">
        <f>IF(COUNTIF(carcinogens!$A$2:$A$35,G137),TRUE,FALSE)</f>
        <v>1</v>
      </c>
      <c r="N137" t="b">
        <f t="shared" si="9"/>
        <v>0</v>
      </c>
      <c r="O137" s="3">
        <f t="shared" si="10"/>
        <v>1960</v>
      </c>
      <c r="P137" t="b">
        <f t="shared" si="11"/>
        <v>0</v>
      </c>
      <c r="Q137" t="str">
        <f>VLOOKUP(C137,'Feedstock source'!$A$1:$B$8,2,FALSE)</f>
        <v>sludge</v>
      </c>
      <c r="R137" t="e">
        <f>VLOOKUP($G137,'PAHs abbreviations'!$A$2:$B$17,2,FALSE)</f>
        <v>#N/A</v>
      </c>
      <c r="S137" s="3">
        <v>1960</v>
      </c>
    </row>
    <row r="138" spans="1:19">
      <c r="A138" t="s">
        <v>44</v>
      </c>
      <c r="B138" t="str">
        <f t="shared" si="8"/>
        <v>DSS-1-F</v>
      </c>
      <c r="C138" t="s">
        <v>134</v>
      </c>
      <c r="D138" t="s">
        <v>13</v>
      </c>
      <c r="E138" t="s">
        <v>74</v>
      </c>
      <c r="F138" t="s">
        <v>271</v>
      </c>
      <c r="G138" t="s">
        <v>84</v>
      </c>
      <c r="H138" t="s">
        <v>76</v>
      </c>
      <c r="I138" s="3">
        <v>1800</v>
      </c>
      <c r="J138" t="s">
        <v>27</v>
      </c>
      <c r="K138" t="s">
        <v>74</v>
      </c>
      <c r="L138" t="s">
        <v>74</v>
      </c>
      <c r="M138" t="b">
        <f>IF(COUNTIF(carcinogens!$A$2:$A$35,G138),TRUE,FALSE)</f>
        <v>1</v>
      </c>
      <c r="N138" t="b">
        <f t="shared" si="9"/>
        <v>0</v>
      </c>
      <c r="O138" s="3">
        <f t="shared" si="10"/>
        <v>1800</v>
      </c>
      <c r="P138" t="b">
        <f t="shared" si="11"/>
        <v>0</v>
      </c>
      <c r="Q138" t="str">
        <f>VLOOKUP(C138,'Feedstock source'!$A$1:$B$8,2,FALSE)</f>
        <v>sludge</v>
      </c>
      <c r="R138" t="e">
        <f>VLOOKUP($G138,'PAHs abbreviations'!$A$2:$B$17,2,FALSE)</f>
        <v>#N/A</v>
      </c>
      <c r="S138" s="3">
        <v>1800</v>
      </c>
    </row>
    <row r="139" spans="1:19">
      <c r="A139" t="s">
        <v>44</v>
      </c>
      <c r="B139" t="str">
        <f t="shared" si="8"/>
        <v>DSS-1-F</v>
      </c>
      <c r="C139" t="s">
        <v>134</v>
      </c>
      <c r="D139" t="s">
        <v>13</v>
      </c>
      <c r="E139" t="s">
        <v>74</v>
      </c>
      <c r="F139" t="s">
        <v>271</v>
      </c>
      <c r="G139" t="s">
        <v>84</v>
      </c>
      <c r="H139" t="s">
        <v>76</v>
      </c>
      <c r="I139" s="3">
        <v>1730</v>
      </c>
      <c r="J139" t="s">
        <v>27</v>
      </c>
      <c r="K139" t="s">
        <v>74</v>
      </c>
      <c r="L139" t="s">
        <v>74</v>
      </c>
      <c r="M139" t="b">
        <f>IF(COUNTIF(carcinogens!$A$2:$A$35,G139),TRUE,FALSE)</f>
        <v>1</v>
      </c>
      <c r="N139" t="b">
        <f t="shared" si="9"/>
        <v>0</v>
      </c>
      <c r="O139" s="3">
        <f t="shared" si="10"/>
        <v>1730</v>
      </c>
      <c r="P139" t="b">
        <f t="shared" si="11"/>
        <v>0</v>
      </c>
      <c r="Q139" t="str">
        <f>VLOOKUP(C139,'Feedstock source'!$A$1:$B$8,2,FALSE)</f>
        <v>sludge</v>
      </c>
      <c r="R139" t="e">
        <f>VLOOKUP($G139,'PAHs abbreviations'!$A$2:$B$17,2,FALSE)</f>
        <v>#N/A</v>
      </c>
      <c r="S139" s="3">
        <v>1730</v>
      </c>
    </row>
    <row r="140" spans="1:19">
      <c r="A140" t="s">
        <v>44</v>
      </c>
      <c r="B140" t="str">
        <f t="shared" si="8"/>
        <v>DSS-1-F</v>
      </c>
      <c r="C140" t="s">
        <v>134</v>
      </c>
      <c r="D140" t="s">
        <v>13</v>
      </c>
      <c r="E140" t="s">
        <v>74</v>
      </c>
      <c r="F140" t="s">
        <v>271</v>
      </c>
      <c r="G140" t="s">
        <v>94</v>
      </c>
      <c r="H140" t="s">
        <v>76</v>
      </c>
      <c r="I140" s="3">
        <v>33.1</v>
      </c>
      <c r="J140" t="s">
        <v>27</v>
      </c>
      <c r="K140" t="s">
        <v>74</v>
      </c>
      <c r="L140" t="s">
        <v>74</v>
      </c>
      <c r="M140" t="b">
        <f>IF(COUNTIF(carcinogens!$A$2:$A$35,G140),TRUE,FALSE)</f>
        <v>1</v>
      </c>
      <c r="N140" t="b">
        <f t="shared" si="9"/>
        <v>0</v>
      </c>
      <c r="O140" s="3">
        <f t="shared" si="10"/>
        <v>33.1</v>
      </c>
      <c r="P140" t="b">
        <f t="shared" si="11"/>
        <v>0</v>
      </c>
      <c r="Q140" t="str">
        <f>VLOOKUP(C140,'Feedstock source'!$A$1:$B$8,2,FALSE)</f>
        <v>sludge</v>
      </c>
      <c r="R140" t="e">
        <f>VLOOKUP($G140,'PAHs abbreviations'!$A$2:$B$17,2,FALSE)</f>
        <v>#N/A</v>
      </c>
      <c r="S140" s="3">
        <v>33.1</v>
      </c>
    </row>
    <row r="141" spans="1:19">
      <c r="A141" t="s">
        <v>44</v>
      </c>
      <c r="B141" t="str">
        <f t="shared" si="8"/>
        <v>DSS-1-F</v>
      </c>
      <c r="C141" t="s">
        <v>134</v>
      </c>
      <c r="D141" t="s">
        <v>13</v>
      </c>
      <c r="E141" t="s">
        <v>74</v>
      </c>
      <c r="F141" t="s">
        <v>271</v>
      </c>
      <c r="G141" t="s">
        <v>94</v>
      </c>
      <c r="H141" t="s">
        <v>76</v>
      </c>
      <c r="I141" s="3">
        <v>31.2</v>
      </c>
      <c r="J141" t="s">
        <v>27</v>
      </c>
      <c r="K141" t="s">
        <v>74</v>
      </c>
      <c r="L141" t="s">
        <v>74</v>
      </c>
      <c r="M141" t="b">
        <f>IF(COUNTIF(carcinogens!$A$2:$A$35,G141),TRUE,FALSE)</f>
        <v>1</v>
      </c>
      <c r="N141" t="b">
        <f t="shared" si="9"/>
        <v>0</v>
      </c>
      <c r="O141" s="3">
        <f t="shared" si="10"/>
        <v>31.2</v>
      </c>
      <c r="P141" t="b">
        <f t="shared" si="11"/>
        <v>0</v>
      </c>
      <c r="Q141" t="str">
        <f>VLOOKUP(C141,'Feedstock source'!$A$1:$B$8,2,FALSE)</f>
        <v>sludge</v>
      </c>
      <c r="R141" t="e">
        <f>VLOOKUP($G141,'PAHs abbreviations'!$A$2:$B$17,2,FALSE)</f>
        <v>#N/A</v>
      </c>
      <c r="S141" s="3">
        <v>31.2</v>
      </c>
    </row>
    <row r="142" spans="1:19">
      <c r="A142" t="s">
        <v>44</v>
      </c>
      <c r="B142" t="str">
        <f t="shared" si="8"/>
        <v>DSS-1-F</v>
      </c>
      <c r="C142" t="s">
        <v>134</v>
      </c>
      <c r="D142" t="s">
        <v>13</v>
      </c>
      <c r="E142" t="s">
        <v>74</v>
      </c>
      <c r="F142" t="s">
        <v>271</v>
      </c>
      <c r="G142" t="s">
        <v>94</v>
      </c>
      <c r="H142" t="s">
        <v>76</v>
      </c>
      <c r="I142" s="3">
        <v>29.5</v>
      </c>
      <c r="J142" t="s">
        <v>27</v>
      </c>
      <c r="K142" t="s">
        <v>74</v>
      </c>
      <c r="L142" t="s">
        <v>74</v>
      </c>
      <c r="M142" t="b">
        <f>IF(COUNTIF(carcinogens!$A$2:$A$35,G142),TRUE,FALSE)</f>
        <v>1</v>
      </c>
      <c r="N142" t="b">
        <f t="shared" si="9"/>
        <v>0</v>
      </c>
      <c r="O142" s="3">
        <f t="shared" si="10"/>
        <v>29.5</v>
      </c>
      <c r="P142" t="b">
        <f t="shared" si="11"/>
        <v>0</v>
      </c>
      <c r="Q142" t="str">
        <f>VLOOKUP(C142,'Feedstock source'!$A$1:$B$8,2,FALSE)</f>
        <v>sludge</v>
      </c>
      <c r="R142" t="e">
        <f>VLOOKUP($G142,'PAHs abbreviations'!$A$2:$B$17,2,FALSE)</f>
        <v>#N/A</v>
      </c>
      <c r="S142" s="3">
        <v>29.5</v>
      </c>
    </row>
    <row r="143" spans="1:19">
      <c r="A143" t="s">
        <v>44</v>
      </c>
      <c r="B143" t="str">
        <f t="shared" si="8"/>
        <v>DSS-1-F</v>
      </c>
      <c r="C143" t="s">
        <v>134</v>
      </c>
      <c r="D143" t="s">
        <v>13</v>
      </c>
      <c r="E143" t="s">
        <v>74</v>
      </c>
      <c r="F143" t="s">
        <v>271</v>
      </c>
      <c r="G143" t="s">
        <v>102</v>
      </c>
      <c r="H143" t="s">
        <v>107</v>
      </c>
      <c r="I143" s="3">
        <v>2.8</v>
      </c>
      <c r="J143" t="s">
        <v>32</v>
      </c>
      <c r="K143" t="s">
        <v>74</v>
      </c>
      <c r="L143" t="s">
        <v>74</v>
      </c>
      <c r="M143" t="b">
        <f>IF(COUNTIF(carcinogens!$A$2:$A$35,G143),TRUE,FALSE)</f>
        <v>1</v>
      </c>
      <c r="N143" t="b">
        <f t="shared" si="9"/>
        <v>0</v>
      </c>
      <c r="O143" s="3">
        <f t="shared" si="10"/>
        <v>2.8</v>
      </c>
      <c r="P143" t="b">
        <f t="shared" si="11"/>
        <v>0</v>
      </c>
      <c r="Q143" t="str">
        <f>VLOOKUP(C143,'Feedstock source'!$A$1:$B$8,2,FALSE)</f>
        <v>sludge</v>
      </c>
      <c r="R143" t="e">
        <f>VLOOKUP($G143,'PAHs abbreviations'!$A$2:$B$17,2,FALSE)</f>
        <v>#N/A</v>
      </c>
      <c r="S143" s="3">
        <v>2.8</v>
      </c>
    </row>
    <row r="144" spans="1:19">
      <c r="A144" t="s">
        <v>44</v>
      </c>
      <c r="B144" t="str">
        <f t="shared" si="8"/>
        <v>DSS-1-F</v>
      </c>
      <c r="C144" t="s">
        <v>134</v>
      </c>
      <c r="D144" t="s">
        <v>13</v>
      </c>
      <c r="E144" t="s">
        <v>74</v>
      </c>
      <c r="F144" t="s">
        <v>271</v>
      </c>
      <c r="G144" t="s">
        <v>102</v>
      </c>
      <c r="H144" t="s">
        <v>107</v>
      </c>
      <c r="I144" s="3">
        <v>2.9</v>
      </c>
      <c r="J144" t="s">
        <v>32</v>
      </c>
      <c r="K144" t="s">
        <v>74</v>
      </c>
      <c r="L144" t="s">
        <v>74</v>
      </c>
      <c r="M144" t="b">
        <f>IF(COUNTIF(carcinogens!$A$2:$A$35,G144),TRUE,FALSE)</f>
        <v>1</v>
      </c>
      <c r="N144" t="b">
        <f t="shared" si="9"/>
        <v>0</v>
      </c>
      <c r="O144" s="3">
        <f t="shared" si="10"/>
        <v>2.9</v>
      </c>
      <c r="P144" t="b">
        <f t="shared" si="11"/>
        <v>0</v>
      </c>
      <c r="Q144" t="str">
        <f>VLOOKUP(C144,'Feedstock source'!$A$1:$B$8,2,FALSE)</f>
        <v>sludge</v>
      </c>
      <c r="R144" t="e">
        <f>VLOOKUP($G144,'PAHs abbreviations'!$A$2:$B$17,2,FALSE)</f>
        <v>#N/A</v>
      </c>
      <c r="S144" s="3">
        <v>2.9</v>
      </c>
    </row>
    <row r="145" spans="1:19">
      <c r="A145" t="s">
        <v>44</v>
      </c>
      <c r="B145" t="str">
        <f t="shared" si="8"/>
        <v>DSS-1-F</v>
      </c>
      <c r="C145" t="s">
        <v>134</v>
      </c>
      <c r="D145" t="s">
        <v>13</v>
      </c>
      <c r="E145" t="s">
        <v>74</v>
      </c>
      <c r="F145" t="s">
        <v>271</v>
      </c>
      <c r="G145" t="s">
        <v>102</v>
      </c>
      <c r="H145" t="s">
        <v>107</v>
      </c>
      <c r="I145" s="3">
        <v>3.2</v>
      </c>
      <c r="J145" t="s">
        <v>32</v>
      </c>
      <c r="K145" t="s">
        <v>74</v>
      </c>
      <c r="L145" t="s">
        <v>74</v>
      </c>
      <c r="M145" t="b">
        <f>IF(COUNTIF(carcinogens!$A$2:$A$35,G145),TRUE,FALSE)</f>
        <v>1</v>
      </c>
      <c r="N145" t="b">
        <f t="shared" si="9"/>
        <v>0</v>
      </c>
      <c r="O145" s="3">
        <f t="shared" si="10"/>
        <v>3.2</v>
      </c>
      <c r="P145" t="b">
        <f t="shared" si="11"/>
        <v>0</v>
      </c>
      <c r="Q145" t="str">
        <f>VLOOKUP(C145,'Feedstock source'!$A$1:$B$8,2,FALSE)</f>
        <v>sludge</v>
      </c>
      <c r="R145" t="e">
        <f>VLOOKUP($G145,'PAHs abbreviations'!$A$2:$B$17,2,FALSE)</f>
        <v>#N/A</v>
      </c>
      <c r="S145" s="3">
        <v>3.2</v>
      </c>
    </row>
    <row r="146" spans="1:19">
      <c r="A146" t="s">
        <v>44</v>
      </c>
      <c r="B146" t="str">
        <f t="shared" si="8"/>
        <v>DSS-1-F</v>
      </c>
      <c r="C146" t="s">
        <v>134</v>
      </c>
      <c r="D146" t="s">
        <v>13</v>
      </c>
      <c r="E146" t="s">
        <v>74</v>
      </c>
      <c r="F146" t="s">
        <v>271</v>
      </c>
      <c r="G146" t="s">
        <v>106</v>
      </c>
      <c r="H146" t="s">
        <v>107</v>
      </c>
      <c r="I146" s="3">
        <v>2.2000000000000002</v>
      </c>
      <c r="J146" t="s">
        <v>32</v>
      </c>
      <c r="K146" t="s">
        <v>74</v>
      </c>
      <c r="L146" t="s">
        <v>74</v>
      </c>
      <c r="M146" t="b">
        <f>IF(COUNTIF(carcinogens!$A$2:$A$35,G146),TRUE,FALSE)</f>
        <v>1</v>
      </c>
      <c r="N146" t="b">
        <f t="shared" si="9"/>
        <v>0</v>
      </c>
      <c r="O146" s="3">
        <f t="shared" si="10"/>
        <v>2.2000000000000002</v>
      </c>
      <c r="P146" t="b">
        <f t="shared" si="11"/>
        <v>0</v>
      </c>
      <c r="Q146" t="str">
        <f>VLOOKUP(C146,'Feedstock source'!$A$1:$B$8,2,FALSE)</f>
        <v>sludge</v>
      </c>
      <c r="R146" t="e">
        <f>VLOOKUP($G146,'PAHs abbreviations'!$A$2:$B$17,2,FALSE)</f>
        <v>#N/A</v>
      </c>
      <c r="S146" s="3">
        <v>2.2000000000000002</v>
      </c>
    </row>
    <row r="147" spans="1:19">
      <c r="A147" t="s">
        <v>44</v>
      </c>
      <c r="B147" t="str">
        <f t="shared" si="8"/>
        <v>DSS-1-F</v>
      </c>
      <c r="C147" t="s">
        <v>134</v>
      </c>
      <c r="D147" t="s">
        <v>13</v>
      </c>
      <c r="E147" t="s">
        <v>74</v>
      </c>
      <c r="F147" t="s">
        <v>271</v>
      </c>
      <c r="G147" t="s">
        <v>106</v>
      </c>
      <c r="H147" t="s">
        <v>107</v>
      </c>
      <c r="I147" s="3">
        <v>2.4</v>
      </c>
      <c r="J147" t="s">
        <v>32</v>
      </c>
      <c r="K147" t="s">
        <v>74</v>
      </c>
      <c r="L147" t="s">
        <v>74</v>
      </c>
      <c r="M147" t="b">
        <f>IF(COUNTIF(carcinogens!$A$2:$A$35,G147),TRUE,FALSE)</f>
        <v>1</v>
      </c>
      <c r="N147" t="b">
        <f t="shared" si="9"/>
        <v>0</v>
      </c>
      <c r="O147" s="3">
        <f t="shared" si="10"/>
        <v>2.4</v>
      </c>
      <c r="P147" t="b">
        <f t="shared" si="11"/>
        <v>0</v>
      </c>
      <c r="Q147" t="str">
        <f>VLOOKUP(C147,'Feedstock source'!$A$1:$B$8,2,FALSE)</f>
        <v>sludge</v>
      </c>
      <c r="R147" t="e">
        <f>VLOOKUP($G147,'PAHs abbreviations'!$A$2:$B$17,2,FALSE)</f>
        <v>#N/A</v>
      </c>
      <c r="S147" s="3">
        <v>2.4</v>
      </c>
    </row>
    <row r="148" spans="1:19">
      <c r="A148" t="s">
        <v>44</v>
      </c>
      <c r="B148" t="str">
        <f t="shared" si="8"/>
        <v>DSS-1-F</v>
      </c>
      <c r="C148" t="s">
        <v>134</v>
      </c>
      <c r="D148" t="s">
        <v>13</v>
      </c>
      <c r="E148" t="s">
        <v>74</v>
      </c>
      <c r="F148" t="s">
        <v>271</v>
      </c>
      <c r="G148" t="s">
        <v>106</v>
      </c>
      <c r="H148" t="s">
        <v>107</v>
      </c>
      <c r="I148" s="3">
        <v>2.5</v>
      </c>
      <c r="J148" t="s">
        <v>32</v>
      </c>
      <c r="K148" t="s">
        <v>74</v>
      </c>
      <c r="L148" t="s">
        <v>74</v>
      </c>
      <c r="M148" t="b">
        <f>IF(COUNTIF(carcinogens!$A$2:$A$35,G148),TRUE,FALSE)</f>
        <v>1</v>
      </c>
      <c r="N148" t="b">
        <f t="shared" si="9"/>
        <v>0</v>
      </c>
      <c r="O148" s="3">
        <f t="shared" si="10"/>
        <v>2.5</v>
      </c>
      <c r="P148" t="b">
        <f t="shared" si="11"/>
        <v>0</v>
      </c>
      <c r="Q148" t="str">
        <f>VLOOKUP(C148,'Feedstock source'!$A$1:$B$8,2,FALSE)</f>
        <v>sludge</v>
      </c>
      <c r="R148" t="e">
        <f>VLOOKUP($G148,'PAHs abbreviations'!$A$2:$B$17,2,FALSE)</f>
        <v>#N/A</v>
      </c>
      <c r="S148" s="3">
        <v>2.5</v>
      </c>
    </row>
    <row r="149" spans="1:19">
      <c r="A149" t="s">
        <v>44</v>
      </c>
      <c r="B149" t="str">
        <f t="shared" si="8"/>
        <v>DSS-1-F</v>
      </c>
      <c r="C149" t="s">
        <v>134</v>
      </c>
      <c r="D149" t="s">
        <v>13</v>
      </c>
      <c r="E149" t="s">
        <v>74</v>
      </c>
      <c r="F149" t="s">
        <v>271</v>
      </c>
      <c r="G149" t="s">
        <v>103</v>
      </c>
      <c r="H149" t="s">
        <v>107</v>
      </c>
      <c r="I149" s="3">
        <v>3.1</v>
      </c>
      <c r="J149" t="s">
        <v>32</v>
      </c>
      <c r="K149" t="s">
        <v>74</v>
      </c>
      <c r="L149" t="s">
        <v>74</v>
      </c>
      <c r="M149" t="b">
        <f>IF(COUNTIF(carcinogens!$A$2:$A$35,G149),TRUE,FALSE)</f>
        <v>1</v>
      </c>
      <c r="N149" t="b">
        <f t="shared" si="9"/>
        <v>0</v>
      </c>
      <c r="O149" s="3">
        <f t="shared" si="10"/>
        <v>3.1</v>
      </c>
      <c r="P149" t="b">
        <f t="shared" si="11"/>
        <v>0</v>
      </c>
      <c r="Q149" t="str">
        <f>VLOOKUP(C149,'Feedstock source'!$A$1:$B$8,2,FALSE)</f>
        <v>sludge</v>
      </c>
      <c r="R149" t="e">
        <f>VLOOKUP($G149,'PAHs abbreviations'!$A$2:$B$17,2,FALSE)</f>
        <v>#N/A</v>
      </c>
      <c r="S149" s="3">
        <v>3.1</v>
      </c>
    </row>
    <row r="150" spans="1:19">
      <c r="A150" t="s">
        <v>44</v>
      </c>
      <c r="B150" t="str">
        <f t="shared" si="8"/>
        <v>DSS-1-F</v>
      </c>
      <c r="C150" t="s">
        <v>134</v>
      </c>
      <c r="D150" t="s">
        <v>13</v>
      </c>
      <c r="E150" t="s">
        <v>74</v>
      </c>
      <c r="F150" t="s">
        <v>271</v>
      </c>
      <c r="G150" t="s">
        <v>103</v>
      </c>
      <c r="H150" t="s">
        <v>107</v>
      </c>
      <c r="I150" s="3">
        <v>3.1</v>
      </c>
      <c r="J150" t="s">
        <v>32</v>
      </c>
      <c r="K150" t="s">
        <v>74</v>
      </c>
      <c r="L150" t="s">
        <v>74</v>
      </c>
      <c r="M150" t="b">
        <f>IF(COUNTIF(carcinogens!$A$2:$A$35,G150),TRUE,FALSE)</f>
        <v>1</v>
      </c>
      <c r="N150" t="b">
        <f t="shared" si="9"/>
        <v>0</v>
      </c>
      <c r="O150" s="3">
        <f t="shared" si="10"/>
        <v>3.1</v>
      </c>
      <c r="P150" t="b">
        <f t="shared" si="11"/>
        <v>0</v>
      </c>
      <c r="Q150" t="str">
        <f>VLOOKUP(C150,'Feedstock source'!$A$1:$B$8,2,FALSE)</f>
        <v>sludge</v>
      </c>
      <c r="R150" t="e">
        <f>VLOOKUP($G150,'PAHs abbreviations'!$A$2:$B$17,2,FALSE)</f>
        <v>#N/A</v>
      </c>
      <c r="S150" s="3">
        <v>3.1</v>
      </c>
    </row>
    <row r="151" spans="1:19">
      <c r="A151" t="s">
        <v>44</v>
      </c>
      <c r="B151" t="str">
        <f t="shared" si="8"/>
        <v>DSS-1-F</v>
      </c>
      <c r="C151" t="s">
        <v>134</v>
      </c>
      <c r="D151" t="s">
        <v>13</v>
      </c>
      <c r="E151" t="s">
        <v>74</v>
      </c>
      <c r="F151" t="s">
        <v>271</v>
      </c>
      <c r="G151" t="s">
        <v>103</v>
      </c>
      <c r="H151" t="s">
        <v>107</v>
      </c>
      <c r="I151" s="3">
        <v>3.4</v>
      </c>
      <c r="J151" t="s">
        <v>32</v>
      </c>
      <c r="K151" t="s">
        <v>74</v>
      </c>
      <c r="L151" t="s">
        <v>74</v>
      </c>
      <c r="M151" t="b">
        <f>IF(COUNTIF(carcinogens!$A$2:$A$35,G151),TRUE,FALSE)</f>
        <v>1</v>
      </c>
      <c r="N151" t="b">
        <f t="shared" si="9"/>
        <v>0</v>
      </c>
      <c r="O151" s="3">
        <f t="shared" si="10"/>
        <v>3.4</v>
      </c>
      <c r="P151" t="b">
        <f t="shared" si="11"/>
        <v>0</v>
      </c>
      <c r="Q151" t="str">
        <f>VLOOKUP(C151,'Feedstock source'!$A$1:$B$8,2,FALSE)</f>
        <v>sludge</v>
      </c>
      <c r="R151" t="e">
        <f>VLOOKUP($G151,'PAHs abbreviations'!$A$2:$B$17,2,FALSE)</f>
        <v>#N/A</v>
      </c>
      <c r="S151" s="3">
        <v>3.4</v>
      </c>
    </row>
    <row r="152" spans="1:19">
      <c r="A152" t="s">
        <v>44</v>
      </c>
      <c r="B152" t="str">
        <f t="shared" si="8"/>
        <v>DSS-1-F</v>
      </c>
      <c r="C152" t="s">
        <v>134</v>
      </c>
      <c r="D152" t="s">
        <v>13</v>
      </c>
      <c r="E152" t="s">
        <v>74</v>
      </c>
      <c r="F152" t="s">
        <v>271</v>
      </c>
      <c r="G152" t="s">
        <v>104</v>
      </c>
      <c r="H152" t="s">
        <v>107</v>
      </c>
      <c r="I152" s="3">
        <v>4.3</v>
      </c>
      <c r="J152" t="s">
        <v>32</v>
      </c>
      <c r="K152" t="s">
        <v>74</v>
      </c>
      <c r="L152" t="s">
        <v>74</v>
      </c>
      <c r="M152" t="b">
        <f>IF(COUNTIF(carcinogens!$A$2:$A$35,G152),TRUE,FALSE)</f>
        <v>1</v>
      </c>
      <c r="N152" t="b">
        <f t="shared" si="9"/>
        <v>0</v>
      </c>
      <c r="O152" s="3">
        <f t="shared" si="10"/>
        <v>4.3</v>
      </c>
      <c r="P152" t="b">
        <f t="shared" si="11"/>
        <v>0</v>
      </c>
      <c r="Q152" t="str">
        <f>VLOOKUP(C152,'Feedstock source'!$A$1:$B$8,2,FALSE)</f>
        <v>sludge</v>
      </c>
      <c r="R152" t="e">
        <f>VLOOKUP($G152,'PAHs abbreviations'!$A$2:$B$17,2,FALSE)</f>
        <v>#N/A</v>
      </c>
      <c r="S152" s="3">
        <v>4.3</v>
      </c>
    </row>
    <row r="153" spans="1:19">
      <c r="A153" t="s">
        <v>44</v>
      </c>
      <c r="B153" t="str">
        <f t="shared" si="8"/>
        <v>DSS-1-F</v>
      </c>
      <c r="C153" t="s">
        <v>134</v>
      </c>
      <c r="D153" t="s">
        <v>13</v>
      </c>
      <c r="E153" t="s">
        <v>74</v>
      </c>
      <c r="F153" t="s">
        <v>271</v>
      </c>
      <c r="G153" t="s">
        <v>104</v>
      </c>
      <c r="H153" t="s">
        <v>107</v>
      </c>
      <c r="I153" s="3">
        <v>4.1000000000000005</v>
      </c>
      <c r="J153" t="s">
        <v>32</v>
      </c>
      <c r="K153" t="s">
        <v>74</v>
      </c>
      <c r="L153" t="s">
        <v>74</v>
      </c>
      <c r="M153" t="b">
        <f>IF(COUNTIF(carcinogens!$A$2:$A$35,G153),TRUE,FALSE)</f>
        <v>1</v>
      </c>
      <c r="N153" t="b">
        <f t="shared" si="9"/>
        <v>0</v>
      </c>
      <c r="O153" s="3">
        <f t="shared" si="10"/>
        <v>4.1000000000000005</v>
      </c>
      <c r="P153" t="b">
        <f t="shared" si="11"/>
        <v>0</v>
      </c>
      <c r="Q153" t="str">
        <f>VLOOKUP(C153,'Feedstock source'!$A$1:$B$8,2,FALSE)</f>
        <v>sludge</v>
      </c>
      <c r="R153" t="e">
        <f>VLOOKUP($G153,'PAHs abbreviations'!$A$2:$B$17,2,FALSE)</f>
        <v>#N/A</v>
      </c>
      <c r="S153" s="3">
        <v>4.1000000000000005</v>
      </c>
    </row>
    <row r="154" spans="1:19">
      <c r="A154" t="s">
        <v>44</v>
      </c>
      <c r="B154" t="str">
        <f t="shared" si="8"/>
        <v>DSS-1-F</v>
      </c>
      <c r="C154" t="s">
        <v>134</v>
      </c>
      <c r="D154" t="s">
        <v>13</v>
      </c>
      <c r="E154" t="s">
        <v>74</v>
      </c>
      <c r="F154" t="s">
        <v>271</v>
      </c>
      <c r="G154" t="s">
        <v>104</v>
      </c>
      <c r="H154" t="s">
        <v>107</v>
      </c>
      <c r="I154" s="3">
        <v>4.5999999999999996</v>
      </c>
      <c r="J154" t="s">
        <v>32</v>
      </c>
      <c r="K154" t="s">
        <v>74</v>
      </c>
      <c r="L154" t="s">
        <v>74</v>
      </c>
      <c r="M154" t="b">
        <f>IF(COUNTIF(carcinogens!$A$2:$A$35,G154),TRUE,FALSE)</f>
        <v>1</v>
      </c>
      <c r="N154" t="b">
        <f t="shared" si="9"/>
        <v>0</v>
      </c>
      <c r="O154" s="3">
        <f t="shared" si="10"/>
        <v>4.5999999999999996</v>
      </c>
      <c r="P154" t="b">
        <f t="shared" si="11"/>
        <v>0</v>
      </c>
      <c r="Q154" t="str">
        <f>VLOOKUP(C154,'Feedstock source'!$A$1:$B$8,2,FALSE)</f>
        <v>sludge</v>
      </c>
      <c r="R154" t="e">
        <f>VLOOKUP($G154,'PAHs abbreviations'!$A$2:$B$17,2,FALSE)</f>
        <v>#N/A</v>
      </c>
      <c r="S154" s="3">
        <v>4.5999999999999996</v>
      </c>
    </row>
    <row r="155" spans="1:19">
      <c r="A155" t="s">
        <v>44</v>
      </c>
      <c r="B155" t="str">
        <f t="shared" si="8"/>
        <v>DSS-1-F</v>
      </c>
      <c r="C155" t="s">
        <v>134</v>
      </c>
      <c r="D155" t="s">
        <v>13</v>
      </c>
      <c r="E155" t="s">
        <v>74</v>
      </c>
      <c r="F155" t="s">
        <v>271</v>
      </c>
      <c r="G155" t="s">
        <v>105</v>
      </c>
      <c r="H155" t="s">
        <v>107</v>
      </c>
      <c r="I155" s="3">
        <v>2</v>
      </c>
      <c r="J155" t="s">
        <v>32</v>
      </c>
      <c r="K155" t="s">
        <v>74</v>
      </c>
      <c r="L155" t="s">
        <v>74</v>
      </c>
      <c r="M155" t="b">
        <f>IF(COUNTIF(carcinogens!$A$2:$A$35,G155),TRUE,FALSE)</f>
        <v>1</v>
      </c>
      <c r="N155" t="b">
        <f t="shared" si="9"/>
        <v>0</v>
      </c>
      <c r="O155" s="3">
        <f t="shared" si="10"/>
        <v>2</v>
      </c>
      <c r="P155" t="b">
        <f t="shared" si="11"/>
        <v>0</v>
      </c>
      <c r="Q155" t="str">
        <f>VLOOKUP(C155,'Feedstock source'!$A$1:$B$8,2,FALSE)</f>
        <v>sludge</v>
      </c>
      <c r="R155" t="e">
        <f>VLOOKUP($G155,'PAHs abbreviations'!$A$2:$B$17,2,FALSE)</f>
        <v>#N/A</v>
      </c>
      <c r="S155" s="3">
        <v>2</v>
      </c>
    </row>
    <row r="156" spans="1:19">
      <c r="A156" t="s">
        <v>44</v>
      </c>
      <c r="B156" t="str">
        <f t="shared" si="8"/>
        <v>DSS-1-F</v>
      </c>
      <c r="C156" t="s">
        <v>134</v>
      </c>
      <c r="D156" t="s">
        <v>13</v>
      </c>
      <c r="E156" t="s">
        <v>74</v>
      </c>
      <c r="F156" t="s">
        <v>271</v>
      </c>
      <c r="G156" t="s">
        <v>105</v>
      </c>
      <c r="H156" t="s">
        <v>107</v>
      </c>
      <c r="I156" s="3">
        <v>2.2000000000000002</v>
      </c>
      <c r="J156" t="s">
        <v>32</v>
      </c>
      <c r="K156" t="s">
        <v>74</v>
      </c>
      <c r="L156" t="s">
        <v>74</v>
      </c>
      <c r="M156" t="b">
        <f>IF(COUNTIF(carcinogens!$A$2:$A$35,G156),TRUE,FALSE)</f>
        <v>1</v>
      </c>
      <c r="N156" t="b">
        <f t="shared" si="9"/>
        <v>0</v>
      </c>
      <c r="O156" s="3">
        <f t="shared" si="10"/>
        <v>2.2000000000000002</v>
      </c>
      <c r="P156" t="b">
        <f t="shared" si="11"/>
        <v>0</v>
      </c>
      <c r="Q156" t="str">
        <f>VLOOKUP(C156,'Feedstock source'!$A$1:$B$8,2,FALSE)</f>
        <v>sludge</v>
      </c>
      <c r="R156" t="e">
        <f>VLOOKUP($G156,'PAHs abbreviations'!$A$2:$B$17,2,FALSE)</f>
        <v>#N/A</v>
      </c>
      <c r="S156" s="3">
        <v>2.2000000000000002</v>
      </c>
    </row>
    <row r="157" spans="1:19">
      <c r="A157" t="s">
        <v>44</v>
      </c>
      <c r="B157" t="str">
        <f t="shared" si="8"/>
        <v>DSS-1-F</v>
      </c>
      <c r="C157" t="s">
        <v>134</v>
      </c>
      <c r="D157" t="s">
        <v>13</v>
      </c>
      <c r="E157" t="s">
        <v>74</v>
      </c>
      <c r="F157" t="s">
        <v>271</v>
      </c>
      <c r="G157" t="s">
        <v>105</v>
      </c>
      <c r="H157" t="s">
        <v>107</v>
      </c>
      <c r="I157" s="3">
        <v>2.4</v>
      </c>
      <c r="J157" t="s">
        <v>32</v>
      </c>
      <c r="K157" t="s">
        <v>74</v>
      </c>
      <c r="L157" t="s">
        <v>74</v>
      </c>
      <c r="M157" t="b">
        <f>IF(COUNTIF(carcinogens!$A$2:$A$35,G157),TRUE,FALSE)</f>
        <v>1</v>
      </c>
      <c r="N157" t="b">
        <f t="shared" si="9"/>
        <v>0</v>
      </c>
      <c r="O157" s="3">
        <f t="shared" si="10"/>
        <v>2.4</v>
      </c>
      <c r="P157" t="b">
        <f t="shared" si="11"/>
        <v>0</v>
      </c>
      <c r="Q157" t="str">
        <f>VLOOKUP(C157,'Feedstock source'!$A$1:$B$8,2,FALSE)</f>
        <v>sludge</v>
      </c>
      <c r="R157" t="e">
        <f>VLOOKUP($G157,'PAHs abbreviations'!$A$2:$B$17,2,FALSE)</f>
        <v>#N/A</v>
      </c>
      <c r="S157" s="3">
        <v>2.4</v>
      </c>
    </row>
    <row r="158" spans="1:19">
      <c r="A158" t="s">
        <v>44</v>
      </c>
      <c r="B158" t="str">
        <f t="shared" si="8"/>
        <v>DSS-1-F</v>
      </c>
      <c r="C158" t="s">
        <v>134</v>
      </c>
      <c r="D158" t="s">
        <v>13</v>
      </c>
      <c r="E158" t="s">
        <v>74</v>
      </c>
      <c r="F158" t="s">
        <v>271</v>
      </c>
      <c r="G158" t="s">
        <v>100</v>
      </c>
      <c r="H158" t="s">
        <v>107</v>
      </c>
      <c r="I158" s="3">
        <v>2.5</v>
      </c>
      <c r="J158" t="s">
        <v>32</v>
      </c>
      <c r="K158" t="s">
        <v>74</v>
      </c>
      <c r="L158" t="s">
        <v>74</v>
      </c>
      <c r="M158" t="b">
        <f>IF(COUNTIF(carcinogens!$A$2:$A$35,G158),TRUE,FALSE)</f>
        <v>1</v>
      </c>
      <c r="N158" t="b">
        <f t="shared" si="9"/>
        <v>0</v>
      </c>
      <c r="O158" s="3">
        <f t="shared" si="10"/>
        <v>2.5</v>
      </c>
      <c r="P158" t="b">
        <f t="shared" si="11"/>
        <v>0</v>
      </c>
      <c r="Q158" t="str">
        <f>VLOOKUP(C158,'Feedstock source'!$A$1:$B$8,2,FALSE)</f>
        <v>sludge</v>
      </c>
      <c r="R158" t="e">
        <f>VLOOKUP($G158,'PAHs abbreviations'!$A$2:$B$17,2,FALSE)</f>
        <v>#N/A</v>
      </c>
      <c r="S158" s="3">
        <v>2.5</v>
      </c>
    </row>
    <row r="159" spans="1:19">
      <c r="A159" t="s">
        <v>44</v>
      </c>
      <c r="B159" t="str">
        <f t="shared" si="8"/>
        <v>DSS-1-F</v>
      </c>
      <c r="C159" t="s">
        <v>134</v>
      </c>
      <c r="D159" t="s">
        <v>13</v>
      </c>
      <c r="E159" t="s">
        <v>74</v>
      </c>
      <c r="F159" t="s">
        <v>271</v>
      </c>
      <c r="G159" t="s">
        <v>100</v>
      </c>
      <c r="H159" t="s">
        <v>107</v>
      </c>
      <c r="I159" s="3">
        <v>2.7</v>
      </c>
      <c r="J159" t="s">
        <v>32</v>
      </c>
      <c r="K159" t="s">
        <v>74</v>
      </c>
      <c r="L159" t="s">
        <v>74</v>
      </c>
      <c r="M159" t="b">
        <f>IF(COUNTIF(carcinogens!$A$2:$A$35,G159),TRUE,FALSE)</f>
        <v>1</v>
      </c>
      <c r="N159" t="b">
        <f t="shared" si="9"/>
        <v>0</v>
      </c>
      <c r="O159" s="3">
        <f t="shared" si="10"/>
        <v>2.7</v>
      </c>
      <c r="P159" t="b">
        <f t="shared" si="11"/>
        <v>0</v>
      </c>
      <c r="Q159" t="str">
        <f>VLOOKUP(C159,'Feedstock source'!$A$1:$B$8,2,FALSE)</f>
        <v>sludge</v>
      </c>
      <c r="R159" t="e">
        <f>VLOOKUP($G159,'PAHs abbreviations'!$A$2:$B$17,2,FALSE)</f>
        <v>#N/A</v>
      </c>
      <c r="S159" s="3">
        <v>2.7</v>
      </c>
    </row>
    <row r="160" spans="1:19">
      <c r="A160" t="s">
        <v>44</v>
      </c>
      <c r="B160" t="str">
        <f t="shared" si="8"/>
        <v>DSS-1-F</v>
      </c>
      <c r="C160" t="s">
        <v>134</v>
      </c>
      <c r="D160" t="s">
        <v>13</v>
      </c>
      <c r="E160" t="s">
        <v>74</v>
      </c>
      <c r="F160" t="s">
        <v>271</v>
      </c>
      <c r="G160" t="s">
        <v>100</v>
      </c>
      <c r="H160" t="s">
        <v>107</v>
      </c>
      <c r="I160" s="3">
        <v>2.9</v>
      </c>
      <c r="J160" t="s">
        <v>32</v>
      </c>
      <c r="K160" t="s">
        <v>74</v>
      </c>
      <c r="L160" t="s">
        <v>74</v>
      </c>
      <c r="M160" t="b">
        <f>IF(COUNTIF(carcinogens!$A$2:$A$35,G160),TRUE,FALSE)</f>
        <v>1</v>
      </c>
      <c r="N160" t="b">
        <f t="shared" si="9"/>
        <v>0</v>
      </c>
      <c r="O160" s="3">
        <f t="shared" si="10"/>
        <v>2.9</v>
      </c>
      <c r="P160" t="b">
        <f t="shared" si="11"/>
        <v>0</v>
      </c>
      <c r="Q160" t="str">
        <f>VLOOKUP(C160,'Feedstock source'!$A$1:$B$8,2,FALSE)</f>
        <v>sludge</v>
      </c>
      <c r="R160" t="e">
        <f>VLOOKUP($G160,'PAHs abbreviations'!$A$2:$B$17,2,FALSE)</f>
        <v>#N/A</v>
      </c>
      <c r="S160" s="3">
        <v>2.9</v>
      </c>
    </row>
    <row r="161" spans="1:19">
      <c r="A161" t="s">
        <v>44</v>
      </c>
      <c r="B161" t="str">
        <f t="shared" si="8"/>
        <v>DSS-1-F</v>
      </c>
      <c r="C161" t="s">
        <v>134</v>
      </c>
      <c r="D161" t="s">
        <v>13</v>
      </c>
      <c r="E161" t="s">
        <v>74</v>
      </c>
      <c r="F161" t="s">
        <v>271</v>
      </c>
      <c r="G161" t="s">
        <v>101</v>
      </c>
      <c r="H161" t="s">
        <v>107</v>
      </c>
      <c r="I161" s="3">
        <v>2.7</v>
      </c>
      <c r="J161" t="s">
        <v>32</v>
      </c>
      <c r="K161" t="s">
        <v>74</v>
      </c>
      <c r="L161" t="s">
        <v>74</v>
      </c>
      <c r="M161" t="b">
        <f>IF(COUNTIF(carcinogens!$A$2:$A$35,G161),TRUE,FALSE)</f>
        <v>1</v>
      </c>
      <c r="N161" t="b">
        <f t="shared" si="9"/>
        <v>0</v>
      </c>
      <c r="O161" s="3">
        <f t="shared" si="10"/>
        <v>2.7</v>
      </c>
      <c r="P161" t="b">
        <f t="shared" si="11"/>
        <v>0</v>
      </c>
      <c r="Q161" t="str">
        <f>VLOOKUP(C161,'Feedstock source'!$A$1:$B$8,2,FALSE)</f>
        <v>sludge</v>
      </c>
      <c r="R161" t="e">
        <f>VLOOKUP($G161,'PAHs abbreviations'!$A$2:$B$17,2,FALSE)</f>
        <v>#N/A</v>
      </c>
      <c r="S161" s="3">
        <v>2.7</v>
      </c>
    </row>
    <row r="162" spans="1:19">
      <c r="A162" t="s">
        <v>44</v>
      </c>
      <c r="B162" t="str">
        <f t="shared" si="8"/>
        <v>DSS-1-F</v>
      </c>
      <c r="C162" t="s">
        <v>134</v>
      </c>
      <c r="D162" t="s">
        <v>13</v>
      </c>
      <c r="E162" t="s">
        <v>74</v>
      </c>
      <c r="F162" t="s">
        <v>271</v>
      </c>
      <c r="G162" t="s">
        <v>101</v>
      </c>
      <c r="H162" t="s">
        <v>107</v>
      </c>
      <c r="I162" s="3">
        <v>3</v>
      </c>
      <c r="J162" t="s">
        <v>32</v>
      </c>
      <c r="K162" t="s">
        <v>74</v>
      </c>
      <c r="L162" t="s">
        <v>74</v>
      </c>
      <c r="M162" t="b">
        <f>IF(COUNTIF(carcinogens!$A$2:$A$35,G162),TRUE,FALSE)</f>
        <v>1</v>
      </c>
      <c r="N162" t="b">
        <f t="shared" si="9"/>
        <v>0</v>
      </c>
      <c r="O162" s="3">
        <f t="shared" si="10"/>
        <v>3</v>
      </c>
      <c r="P162" t="b">
        <f t="shared" si="11"/>
        <v>0</v>
      </c>
      <c r="Q162" t="str">
        <f>VLOOKUP(C162,'Feedstock source'!$A$1:$B$8,2,FALSE)</f>
        <v>sludge</v>
      </c>
      <c r="R162" t="e">
        <f>VLOOKUP($G162,'PAHs abbreviations'!$A$2:$B$17,2,FALSE)</f>
        <v>#N/A</v>
      </c>
      <c r="S162" s="3">
        <v>3</v>
      </c>
    </row>
    <row r="163" spans="1:19">
      <c r="A163" t="s">
        <v>44</v>
      </c>
      <c r="B163" t="str">
        <f t="shared" si="8"/>
        <v>DSS-1-F</v>
      </c>
      <c r="C163" t="s">
        <v>134</v>
      </c>
      <c r="D163" t="s">
        <v>13</v>
      </c>
      <c r="E163" t="s">
        <v>74</v>
      </c>
      <c r="F163" t="s">
        <v>271</v>
      </c>
      <c r="G163" t="s">
        <v>101</v>
      </c>
      <c r="H163" t="s">
        <v>107</v>
      </c>
      <c r="I163" s="3">
        <v>3.2</v>
      </c>
      <c r="J163" t="s">
        <v>32</v>
      </c>
      <c r="K163" t="s">
        <v>74</v>
      </c>
      <c r="L163" t="s">
        <v>74</v>
      </c>
      <c r="M163" t="b">
        <f>IF(COUNTIF(carcinogens!$A$2:$A$35,G163),TRUE,FALSE)</f>
        <v>1</v>
      </c>
      <c r="N163" t="b">
        <f t="shared" si="9"/>
        <v>0</v>
      </c>
      <c r="O163" s="3">
        <f t="shared" si="10"/>
        <v>3.2</v>
      </c>
      <c r="P163" t="b">
        <f t="shared" si="11"/>
        <v>0</v>
      </c>
      <c r="Q163" t="str">
        <f>VLOOKUP(C163,'Feedstock source'!$A$1:$B$8,2,FALSE)</f>
        <v>sludge</v>
      </c>
      <c r="R163" t="e">
        <f>VLOOKUP($G163,'PAHs abbreviations'!$A$2:$B$17,2,FALSE)</f>
        <v>#N/A</v>
      </c>
      <c r="S163" s="3">
        <v>3.2</v>
      </c>
    </row>
    <row r="164" spans="1:19">
      <c r="A164" t="s">
        <v>44</v>
      </c>
      <c r="B164" t="str">
        <f t="shared" si="8"/>
        <v>DSS-1-F</v>
      </c>
      <c r="C164" t="s">
        <v>134</v>
      </c>
      <c r="D164" t="s">
        <v>13</v>
      </c>
      <c r="E164" t="s">
        <v>74</v>
      </c>
      <c r="F164" t="s">
        <v>271</v>
      </c>
      <c r="G164" t="s">
        <v>51</v>
      </c>
      <c r="H164" t="s">
        <v>46</v>
      </c>
      <c r="I164" s="3">
        <v>0.254</v>
      </c>
      <c r="J164" t="s">
        <v>0</v>
      </c>
      <c r="K164" t="s">
        <v>74</v>
      </c>
      <c r="L164" t="s">
        <v>74</v>
      </c>
      <c r="M164" t="b">
        <f>IF(COUNTIF(carcinogens!$A$2:$A$35,G164),TRUE,FALSE)</f>
        <v>0</v>
      </c>
      <c r="N164" t="b">
        <f t="shared" si="9"/>
        <v>0</v>
      </c>
      <c r="O164" s="3">
        <f t="shared" si="10"/>
        <v>0.254</v>
      </c>
      <c r="P164" t="b">
        <f t="shared" si="11"/>
        <v>0</v>
      </c>
      <c r="Q164" t="str">
        <f>VLOOKUP(C164,'Feedstock source'!$A$1:$B$8,2,FALSE)</f>
        <v>sludge</v>
      </c>
      <c r="R164" t="str">
        <f>VLOOKUP($G164,'PAHs abbreviations'!$A$2:$B$17,2,FALSE)</f>
        <v>Phen</v>
      </c>
      <c r="S164" s="3">
        <v>0.254</v>
      </c>
    </row>
    <row r="165" spans="1:19">
      <c r="A165" t="s">
        <v>44</v>
      </c>
      <c r="B165" t="str">
        <f t="shared" si="8"/>
        <v>DSS-1-F</v>
      </c>
      <c r="C165" t="s">
        <v>134</v>
      </c>
      <c r="D165" t="s">
        <v>13</v>
      </c>
      <c r="E165" t="s">
        <v>74</v>
      </c>
      <c r="F165" t="s">
        <v>271</v>
      </c>
      <c r="G165" t="s">
        <v>51</v>
      </c>
      <c r="H165" t="s">
        <v>46</v>
      </c>
      <c r="I165" s="3">
        <v>0.23899999999999999</v>
      </c>
      <c r="J165" t="s">
        <v>0</v>
      </c>
      <c r="K165" t="s">
        <v>74</v>
      </c>
      <c r="L165" t="s">
        <v>74</v>
      </c>
      <c r="M165" t="b">
        <f>IF(COUNTIF(carcinogens!$A$2:$A$35,G165),TRUE,FALSE)</f>
        <v>0</v>
      </c>
      <c r="N165" t="b">
        <f t="shared" si="9"/>
        <v>0</v>
      </c>
      <c r="O165" s="3">
        <f t="shared" si="10"/>
        <v>0.23899999999999999</v>
      </c>
      <c r="P165" t="b">
        <f t="shared" si="11"/>
        <v>0</v>
      </c>
      <c r="Q165" t="str">
        <f>VLOOKUP(C165,'Feedstock source'!$A$1:$B$8,2,FALSE)</f>
        <v>sludge</v>
      </c>
      <c r="R165" t="str">
        <f>VLOOKUP($G165,'PAHs abbreviations'!$A$2:$B$17,2,FALSE)</f>
        <v>Phen</v>
      </c>
      <c r="S165" s="3">
        <v>0.23899999999999999</v>
      </c>
    </row>
    <row r="166" spans="1:19">
      <c r="A166" t="s">
        <v>44</v>
      </c>
      <c r="B166" t="str">
        <f t="shared" si="8"/>
        <v>DSS-1-F</v>
      </c>
      <c r="C166" t="s">
        <v>134</v>
      </c>
      <c r="D166" t="s">
        <v>13</v>
      </c>
      <c r="E166" t="s">
        <v>74</v>
      </c>
      <c r="F166" t="s">
        <v>271</v>
      </c>
      <c r="G166" t="s">
        <v>51</v>
      </c>
      <c r="H166" t="s">
        <v>46</v>
      </c>
      <c r="I166" s="3">
        <v>0.23200000000000001</v>
      </c>
      <c r="J166" t="s">
        <v>0</v>
      </c>
      <c r="K166" t="s">
        <v>74</v>
      </c>
      <c r="L166" t="s">
        <v>74</v>
      </c>
      <c r="M166" t="b">
        <f>IF(COUNTIF(carcinogens!$A$2:$A$35,G166),TRUE,FALSE)</f>
        <v>0</v>
      </c>
      <c r="N166" t="b">
        <f t="shared" si="9"/>
        <v>0</v>
      </c>
      <c r="O166" s="3">
        <f t="shared" si="10"/>
        <v>0.23200000000000001</v>
      </c>
      <c r="P166" t="b">
        <f t="shared" si="11"/>
        <v>0</v>
      </c>
      <c r="Q166" t="str">
        <f>VLOOKUP(C166,'Feedstock source'!$A$1:$B$8,2,FALSE)</f>
        <v>sludge</v>
      </c>
      <c r="R166" t="str">
        <f>VLOOKUP($G166,'PAHs abbreviations'!$A$2:$B$17,2,FALSE)</f>
        <v>Phen</v>
      </c>
      <c r="S166" s="3">
        <v>0.23200000000000001</v>
      </c>
    </row>
    <row r="167" spans="1:19">
      <c r="A167" t="s">
        <v>44</v>
      </c>
      <c r="B167" t="str">
        <f t="shared" si="8"/>
        <v>DSS-1-F</v>
      </c>
      <c r="C167" t="s">
        <v>134</v>
      </c>
      <c r="D167" t="s">
        <v>13</v>
      </c>
      <c r="E167" t="s">
        <v>74</v>
      </c>
      <c r="F167" t="s">
        <v>271</v>
      </c>
      <c r="G167" t="s">
        <v>54</v>
      </c>
      <c r="H167" t="s">
        <v>46</v>
      </c>
      <c r="I167" s="3">
        <v>0.31</v>
      </c>
      <c r="J167" t="s">
        <v>0</v>
      </c>
      <c r="K167" t="s">
        <v>74</v>
      </c>
      <c r="L167" t="s">
        <v>74</v>
      </c>
      <c r="M167" t="b">
        <f>IF(COUNTIF(carcinogens!$A$2:$A$35,G167),TRUE,FALSE)</f>
        <v>0</v>
      </c>
      <c r="N167" t="b">
        <f t="shared" si="9"/>
        <v>0</v>
      </c>
      <c r="O167" s="3">
        <f t="shared" si="10"/>
        <v>0.31</v>
      </c>
      <c r="P167" t="b">
        <f t="shared" si="11"/>
        <v>0</v>
      </c>
      <c r="Q167" t="str">
        <f>VLOOKUP(C167,'Feedstock source'!$A$1:$B$8,2,FALSE)</f>
        <v>sludge</v>
      </c>
      <c r="R167" t="str">
        <f>VLOOKUP($G167,'PAHs abbreviations'!$A$2:$B$17,2,FALSE)</f>
        <v>Pyr</v>
      </c>
      <c r="S167" s="3">
        <v>0.31</v>
      </c>
    </row>
    <row r="168" spans="1:19">
      <c r="A168" t="s">
        <v>44</v>
      </c>
      <c r="B168" t="str">
        <f t="shared" si="8"/>
        <v>DSS-1-F</v>
      </c>
      <c r="C168" t="s">
        <v>134</v>
      </c>
      <c r="D168" t="s">
        <v>13</v>
      </c>
      <c r="E168" t="s">
        <v>74</v>
      </c>
      <c r="F168" t="s">
        <v>271</v>
      </c>
      <c r="G168" t="s">
        <v>54</v>
      </c>
      <c r="H168" t="s">
        <v>46</v>
      </c>
      <c r="I168" s="3">
        <v>0.26600000000000001</v>
      </c>
      <c r="J168" t="s">
        <v>0</v>
      </c>
      <c r="K168" t="s">
        <v>74</v>
      </c>
      <c r="L168" t="s">
        <v>74</v>
      </c>
      <c r="M168" t="b">
        <f>IF(COUNTIF(carcinogens!$A$2:$A$35,G168),TRUE,FALSE)</f>
        <v>0</v>
      </c>
      <c r="N168" t="b">
        <f t="shared" si="9"/>
        <v>0</v>
      </c>
      <c r="O168" s="3">
        <f t="shared" si="10"/>
        <v>0.26600000000000001</v>
      </c>
      <c r="P168" t="b">
        <f t="shared" si="11"/>
        <v>0</v>
      </c>
      <c r="Q168" t="str">
        <f>VLOOKUP(C168,'Feedstock source'!$A$1:$B$8,2,FALSE)</f>
        <v>sludge</v>
      </c>
      <c r="R168" t="str">
        <f>VLOOKUP($G168,'PAHs abbreviations'!$A$2:$B$17,2,FALSE)</f>
        <v>Pyr</v>
      </c>
      <c r="S168" s="3">
        <v>0.26600000000000001</v>
      </c>
    </row>
    <row r="169" spans="1:19">
      <c r="A169" t="s">
        <v>44</v>
      </c>
      <c r="B169" t="str">
        <f t="shared" si="8"/>
        <v>DSS-1-F</v>
      </c>
      <c r="C169" t="s">
        <v>134</v>
      </c>
      <c r="D169" t="s">
        <v>13</v>
      </c>
      <c r="E169" t="s">
        <v>74</v>
      </c>
      <c r="F169" t="s">
        <v>271</v>
      </c>
      <c r="G169" t="s">
        <v>54</v>
      </c>
      <c r="H169" t="s">
        <v>46</v>
      </c>
      <c r="I169" s="3">
        <v>0.26400000000000001</v>
      </c>
      <c r="J169" t="s">
        <v>0</v>
      </c>
      <c r="K169" t="s">
        <v>74</v>
      </c>
      <c r="L169" t="s">
        <v>74</v>
      </c>
      <c r="M169" t="b">
        <f>IF(COUNTIF(carcinogens!$A$2:$A$35,G169),TRUE,FALSE)</f>
        <v>0</v>
      </c>
      <c r="N169" t="b">
        <f t="shared" si="9"/>
        <v>0</v>
      </c>
      <c r="O169" s="3">
        <f t="shared" si="10"/>
        <v>0.26400000000000001</v>
      </c>
      <c r="P169" t="b">
        <f t="shared" si="11"/>
        <v>0</v>
      </c>
      <c r="Q169" t="str">
        <f>VLOOKUP(C169,'Feedstock source'!$A$1:$B$8,2,FALSE)</f>
        <v>sludge</v>
      </c>
      <c r="R169" t="str">
        <f>VLOOKUP($G169,'PAHs abbreviations'!$A$2:$B$17,2,FALSE)</f>
        <v>Pyr</v>
      </c>
      <c r="S169" s="3">
        <v>0.26400000000000001</v>
      </c>
    </row>
    <row r="170" spans="1:19">
      <c r="A170" t="s">
        <v>64</v>
      </c>
      <c r="B170" t="str">
        <f t="shared" si="8"/>
        <v>DSS-2-F</v>
      </c>
      <c r="C170" t="s">
        <v>135</v>
      </c>
      <c r="D170" t="s">
        <v>14</v>
      </c>
      <c r="E170" t="s">
        <v>74</v>
      </c>
      <c r="F170" t="s">
        <v>271</v>
      </c>
      <c r="G170" t="s">
        <v>83</v>
      </c>
      <c r="H170" t="s">
        <v>76</v>
      </c>
      <c r="I170" s="3">
        <v>30.2</v>
      </c>
      <c r="J170" t="s">
        <v>27</v>
      </c>
      <c r="K170" t="s">
        <v>74</v>
      </c>
      <c r="L170" t="s">
        <v>74</v>
      </c>
      <c r="M170" t="b">
        <f>IF(COUNTIF(carcinogens!$A$2:$A$35,G170),TRUE,FALSE)</f>
        <v>1</v>
      </c>
      <c r="N170" t="b">
        <f t="shared" si="9"/>
        <v>0</v>
      </c>
      <c r="O170" s="3">
        <f t="shared" si="10"/>
        <v>30.2</v>
      </c>
      <c r="P170" t="b">
        <f t="shared" si="11"/>
        <v>0</v>
      </c>
      <c r="Q170" t="str">
        <f>VLOOKUP(C170,'Feedstock source'!$A$1:$B$8,2,FALSE)</f>
        <v>sludge</v>
      </c>
      <c r="R170" t="e">
        <f>VLOOKUP($G170,'PAHs abbreviations'!$A$2:$B$17,2,FALSE)</f>
        <v>#N/A</v>
      </c>
      <c r="S170" s="3">
        <v>30.2</v>
      </c>
    </row>
    <row r="171" spans="1:19">
      <c r="A171" t="s">
        <v>64</v>
      </c>
      <c r="B171" t="str">
        <f t="shared" si="8"/>
        <v>DSS-2-F</v>
      </c>
      <c r="C171" t="s">
        <v>135</v>
      </c>
      <c r="D171" t="s">
        <v>14</v>
      </c>
      <c r="E171" t="s">
        <v>74</v>
      </c>
      <c r="F171" t="s">
        <v>271</v>
      </c>
      <c r="G171" t="s">
        <v>83</v>
      </c>
      <c r="H171" t="s">
        <v>76</v>
      </c>
      <c r="I171" s="3">
        <v>28.2</v>
      </c>
      <c r="J171" t="s">
        <v>27</v>
      </c>
      <c r="K171" t="s">
        <v>74</v>
      </c>
      <c r="L171" t="s">
        <v>74</v>
      </c>
      <c r="M171" t="b">
        <f>IF(COUNTIF(carcinogens!$A$2:$A$35,G171),TRUE,FALSE)</f>
        <v>1</v>
      </c>
      <c r="N171" t="b">
        <f t="shared" si="9"/>
        <v>0</v>
      </c>
      <c r="O171" s="3">
        <f t="shared" si="10"/>
        <v>28.2</v>
      </c>
      <c r="P171" t="b">
        <f t="shared" si="11"/>
        <v>0</v>
      </c>
      <c r="Q171" t="str">
        <f>VLOOKUP(C171,'Feedstock source'!$A$1:$B$8,2,FALSE)</f>
        <v>sludge</v>
      </c>
      <c r="R171" t="e">
        <f>VLOOKUP($G171,'PAHs abbreviations'!$A$2:$B$17,2,FALSE)</f>
        <v>#N/A</v>
      </c>
      <c r="S171" s="3">
        <v>28.2</v>
      </c>
    </row>
    <row r="172" spans="1:19">
      <c r="A172" t="s">
        <v>64</v>
      </c>
      <c r="B172" t="str">
        <f t="shared" si="8"/>
        <v>DSS-2-F</v>
      </c>
      <c r="C172" t="s">
        <v>135</v>
      </c>
      <c r="D172" t="s">
        <v>14</v>
      </c>
      <c r="E172" t="s">
        <v>74</v>
      </c>
      <c r="F172" t="s">
        <v>271</v>
      </c>
      <c r="G172" t="s">
        <v>83</v>
      </c>
      <c r="H172" t="s">
        <v>76</v>
      </c>
      <c r="I172" s="3">
        <v>27.8</v>
      </c>
      <c r="J172" t="s">
        <v>27</v>
      </c>
      <c r="K172" t="s">
        <v>74</v>
      </c>
      <c r="L172" t="s">
        <v>74</v>
      </c>
      <c r="M172" t="b">
        <f>IF(COUNTIF(carcinogens!$A$2:$A$35,G172),TRUE,FALSE)</f>
        <v>1</v>
      </c>
      <c r="N172" t="b">
        <f t="shared" si="9"/>
        <v>0</v>
      </c>
      <c r="O172" s="3">
        <f t="shared" si="10"/>
        <v>27.8</v>
      </c>
      <c r="P172" t="b">
        <f t="shared" si="11"/>
        <v>0</v>
      </c>
      <c r="Q172" t="str">
        <f>VLOOKUP(C172,'Feedstock source'!$A$1:$B$8,2,FALSE)</f>
        <v>sludge</v>
      </c>
      <c r="R172" t="e">
        <f>VLOOKUP($G172,'PAHs abbreviations'!$A$2:$B$17,2,FALSE)</f>
        <v>#N/A</v>
      </c>
      <c r="S172" s="3">
        <v>27.8</v>
      </c>
    </row>
    <row r="173" spans="1:19">
      <c r="A173" t="s">
        <v>64</v>
      </c>
      <c r="B173" t="str">
        <f t="shared" si="8"/>
        <v>DSS-2-F</v>
      </c>
      <c r="C173" t="s">
        <v>135</v>
      </c>
      <c r="D173" t="s">
        <v>14</v>
      </c>
      <c r="E173" t="s">
        <v>74</v>
      </c>
      <c r="F173" t="s">
        <v>271</v>
      </c>
      <c r="G173" t="s">
        <v>92</v>
      </c>
      <c r="H173" t="s">
        <v>76</v>
      </c>
      <c r="I173" s="3">
        <v>3.9</v>
      </c>
      <c r="J173" t="s">
        <v>27</v>
      </c>
      <c r="K173" t="s">
        <v>74</v>
      </c>
      <c r="L173" t="s">
        <v>74</v>
      </c>
      <c r="M173" t="b">
        <f>IF(COUNTIF(carcinogens!$A$2:$A$35,G173),TRUE,FALSE)</f>
        <v>1</v>
      </c>
      <c r="N173" t="b">
        <f t="shared" si="9"/>
        <v>0</v>
      </c>
      <c r="O173" s="3">
        <f t="shared" si="10"/>
        <v>3.9</v>
      </c>
      <c r="P173" t="b">
        <f t="shared" si="11"/>
        <v>0</v>
      </c>
      <c r="Q173" t="str">
        <f>VLOOKUP(C173,'Feedstock source'!$A$1:$B$8,2,FALSE)</f>
        <v>sludge</v>
      </c>
      <c r="R173" t="e">
        <f>VLOOKUP($G173,'PAHs abbreviations'!$A$2:$B$17,2,FALSE)</f>
        <v>#N/A</v>
      </c>
      <c r="S173" s="3">
        <v>3.9</v>
      </c>
    </row>
    <row r="174" spans="1:19">
      <c r="A174" t="s">
        <v>64</v>
      </c>
      <c r="B174" t="str">
        <f t="shared" si="8"/>
        <v>DSS-2-F</v>
      </c>
      <c r="C174" t="s">
        <v>135</v>
      </c>
      <c r="D174" t="s">
        <v>14</v>
      </c>
      <c r="E174" t="s">
        <v>74</v>
      </c>
      <c r="F174" t="s">
        <v>271</v>
      </c>
      <c r="G174" t="s">
        <v>92</v>
      </c>
      <c r="H174" t="s">
        <v>76</v>
      </c>
      <c r="I174" s="3">
        <v>3.7</v>
      </c>
      <c r="J174" t="s">
        <v>27</v>
      </c>
      <c r="K174" t="s">
        <v>74</v>
      </c>
      <c r="L174" t="s">
        <v>74</v>
      </c>
      <c r="M174" t="b">
        <f>IF(COUNTIF(carcinogens!$A$2:$A$35,G174),TRUE,FALSE)</f>
        <v>1</v>
      </c>
      <c r="N174" t="b">
        <f t="shared" si="9"/>
        <v>0</v>
      </c>
      <c r="O174" s="3">
        <f t="shared" si="10"/>
        <v>3.7</v>
      </c>
      <c r="P174" t="b">
        <f t="shared" si="11"/>
        <v>0</v>
      </c>
      <c r="Q174" t="str">
        <f>VLOOKUP(C174,'Feedstock source'!$A$1:$B$8,2,FALSE)</f>
        <v>sludge</v>
      </c>
      <c r="R174" t="e">
        <f>VLOOKUP($G174,'PAHs abbreviations'!$A$2:$B$17,2,FALSE)</f>
        <v>#N/A</v>
      </c>
      <c r="S174" s="3">
        <v>3.7</v>
      </c>
    </row>
    <row r="175" spans="1:19">
      <c r="A175" t="s">
        <v>64</v>
      </c>
      <c r="B175" t="str">
        <f t="shared" si="8"/>
        <v>DSS-2-F</v>
      </c>
      <c r="C175" t="s">
        <v>135</v>
      </c>
      <c r="D175" t="s">
        <v>14</v>
      </c>
      <c r="E175" t="s">
        <v>74</v>
      </c>
      <c r="F175" t="s">
        <v>271</v>
      </c>
      <c r="G175" t="s">
        <v>92</v>
      </c>
      <c r="H175" t="s">
        <v>76</v>
      </c>
      <c r="I175" s="3">
        <v>3.5</v>
      </c>
      <c r="J175" t="s">
        <v>27</v>
      </c>
      <c r="K175" t="s">
        <v>74</v>
      </c>
      <c r="L175" t="s">
        <v>74</v>
      </c>
      <c r="M175" t="b">
        <f>IF(COUNTIF(carcinogens!$A$2:$A$35,G175),TRUE,FALSE)</f>
        <v>1</v>
      </c>
      <c r="N175" t="b">
        <f t="shared" si="9"/>
        <v>0</v>
      </c>
      <c r="O175" s="3">
        <f t="shared" si="10"/>
        <v>3.5</v>
      </c>
      <c r="P175" t="b">
        <f t="shared" si="11"/>
        <v>0</v>
      </c>
      <c r="Q175" t="str">
        <f>VLOOKUP(C175,'Feedstock source'!$A$1:$B$8,2,FALSE)</f>
        <v>sludge</v>
      </c>
      <c r="R175" t="e">
        <f>VLOOKUP($G175,'PAHs abbreviations'!$A$2:$B$17,2,FALSE)</f>
        <v>#N/A</v>
      </c>
      <c r="S175" s="3">
        <v>3.5</v>
      </c>
    </row>
    <row r="176" spans="1:19">
      <c r="A176" t="s">
        <v>64</v>
      </c>
      <c r="B176" t="str">
        <f t="shared" si="8"/>
        <v>DSS-2-F</v>
      </c>
      <c r="C176" t="s">
        <v>135</v>
      </c>
      <c r="D176" t="s">
        <v>14</v>
      </c>
      <c r="E176" t="s">
        <v>74</v>
      </c>
      <c r="F176" t="s">
        <v>271</v>
      </c>
      <c r="G176" t="s">
        <v>93</v>
      </c>
      <c r="H176" t="s">
        <v>76</v>
      </c>
      <c r="I176" s="3" t="s">
        <v>99</v>
      </c>
      <c r="J176" t="s">
        <v>27</v>
      </c>
      <c r="K176" t="s">
        <v>74</v>
      </c>
      <c r="L176" t="s">
        <v>74</v>
      </c>
      <c r="M176" t="b">
        <f>IF(COUNTIF(carcinogens!$A$2:$A$35,G176),TRUE,FALSE)</f>
        <v>1</v>
      </c>
      <c r="N176" t="b">
        <f t="shared" si="9"/>
        <v>1</v>
      </c>
      <c r="O176" s="3" t="str">
        <f t="shared" si="10"/>
        <v>&lt; 0.5</v>
      </c>
      <c r="P176" t="b">
        <f t="shared" si="11"/>
        <v>1</v>
      </c>
      <c r="Q176" t="str">
        <f>VLOOKUP(C176,'Feedstock source'!$A$1:$B$8,2,FALSE)</f>
        <v>sludge</v>
      </c>
      <c r="R176" t="e">
        <f>VLOOKUP($G176,'PAHs abbreviations'!$A$2:$B$17,2,FALSE)</f>
        <v>#N/A</v>
      </c>
      <c r="S176" s="3">
        <v>0.5</v>
      </c>
    </row>
    <row r="177" spans="1:19">
      <c r="A177" t="s">
        <v>64</v>
      </c>
      <c r="B177" t="str">
        <f t="shared" si="8"/>
        <v>DSS-2-F</v>
      </c>
      <c r="C177" t="s">
        <v>135</v>
      </c>
      <c r="D177" t="s">
        <v>14</v>
      </c>
      <c r="E177" t="s">
        <v>74</v>
      </c>
      <c r="F177" t="s">
        <v>271</v>
      </c>
      <c r="G177" t="s">
        <v>93</v>
      </c>
      <c r="H177" t="s">
        <v>76</v>
      </c>
      <c r="I177" s="3" t="s">
        <v>99</v>
      </c>
      <c r="J177" t="s">
        <v>27</v>
      </c>
      <c r="K177" t="s">
        <v>74</v>
      </c>
      <c r="L177" t="s">
        <v>74</v>
      </c>
      <c r="M177" t="b">
        <f>IF(COUNTIF(carcinogens!$A$2:$A$35,G177),TRUE,FALSE)</f>
        <v>1</v>
      </c>
      <c r="N177" t="b">
        <f t="shared" si="9"/>
        <v>1</v>
      </c>
      <c r="O177" s="3" t="str">
        <f t="shared" si="10"/>
        <v>&lt; 0.5</v>
      </c>
      <c r="P177" t="b">
        <f t="shared" si="11"/>
        <v>1</v>
      </c>
      <c r="Q177" t="str">
        <f>VLOOKUP(C177,'Feedstock source'!$A$1:$B$8,2,FALSE)</f>
        <v>sludge</v>
      </c>
      <c r="R177" t="e">
        <f>VLOOKUP($G177,'PAHs abbreviations'!$A$2:$B$17,2,FALSE)</f>
        <v>#N/A</v>
      </c>
      <c r="S177" s="3">
        <v>0.5</v>
      </c>
    </row>
    <row r="178" spans="1:19">
      <c r="A178" t="s">
        <v>64</v>
      </c>
      <c r="B178" t="str">
        <f t="shared" si="8"/>
        <v>DSS-2-F</v>
      </c>
      <c r="C178" t="s">
        <v>135</v>
      </c>
      <c r="D178" t="s">
        <v>14</v>
      </c>
      <c r="E178" t="s">
        <v>74</v>
      </c>
      <c r="F178" t="s">
        <v>271</v>
      </c>
      <c r="G178" t="s">
        <v>93</v>
      </c>
      <c r="H178" t="s">
        <v>76</v>
      </c>
      <c r="I178" s="3" t="s">
        <v>99</v>
      </c>
      <c r="J178" t="s">
        <v>27</v>
      </c>
      <c r="K178" t="s">
        <v>74</v>
      </c>
      <c r="L178" t="s">
        <v>74</v>
      </c>
      <c r="M178" t="b">
        <f>IF(COUNTIF(carcinogens!$A$2:$A$35,G178),TRUE,FALSE)</f>
        <v>1</v>
      </c>
      <c r="N178" t="b">
        <f t="shared" si="9"/>
        <v>1</v>
      </c>
      <c r="O178" s="3" t="str">
        <f t="shared" si="10"/>
        <v>&lt; 0.5</v>
      </c>
      <c r="P178" t="b">
        <f t="shared" si="11"/>
        <v>1</v>
      </c>
      <c r="Q178" t="str">
        <f>VLOOKUP(C178,'Feedstock source'!$A$1:$B$8,2,FALSE)</f>
        <v>sludge</v>
      </c>
      <c r="R178" t="e">
        <f>VLOOKUP($G178,'PAHs abbreviations'!$A$2:$B$17,2,FALSE)</f>
        <v>#N/A</v>
      </c>
      <c r="S178" s="3">
        <v>0.5</v>
      </c>
    </row>
    <row r="179" spans="1:19">
      <c r="A179" t="s">
        <v>64</v>
      </c>
      <c r="B179" t="str">
        <f t="shared" si="8"/>
        <v>DSS-2-F</v>
      </c>
      <c r="C179" t="s">
        <v>135</v>
      </c>
      <c r="D179" t="s">
        <v>14</v>
      </c>
      <c r="E179" t="s">
        <v>74</v>
      </c>
      <c r="F179" t="s">
        <v>271</v>
      </c>
      <c r="G179" t="s">
        <v>80</v>
      </c>
      <c r="H179" t="s">
        <v>76</v>
      </c>
      <c r="I179" s="3">
        <v>0.36</v>
      </c>
      <c r="J179" t="s">
        <v>27</v>
      </c>
      <c r="K179" t="s">
        <v>74</v>
      </c>
      <c r="L179" t="s">
        <v>74</v>
      </c>
      <c r="M179" t="b">
        <f>IF(COUNTIF(carcinogens!$A$2:$A$35,G179),TRUE,FALSE)</f>
        <v>1</v>
      </c>
      <c r="N179" t="b">
        <f t="shared" si="9"/>
        <v>0</v>
      </c>
      <c r="O179" s="3">
        <f t="shared" si="10"/>
        <v>0.36</v>
      </c>
      <c r="P179" t="b">
        <f t="shared" si="11"/>
        <v>0</v>
      </c>
      <c r="Q179" t="str">
        <f>VLOOKUP(C179,'Feedstock source'!$A$1:$B$8,2,FALSE)</f>
        <v>sludge</v>
      </c>
      <c r="R179" t="e">
        <f>VLOOKUP($G179,'PAHs abbreviations'!$A$2:$B$17,2,FALSE)</f>
        <v>#N/A</v>
      </c>
      <c r="S179" s="3">
        <v>0.36</v>
      </c>
    </row>
    <row r="180" spans="1:19">
      <c r="A180" t="s">
        <v>64</v>
      </c>
      <c r="B180" t="str">
        <f t="shared" si="8"/>
        <v>DSS-2-F</v>
      </c>
      <c r="C180" t="s">
        <v>135</v>
      </c>
      <c r="D180" t="s">
        <v>14</v>
      </c>
      <c r="E180" t="s">
        <v>74</v>
      </c>
      <c r="F180" t="s">
        <v>271</v>
      </c>
      <c r="G180" t="s">
        <v>80</v>
      </c>
      <c r="H180" t="s">
        <v>76</v>
      </c>
      <c r="I180" s="3">
        <v>0.33</v>
      </c>
      <c r="J180" t="s">
        <v>27</v>
      </c>
      <c r="K180" t="s">
        <v>74</v>
      </c>
      <c r="L180" t="s">
        <v>74</v>
      </c>
      <c r="M180" t="b">
        <f>IF(COUNTIF(carcinogens!$A$2:$A$35,G180),TRUE,FALSE)</f>
        <v>1</v>
      </c>
      <c r="N180" t="b">
        <f t="shared" si="9"/>
        <v>0</v>
      </c>
      <c r="O180" s="3">
        <f t="shared" si="10"/>
        <v>0.33</v>
      </c>
      <c r="P180" t="b">
        <f t="shared" si="11"/>
        <v>0</v>
      </c>
      <c r="Q180" t="str">
        <f>VLOOKUP(C180,'Feedstock source'!$A$1:$B$8,2,FALSE)</f>
        <v>sludge</v>
      </c>
      <c r="R180" t="e">
        <f>VLOOKUP($G180,'PAHs abbreviations'!$A$2:$B$17,2,FALSE)</f>
        <v>#N/A</v>
      </c>
      <c r="S180" s="3">
        <v>0.33</v>
      </c>
    </row>
    <row r="181" spans="1:19">
      <c r="A181" t="s">
        <v>64</v>
      </c>
      <c r="B181" t="str">
        <f t="shared" si="8"/>
        <v>DSS-2-F</v>
      </c>
      <c r="C181" t="s">
        <v>135</v>
      </c>
      <c r="D181" t="s">
        <v>14</v>
      </c>
      <c r="E181" t="s">
        <v>74</v>
      </c>
      <c r="F181" t="s">
        <v>271</v>
      </c>
      <c r="G181" t="s">
        <v>80</v>
      </c>
      <c r="H181" t="s">
        <v>76</v>
      </c>
      <c r="I181" s="3">
        <v>0.32</v>
      </c>
      <c r="J181" t="s">
        <v>27</v>
      </c>
      <c r="K181" t="s">
        <v>74</v>
      </c>
      <c r="L181" t="s">
        <v>74</v>
      </c>
      <c r="M181" t="b">
        <f>IF(COUNTIF(carcinogens!$A$2:$A$35,G181),TRUE,FALSE)</f>
        <v>1</v>
      </c>
      <c r="N181" t="b">
        <f t="shared" si="9"/>
        <v>0</v>
      </c>
      <c r="O181" s="3">
        <f t="shared" si="10"/>
        <v>0.32</v>
      </c>
      <c r="P181" t="b">
        <f t="shared" si="11"/>
        <v>0</v>
      </c>
      <c r="Q181" t="str">
        <f>VLOOKUP(C181,'Feedstock source'!$A$1:$B$8,2,FALSE)</f>
        <v>sludge</v>
      </c>
      <c r="R181" t="e">
        <f>VLOOKUP($G181,'PAHs abbreviations'!$A$2:$B$17,2,FALSE)</f>
        <v>#N/A</v>
      </c>
      <c r="S181" s="3">
        <v>0.32</v>
      </c>
    </row>
    <row r="182" spans="1:19">
      <c r="A182" t="s">
        <v>64</v>
      </c>
      <c r="B182" t="str">
        <f t="shared" si="8"/>
        <v>DSS-2-F</v>
      </c>
      <c r="C182" t="s">
        <v>135</v>
      </c>
      <c r="D182" t="s">
        <v>14</v>
      </c>
      <c r="E182" t="s">
        <v>74</v>
      </c>
      <c r="F182" t="s">
        <v>271</v>
      </c>
      <c r="G182" t="s">
        <v>88</v>
      </c>
      <c r="H182" t="s">
        <v>76</v>
      </c>
      <c r="I182" s="3">
        <v>0.6</v>
      </c>
      <c r="J182" t="s">
        <v>27</v>
      </c>
      <c r="K182" t="s">
        <v>74</v>
      </c>
      <c r="L182" t="s">
        <v>74</v>
      </c>
      <c r="M182" t="b">
        <f>IF(COUNTIF(carcinogens!$A$2:$A$35,G182),TRUE,FALSE)</f>
        <v>1</v>
      </c>
      <c r="N182" t="b">
        <f t="shared" si="9"/>
        <v>0</v>
      </c>
      <c r="O182" s="3">
        <f t="shared" si="10"/>
        <v>0.6</v>
      </c>
      <c r="P182" t="b">
        <f t="shared" si="11"/>
        <v>0</v>
      </c>
      <c r="Q182" t="str">
        <f>VLOOKUP(C182,'Feedstock source'!$A$1:$B$8,2,FALSE)</f>
        <v>sludge</v>
      </c>
      <c r="R182" t="e">
        <f>VLOOKUP($G182,'PAHs abbreviations'!$A$2:$B$17,2,FALSE)</f>
        <v>#N/A</v>
      </c>
      <c r="S182" s="3">
        <v>0.6</v>
      </c>
    </row>
    <row r="183" spans="1:19">
      <c r="A183" t="s">
        <v>64</v>
      </c>
      <c r="B183" t="str">
        <f t="shared" si="8"/>
        <v>DSS-2-F</v>
      </c>
      <c r="C183" t="s">
        <v>135</v>
      </c>
      <c r="D183" t="s">
        <v>14</v>
      </c>
      <c r="E183" t="s">
        <v>74</v>
      </c>
      <c r="F183" t="s">
        <v>271</v>
      </c>
      <c r="G183" t="s">
        <v>88</v>
      </c>
      <c r="H183" t="s">
        <v>76</v>
      </c>
      <c r="I183" s="3">
        <v>0.55000000000000004</v>
      </c>
      <c r="J183" t="s">
        <v>27</v>
      </c>
      <c r="K183" t="s">
        <v>74</v>
      </c>
      <c r="L183" t="s">
        <v>74</v>
      </c>
      <c r="M183" t="b">
        <f>IF(COUNTIF(carcinogens!$A$2:$A$35,G183),TRUE,FALSE)</f>
        <v>1</v>
      </c>
      <c r="N183" t="b">
        <f t="shared" si="9"/>
        <v>0</v>
      </c>
      <c r="O183" s="3">
        <f t="shared" si="10"/>
        <v>0.55000000000000004</v>
      </c>
      <c r="P183" t="b">
        <f t="shared" si="11"/>
        <v>0</v>
      </c>
      <c r="Q183" t="str">
        <f>VLOOKUP(C183,'Feedstock source'!$A$1:$B$8,2,FALSE)</f>
        <v>sludge</v>
      </c>
      <c r="R183" t="e">
        <f>VLOOKUP($G183,'PAHs abbreviations'!$A$2:$B$17,2,FALSE)</f>
        <v>#N/A</v>
      </c>
      <c r="S183" s="3">
        <v>0.55000000000000004</v>
      </c>
    </row>
    <row r="184" spans="1:19">
      <c r="A184" t="s">
        <v>64</v>
      </c>
      <c r="B184" t="str">
        <f t="shared" si="8"/>
        <v>DSS-2-F</v>
      </c>
      <c r="C184" t="s">
        <v>135</v>
      </c>
      <c r="D184" t="s">
        <v>14</v>
      </c>
      <c r="E184" t="s">
        <v>74</v>
      </c>
      <c r="F184" t="s">
        <v>271</v>
      </c>
      <c r="G184" t="s">
        <v>88</v>
      </c>
      <c r="H184" t="s">
        <v>76</v>
      </c>
      <c r="I184" s="3">
        <v>0.52</v>
      </c>
      <c r="J184" t="s">
        <v>27</v>
      </c>
      <c r="K184" t="s">
        <v>74</v>
      </c>
      <c r="L184" t="s">
        <v>74</v>
      </c>
      <c r="M184" t="b">
        <f>IF(COUNTIF(carcinogens!$A$2:$A$35,G184),TRUE,FALSE)</f>
        <v>1</v>
      </c>
      <c r="N184" t="b">
        <f t="shared" si="9"/>
        <v>0</v>
      </c>
      <c r="O184" s="3">
        <f t="shared" si="10"/>
        <v>0.52</v>
      </c>
      <c r="P184" t="b">
        <f t="shared" si="11"/>
        <v>0</v>
      </c>
      <c r="Q184" t="str">
        <f>VLOOKUP(C184,'Feedstock source'!$A$1:$B$8,2,FALSE)</f>
        <v>sludge</v>
      </c>
      <c r="R184" t="e">
        <f>VLOOKUP($G184,'PAHs abbreviations'!$A$2:$B$17,2,FALSE)</f>
        <v>#N/A</v>
      </c>
      <c r="S184" s="3">
        <v>0.52</v>
      </c>
    </row>
    <row r="185" spans="1:19">
      <c r="A185" t="s">
        <v>64</v>
      </c>
      <c r="B185" t="str">
        <f t="shared" si="8"/>
        <v>DSS-2-F</v>
      </c>
      <c r="C185" t="s">
        <v>135</v>
      </c>
      <c r="D185" t="s">
        <v>14</v>
      </c>
      <c r="E185" t="s">
        <v>74</v>
      </c>
      <c r="F185" t="s">
        <v>271</v>
      </c>
      <c r="G185" t="s">
        <v>81</v>
      </c>
      <c r="H185" t="s">
        <v>76</v>
      </c>
      <c r="I185" s="3">
        <v>0.84</v>
      </c>
      <c r="J185" t="s">
        <v>27</v>
      </c>
      <c r="K185" t="s">
        <v>74</v>
      </c>
      <c r="L185" t="s">
        <v>74</v>
      </c>
      <c r="M185" t="b">
        <f>IF(COUNTIF(carcinogens!$A$2:$A$35,G185),TRUE,FALSE)</f>
        <v>1</v>
      </c>
      <c r="N185" t="b">
        <f t="shared" si="9"/>
        <v>0</v>
      </c>
      <c r="O185" s="3">
        <f t="shared" si="10"/>
        <v>0.84</v>
      </c>
      <c r="P185" t="b">
        <f t="shared" si="11"/>
        <v>0</v>
      </c>
      <c r="Q185" t="str">
        <f>VLOOKUP(C185,'Feedstock source'!$A$1:$B$8,2,FALSE)</f>
        <v>sludge</v>
      </c>
      <c r="R185" t="e">
        <f>VLOOKUP($G185,'PAHs abbreviations'!$A$2:$B$17,2,FALSE)</f>
        <v>#N/A</v>
      </c>
      <c r="S185" s="3">
        <v>0.84</v>
      </c>
    </row>
    <row r="186" spans="1:19">
      <c r="A186" t="s">
        <v>64</v>
      </c>
      <c r="B186" t="str">
        <f t="shared" si="8"/>
        <v>DSS-2-F</v>
      </c>
      <c r="C186" t="s">
        <v>135</v>
      </c>
      <c r="D186" t="s">
        <v>14</v>
      </c>
      <c r="E186" t="s">
        <v>74</v>
      </c>
      <c r="F186" t="s">
        <v>271</v>
      </c>
      <c r="G186" t="s">
        <v>81</v>
      </c>
      <c r="H186" t="s">
        <v>76</v>
      </c>
      <c r="I186" s="3">
        <v>0.74</v>
      </c>
      <c r="J186" t="s">
        <v>27</v>
      </c>
      <c r="K186" t="s">
        <v>74</v>
      </c>
      <c r="L186" t="s">
        <v>74</v>
      </c>
      <c r="M186" t="b">
        <f>IF(COUNTIF(carcinogens!$A$2:$A$35,G186),TRUE,FALSE)</f>
        <v>1</v>
      </c>
      <c r="N186" t="b">
        <f t="shared" si="9"/>
        <v>0</v>
      </c>
      <c r="O186" s="3">
        <f t="shared" si="10"/>
        <v>0.74</v>
      </c>
      <c r="P186" t="b">
        <f t="shared" si="11"/>
        <v>0</v>
      </c>
      <c r="Q186" t="str">
        <f>VLOOKUP(C186,'Feedstock source'!$A$1:$B$8,2,FALSE)</f>
        <v>sludge</v>
      </c>
      <c r="R186" t="e">
        <f>VLOOKUP($G186,'PAHs abbreviations'!$A$2:$B$17,2,FALSE)</f>
        <v>#N/A</v>
      </c>
      <c r="S186" s="3">
        <v>0.74</v>
      </c>
    </row>
    <row r="187" spans="1:19">
      <c r="A187" t="s">
        <v>64</v>
      </c>
      <c r="B187" t="str">
        <f t="shared" si="8"/>
        <v>DSS-2-F</v>
      </c>
      <c r="C187" t="s">
        <v>135</v>
      </c>
      <c r="D187" t="s">
        <v>14</v>
      </c>
      <c r="E187" t="s">
        <v>74</v>
      </c>
      <c r="F187" t="s">
        <v>271</v>
      </c>
      <c r="G187" t="s">
        <v>81</v>
      </c>
      <c r="H187" t="s">
        <v>76</v>
      </c>
      <c r="I187" s="3">
        <v>0.69</v>
      </c>
      <c r="J187" t="s">
        <v>27</v>
      </c>
      <c r="K187" t="s">
        <v>74</v>
      </c>
      <c r="L187" t="s">
        <v>74</v>
      </c>
      <c r="M187" t="b">
        <f>IF(COUNTIF(carcinogens!$A$2:$A$35,G187),TRUE,FALSE)</f>
        <v>1</v>
      </c>
      <c r="N187" t="b">
        <f t="shared" si="9"/>
        <v>0</v>
      </c>
      <c r="O187" s="3">
        <f t="shared" si="10"/>
        <v>0.69</v>
      </c>
      <c r="P187" t="b">
        <f t="shared" si="11"/>
        <v>0</v>
      </c>
      <c r="Q187" t="str">
        <f>VLOOKUP(C187,'Feedstock source'!$A$1:$B$8,2,FALSE)</f>
        <v>sludge</v>
      </c>
      <c r="R187" t="e">
        <f>VLOOKUP($G187,'PAHs abbreviations'!$A$2:$B$17,2,FALSE)</f>
        <v>#N/A</v>
      </c>
      <c r="S187" s="3">
        <v>0.69</v>
      </c>
    </row>
    <row r="188" spans="1:19">
      <c r="A188" t="s">
        <v>64</v>
      </c>
      <c r="B188" t="str">
        <f t="shared" si="8"/>
        <v>DSS-2-F</v>
      </c>
      <c r="C188" t="s">
        <v>135</v>
      </c>
      <c r="D188" t="s">
        <v>14</v>
      </c>
      <c r="E188" t="s">
        <v>74</v>
      </c>
      <c r="F188" t="s">
        <v>271</v>
      </c>
      <c r="G188" t="s">
        <v>89</v>
      </c>
      <c r="H188" t="s">
        <v>76</v>
      </c>
      <c r="I188" s="3">
        <v>0.62</v>
      </c>
      <c r="J188" t="s">
        <v>27</v>
      </c>
      <c r="K188" t="s">
        <v>74</v>
      </c>
      <c r="L188" t="s">
        <v>74</v>
      </c>
      <c r="M188" t="b">
        <f>IF(COUNTIF(carcinogens!$A$2:$A$35,G188),TRUE,FALSE)</f>
        <v>1</v>
      </c>
      <c r="N188" t="b">
        <f t="shared" si="9"/>
        <v>0</v>
      </c>
      <c r="O188" s="3">
        <f t="shared" si="10"/>
        <v>0.62</v>
      </c>
      <c r="P188" t="b">
        <f t="shared" si="11"/>
        <v>0</v>
      </c>
      <c r="Q188" t="str">
        <f>VLOOKUP(C188,'Feedstock source'!$A$1:$B$8,2,FALSE)</f>
        <v>sludge</v>
      </c>
      <c r="R188" t="e">
        <f>VLOOKUP($G188,'PAHs abbreviations'!$A$2:$B$17,2,FALSE)</f>
        <v>#N/A</v>
      </c>
      <c r="S188" s="3">
        <v>0.62</v>
      </c>
    </row>
    <row r="189" spans="1:19">
      <c r="A189" t="s">
        <v>64</v>
      </c>
      <c r="B189" t="str">
        <f t="shared" si="8"/>
        <v>DSS-2-F</v>
      </c>
      <c r="C189" t="s">
        <v>135</v>
      </c>
      <c r="D189" t="s">
        <v>14</v>
      </c>
      <c r="E189" t="s">
        <v>74</v>
      </c>
      <c r="F189" t="s">
        <v>271</v>
      </c>
      <c r="G189" t="s">
        <v>89</v>
      </c>
      <c r="H189" t="s">
        <v>76</v>
      </c>
      <c r="I189" s="3">
        <v>0.6</v>
      </c>
      <c r="J189" t="s">
        <v>27</v>
      </c>
      <c r="K189" t="s">
        <v>74</v>
      </c>
      <c r="L189" t="s">
        <v>74</v>
      </c>
      <c r="M189" t="b">
        <f>IF(COUNTIF(carcinogens!$A$2:$A$35,G189),TRUE,FALSE)</f>
        <v>1</v>
      </c>
      <c r="N189" t="b">
        <f t="shared" si="9"/>
        <v>0</v>
      </c>
      <c r="O189" s="3">
        <f t="shared" si="10"/>
        <v>0.6</v>
      </c>
      <c r="P189" t="b">
        <f t="shared" si="11"/>
        <v>0</v>
      </c>
      <c r="Q189" t="str">
        <f>VLOOKUP(C189,'Feedstock source'!$A$1:$B$8,2,FALSE)</f>
        <v>sludge</v>
      </c>
      <c r="R189" t="e">
        <f>VLOOKUP($G189,'PAHs abbreviations'!$A$2:$B$17,2,FALSE)</f>
        <v>#N/A</v>
      </c>
      <c r="S189" s="3">
        <v>0.6</v>
      </c>
    </row>
    <row r="190" spans="1:19">
      <c r="A190" t="s">
        <v>64</v>
      </c>
      <c r="B190" t="str">
        <f t="shared" si="8"/>
        <v>DSS-2-F</v>
      </c>
      <c r="C190" t="s">
        <v>135</v>
      </c>
      <c r="D190" t="s">
        <v>14</v>
      </c>
      <c r="E190" t="s">
        <v>74</v>
      </c>
      <c r="F190" t="s">
        <v>271</v>
      </c>
      <c r="G190" t="s">
        <v>89</v>
      </c>
      <c r="H190" t="s">
        <v>76</v>
      </c>
      <c r="I190" s="3">
        <v>0.56000000000000005</v>
      </c>
      <c r="J190" t="s">
        <v>27</v>
      </c>
      <c r="K190" t="s">
        <v>74</v>
      </c>
      <c r="L190" t="s">
        <v>74</v>
      </c>
      <c r="M190" t="b">
        <f>IF(COUNTIF(carcinogens!$A$2:$A$35,G190),TRUE,FALSE)</f>
        <v>1</v>
      </c>
      <c r="N190" t="b">
        <f t="shared" si="9"/>
        <v>0</v>
      </c>
      <c r="O190" s="3">
        <f t="shared" si="10"/>
        <v>0.56000000000000005</v>
      </c>
      <c r="P190" t="b">
        <f t="shared" si="11"/>
        <v>0</v>
      </c>
      <c r="Q190" t="str">
        <f>VLOOKUP(C190,'Feedstock source'!$A$1:$B$8,2,FALSE)</f>
        <v>sludge</v>
      </c>
      <c r="R190" t="e">
        <f>VLOOKUP($G190,'PAHs abbreviations'!$A$2:$B$17,2,FALSE)</f>
        <v>#N/A</v>
      </c>
      <c r="S190" s="3">
        <v>0.56000000000000005</v>
      </c>
    </row>
    <row r="191" spans="1:19">
      <c r="A191" t="s">
        <v>64</v>
      </c>
      <c r="B191" t="str">
        <f t="shared" si="8"/>
        <v>DSS-2-F</v>
      </c>
      <c r="C191" t="s">
        <v>135</v>
      </c>
      <c r="D191" t="s">
        <v>14</v>
      </c>
      <c r="E191" t="s">
        <v>74</v>
      </c>
      <c r="F191" t="s">
        <v>271</v>
      </c>
      <c r="G191" t="s">
        <v>82</v>
      </c>
      <c r="H191" t="s">
        <v>76</v>
      </c>
      <c r="I191" s="3">
        <v>0.46</v>
      </c>
      <c r="J191" t="s">
        <v>27</v>
      </c>
      <c r="K191" t="s">
        <v>74</v>
      </c>
      <c r="L191" t="s">
        <v>74</v>
      </c>
      <c r="M191" t="b">
        <f>IF(COUNTIF(carcinogens!$A$2:$A$35,G191),TRUE,FALSE)</f>
        <v>1</v>
      </c>
      <c r="N191" t="b">
        <f t="shared" si="9"/>
        <v>0</v>
      </c>
      <c r="O191" s="3">
        <f t="shared" si="10"/>
        <v>0.46</v>
      </c>
      <c r="P191" t="b">
        <f t="shared" si="11"/>
        <v>0</v>
      </c>
      <c r="Q191" t="str">
        <f>VLOOKUP(C191,'Feedstock source'!$A$1:$B$8,2,FALSE)</f>
        <v>sludge</v>
      </c>
      <c r="R191" t="e">
        <f>VLOOKUP($G191,'PAHs abbreviations'!$A$2:$B$17,2,FALSE)</f>
        <v>#N/A</v>
      </c>
      <c r="S191" s="3">
        <v>0.46</v>
      </c>
    </row>
    <row r="192" spans="1:19">
      <c r="A192" t="s">
        <v>64</v>
      </c>
      <c r="B192" t="str">
        <f t="shared" si="8"/>
        <v>DSS-2-F</v>
      </c>
      <c r="C192" t="s">
        <v>135</v>
      </c>
      <c r="D192" t="s">
        <v>14</v>
      </c>
      <c r="E192" t="s">
        <v>74</v>
      </c>
      <c r="F192" t="s">
        <v>271</v>
      </c>
      <c r="G192" t="s">
        <v>82</v>
      </c>
      <c r="H192" t="s">
        <v>76</v>
      </c>
      <c r="I192" s="3">
        <v>0.41</v>
      </c>
      <c r="J192" t="s">
        <v>27</v>
      </c>
      <c r="K192" t="s">
        <v>74</v>
      </c>
      <c r="L192" t="s">
        <v>74</v>
      </c>
      <c r="M192" t="b">
        <f>IF(COUNTIF(carcinogens!$A$2:$A$35,G192),TRUE,FALSE)</f>
        <v>1</v>
      </c>
      <c r="N192" t="b">
        <f t="shared" si="9"/>
        <v>0</v>
      </c>
      <c r="O192" s="3">
        <f t="shared" si="10"/>
        <v>0.41</v>
      </c>
      <c r="P192" t="b">
        <f t="shared" si="11"/>
        <v>0</v>
      </c>
      <c r="Q192" t="str">
        <f>VLOOKUP(C192,'Feedstock source'!$A$1:$B$8,2,FALSE)</f>
        <v>sludge</v>
      </c>
      <c r="R192" t="e">
        <f>VLOOKUP($G192,'PAHs abbreviations'!$A$2:$B$17,2,FALSE)</f>
        <v>#N/A</v>
      </c>
      <c r="S192" s="3">
        <v>0.41</v>
      </c>
    </row>
    <row r="193" spans="1:19">
      <c r="A193" t="s">
        <v>64</v>
      </c>
      <c r="B193" t="str">
        <f t="shared" si="8"/>
        <v>DSS-2-F</v>
      </c>
      <c r="C193" t="s">
        <v>135</v>
      </c>
      <c r="D193" t="s">
        <v>14</v>
      </c>
      <c r="E193" t="s">
        <v>74</v>
      </c>
      <c r="F193" t="s">
        <v>271</v>
      </c>
      <c r="G193" t="s">
        <v>82</v>
      </c>
      <c r="H193" t="s">
        <v>76</v>
      </c>
      <c r="I193" s="3">
        <v>0.38</v>
      </c>
      <c r="J193" t="s">
        <v>27</v>
      </c>
      <c r="K193" t="s">
        <v>74</v>
      </c>
      <c r="L193" t="s">
        <v>74</v>
      </c>
      <c r="M193" t="b">
        <f>IF(COUNTIF(carcinogens!$A$2:$A$35,G193),TRUE,FALSE)</f>
        <v>1</v>
      </c>
      <c r="N193" t="b">
        <f t="shared" si="9"/>
        <v>0</v>
      </c>
      <c r="O193" s="3">
        <f t="shared" si="10"/>
        <v>0.38</v>
      </c>
      <c r="P193" t="b">
        <f t="shared" si="11"/>
        <v>0</v>
      </c>
      <c r="Q193" t="str">
        <f>VLOOKUP(C193,'Feedstock source'!$A$1:$B$8,2,FALSE)</f>
        <v>sludge</v>
      </c>
      <c r="R193" t="e">
        <f>VLOOKUP($G193,'PAHs abbreviations'!$A$2:$B$17,2,FALSE)</f>
        <v>#N/A</v>
      </c>
      <c r="S193" s="3">
        <v>0.38</v>
      </c>
    </row>
    <row r="194" spans="1:19">
      <c r="A194" t="s">
        <v>64</v>
      </c>
      <c r="B194" t="str">
        <f t="shared" ref="B194:B257" si="12">A194</f>
        <v>DSS-2-F</v>
      </c>
      <c r="C194" t="s">
        <v>135</v>
      </c>
      <c r="D194" t="s">
        <v>14</v>
      </c>
      <c r="E194" t="s">
        <v>74</v>
      </c>
      <c r="F194" t="s">
        <v>271</v>
      </c>
      <c r="G194" t="s">
        <v>90</v>
      </c>
      <c r="H194" t="s">
        <v>76</v>
      </c>
      <c r="I194" s="3">
        <v>0.13</v>
      </c>
      <c r="J194" t="s">
        <v>27</v>
      </c>
      <c r="K194" t="s">
        <v>74</v>
      </c>
      <c r="L194" t="s">
        <v>74</v>
      </c>
      <c r="M194" t="b">
        <f>IF(COUNTIF(carcinogens!$A$2:$A$35,G194),TRUE,FALSE)</f>
        <v>1</v>
      </c>
      <c r="N194" t="b">
        <f t="shared" ref="N194:N257" si="13">IF(ISNUMBER(I194),FALSE,TRUE)</f>
        <v>0</v>
      </c>
      <c r="O194" s="3">
        <f t="shared" ref="O194:O257" si="14">I194</f>
        <v>0.13</v>
      </c>
      <c r="P194" t="b">
        <f t="shared" ref="P194:P257" si="15">IF(ISNUMBER(O194),FALSE,TRUE)</f>
        <v>0</v>
      </c>
      <c r="Q194" t="str">
        <f>VLOOKUP(C194,'Feedstock source'!$A$1:$B$8,2,FALSE)</f>
        <v>sludge</v>
      </c>
      <c r="R194" t="e">
        <f>VLOOKUP($G194,'PAHs abbreviations'!$A$2:$B$17,2,FALSE)</f>
        <v>#N/A</v>
      </c>
      <c r="S194" s="3">
        <v>0.13</v>
      </c>
    </row>
    <row r="195" spans="1:19">
      <c r="A195" t="s">
        <v>64</v>
      </c>
      <c r="B195" t="str">
        <f t="shared" si="12"/>
        <v>DSS-2-F</v>
      </c>
      <c r="C195" t="s">
        <v>135</v>
      </c>
      <c r="D195" t="s">
        <v>14</v>
      </c>
      <c r="E195" t="s">
        <v>74</v>
      </c>
      <c r="F195" t="s">
        <v>271</v>
      </c>
      <c r="G195" t="s">
        <v>90</v>
      </c>
      <c r="H195" t="s">
        <v>76</v>
      </c>
      <c r="I195" s="3">
        <v>0.12</v>
      </c>
      <c r="J195" t="s">
        <v>27</v>
      </c>
      <c r="K195" t="s">
        <v>74</v>
      </c>
      <c r="L195" t="s">
        <v>74</v>
      </c>
      <c r="M195" t="b">
        <f>IF(COUNTIF(carcinogens!$A$2:$A$35,G195),TRUE,FALSE)</f>
        <v>1</v>
      </c>
      <c r="N195" t="b">
        <f t="shared" si="13"/>
        <v>0</v>
      </c>
      <c r="O195" s="3">
        <f t="shared" si="14"/>
        <v>0.12</v>
      </c>
      <c r="P195" t="b">
        <f t="shared" si="15"/>
        <v>0</v>
      </c>
      <c r="Q195" t="str">
        <f>VLOOKUP(C195,'Feedstock source'!$A$1:$B$8,2,FALSE)</f>
        <v>sludge</v>
      </c>
      <c r="R195" t="e">
        <f>VLOOKUP($G195,'PAHs abbreviations'!$A$2:$B$17,2,FALSE)</f>
        <v>#N/A</v>
      </c>
      <c r="S195" s="3">
        <v>0.12</v>
      </c>
    </row>
    <row r="196" spans="1:19">
      <c r="A196" t="s">
        <v>64</v>
      </c>
      <c r="B196" t="str">
        <f t="shared" si="12"/>
        <v>DSS-2-F</v>
      </c>
      <c r="C196" t="s">
        <v>135</v>
      </c>
      <c r="D196" t="s">
        <v>14</v>
      </c>
      <c r="E196" t="s">
        <v>74</v>
      </c>
      <c r="F196" t="s">
        <v>271</v>
      </c>
      <c r="G196" t="s">
        <v>90</v>
      </c>
      <c r="H196" t="s">
        <v>76</v>
      </c>
      <c r="I196" s="3">
        <v>0.1</v>
      </c>
      <c r="J196" t="s">
        <v>27</v>
      </c>
      <c r="K196" t="s">
        <v>74</v>
      </c>
      <c r="L196" t="s">
        <v>74</v>
      </c>
      <c r="M196" t="b">
        <f>IF(COUNTIF(carcinogens!$A$2:$A$35,G196),TRUE,FALSE)</f>
        <v>1</v>
      </c>
      <c r="N196" t="b">
        <f t="shared" si="13"/>
        <v>0</v>
      </c>
      <c r="O196" s="3">
        <f t="shared" si="14"/>
        <v>0.1</v>
      </c>
      <c r="P196" t="b">
        <f t="shared" si="15"/>
        <v>0</v>
      </c>
      <c r="Q196" t="str">
        <f>VLOOKUP(C196,'Feedstock source'!$A$1:$B$8,2,FALSE)</f>
        <v>sludge</v>
      </c>
      <c r="R196" t="e">
        <f>VLOOKUP($G196,'PAHs abbreviations'!$A$2:$B$17,2,FALSE)</f>
        <v>#N/A</v>
      </c>
      <c r="S196" s="3">
        <v>0.1</v>
      </c>
    </row>
    <row r="197" spans="1:19">
      <c r="A197" t="s">
        <v>64</v>
      </c>
      <c r="B197" t="str">
        <f t="shared" si="12"/>
        <v>DSS-2-F</v>
      </c>
      <c r="C197" t="s">
        <v>135</v>
      </c>
      <c r="D197" t="s">
        <v>14</v>
      </c>
      <c r="E197" t="s">
        <v>74</v>
      </c>
      <c r="F197" t="s">
        <v>271</v>
      </c>
      <c r="G197" t="s">
        <v>79</v>
      </c>
      <c r="H197" t="s">
        <v>76</v>
      </c>
      <c r="I197" s="3" t="s">
        <v>98</v>
      </c>
      <c r="J197" t="s">
        <v>27</v>
      </c>
      <c r="K197" t="s">
        <v>74</v>
      </c>
      <c r="L197" t="s">
        <v>74</v>
      </c>
      <c r="M197" t="b">
        <f>IF(COUNTIF(carcinogens!$A$2:$A$35,G197),TRUE,FALSE)</f>
        <v>1</v>
      </c>
      <c r="N197" t="b">
        <f t="shared" si="13"/>
        <v>1</v>
      </c>
      <c r="O197" s="3" t="str">
        <f t="shared" si="14"/>
        <v>&lt; 0.1</v>
      </c>
      <c r="P197" t="b">
        <f t="shared" si="15"/>
        <v>1</v>
      </c>
      <c r="Q197" t="str">
        <f>VLOOKUP(C197,'Feedstock source'!$A$1:$B$8,2,FALSE)</f>
        <v>sludge</v>
      </c>
      <c r="R197" t="e">
        <f>VLOOKUP($G197,'PAHs abbreviations'!$A$2:$B$17,2,FALSE)</f>
        <v>#N/A</v>
      </c>
      <c r="S197" s="3">
        <v>0.1</v>
      </c>
    </row>
    <row r="198" spans="1:19">
      <c r="A198" t="s">
        <v>64</v>
      </c>
      <c r="B198" t="str">
        <f t="shared" si="12"/>
        <v>DSS-2-F</v>
      </c>
      <c r="C198" t="s">
        <v>135</v>
      </c>
      <c r="D198" t="s">
        <v>14</v>
      </c>
      <c r="E198" t="s">
        <v>74</v>
      </c>
      <c r="F198" t="s">
        <v>271</v>
      </c>
      <c r="G198" t="s">
        <v>79</v>
      </c>
      <c r="H198" t="s">
        <v>76</v>
      </c>
      <c r="I198" s="3" t="s">
        <v>98</v>
      </c>
      <c r="J198" t="s">
        <v>27</v>
      </c>
      <c r="K198" t="s">
        <v>74</v>
      </c>
      <c r="L198" t="s">
        <v>74</v>
      </c>
      <c r="M198" t="b">
        <f>IF(COUNTIF(carcinogens!$A$2:$A$35,G198),TRUE,FALSE)</f>
        <v>1</v>
      </c>
      <c r="N198" t="b">
        <f t="shared" si="13"/>
        <v>1</v>
      </c>
      <c r="O198" s="3" t="str">
        <f t="shared" si="14"/>
        <v>&lt; 0.1</v>
      </c>
      <c r="P198" t="b">
        <f t="shared" si="15"/>
        <v>1</v>
      </c>
      <c r="Q198" t="str">
        <f>VLOOKUP(C198,'Feedstock source'!$A$1:$B$8,2,FALSE)</f>
        <v>sludge</v>
      </c>
      <c r="R198" t="e">
        <f>VLOOKUP($G198,'PAHs abbreviations'!$A$2:$B$17,2,FALSE)</f>
        <v>#N/A</v>
      </c>
      <c r="S198" s="3">
        <v>0.1</v>
      </c>
    </row>
    <row r="199" spans="1:19">
      <c r="A199" t="s">
        <v>64</v>
      </c>
      <c r="B199" t="str">
        <f t="shared" si="12"/>
        <v>DSS-2-F</v>
      </c>
      <c r="C199" t="s">
        <v>135</v>
      </c>
      <c r="D199" t="s">
        <v>14</v>
      </c>
      <c r="E199" t="s">
        <v>74</v>
      </c>
      <c r="F199" t="s">
        <v>271</v>
      </c>
      <c r="G199" t="s">
        <v>79</v>
      </c>
      <c r="H199" t="s">
        <v>76</v>
      </c>
      <c r="I199" s="3" t="s">
        <v>98</v>
      </c>
      <c r="J199" t="s">
        <v>27</v>
      </c>
      <c r="K199" t="s">
        <v>74</v>
      </c>
      <c r="L199" t="s">
        <v>74</v>
      </c>
      <c r="M199" t="b">
        <f>IF(COUNTIF(carcinogens!$A$2:$A$35,G199),TRUE,FALSE)</f>
        <v>1</v>
      </c>
      <c r="N199" t="b">
        <f t="shared" si="13"/>
        <v>1</v>
      </c>
      <c r="O199" s="3" t="str">
        <f t="shared" si="14"/>
        <v>&lt; 0.1</v>
      </c>
      <c r="P199" t="b">
        <f t="shared" si="15"/>
        <v>1</v>
      </c>
      <c r="Q199" t="str">
        <f>VLOOKUP(C199,'Feedstock source'!$A$1:$B$8,2,FALSE)</f>
        <v>sludge</v>
      </c>
      <c r="R199" t="e">
        <f>VLOOKUP($G199,'PAHs abbreviations'!$A$2:$B$17,2,FALSE)</f>
        <v>#N/A</v>
      </c>
      <c r="S199" s="3">
        <v>0.1</v>
      </c>
    </row>
    <row r="200" spans="1:19">
      <c r="A200" t="s">
        <v>64</v>
      </c>
      <c r="B200" t="str">
        <f t="shared" si="12"/>
        <v>DSS-2-F</v>
      </c>
      <c r="C200" t="s">
        <v>135</v>
      </c>
      <c r="D200" t="s">
        <v>14</v>
      </c>
      <c r="E200" t="s">
        <v>74</v>
      </c>
      <c r="F200" t="s">
        <v>271</v>
      </c>
      <c r="G200" t="s">
        <v>86</v>
      </c>
      <c r="H200" t="s">
        <v>76</v>
      </c>
      <c r="I200" s="3">
        <v>0.35</v>
      </c>
      <c r="J200" t="s">
        <v>27</v>
      </c>
      <c r="K200" t="s">
        <v>74</v>
      </c>
      <c r="L200" t="s">
        <v>74</v>
      </c>
      <c r="M200" t="b">
        <f>IF(COUNTIF(carcinogens!$A$2:$A$35,G200),TRUE,FALSE)</f>
        <v>1</v>
      </c>
      <c r="N200" t="b">
        <f t="shared" si="13"/>
        <v>0</v>
      </c>
      <c r="O200" s="3">
        <f t="shared" si="14"/>
        <v>0.35</v>
      </c>
      <c r="P200" t="b">
        <f t="shared" si="15"/>
        <v>0</v>
      </c>
      <c r="Q200" t="str">
        <f>VLOOKUP(C200,'Feedstock source'!$A$1:$B$8,2,FALSE)</f>
        <v>sludge</v>
      </c>
      <c r="R200" t="e">
        <f>VLOOKUP($G200,'PAHs abbreviations'!$A$2:$B$17,2,FALSE)</f>
        <v>#N/A</v>
      </c>
      <c r="S200" s="3">
        <v>0.35</v>
      </c>
    </row>
    <row r="201" spans="1:19">
      <c r="A201" t="s">
        <v>64</v>
      </c>
      <c r="B201" t="str">
        <f t="shared" si="12"/>
        <v>DSS-2-F</v>
      </c>
      <c r="C201" t="s">
        <v>135</v>
      </c>
      <c r="D201" t="s">
        <v>14</v>
      </c>
      <c r="E201" t="s">
        <v>74</v>
      </c>
      <c r="F201" t="s">
        <v>271</v>
      </c>
      <c r="G201" t="s">
        <v>86</v>
      </c>
      <c r="H201" t="s">
        <v>76</v>
      </c>
      <c r="I201" s="3">
        <v>0.31</v>
      </c>
      <c r="J201" t="s">
        <v>27</v>
      </c>
      <c r="K201" t="s">
        <v>74</v>
      </c>
      <c r="L201" t="s">
        <v>74</v>
      </c>
      <c r="M201" t="b">
        <f>IF(COUNTIF(carcinogens!$A$2:$A$35,G201),TRUE,FALSE)</f>
        <v>1</v>
      </c>
      <c r="N201" t="b">
        <f t="shared" si="13"/>
        <v>0</v>
      </c>
      <c r="O201" s="3">
        <f t="shared" si="14"/>
        <v>0.31</v>
      </c>
      <c r="P201" t="b">
        <f t="shared" si="15"/>
        <v>0</v>
      </c>
      <c r="Q201" t="str">
        <f>VLOOKUP(C201,'Feedstock source'!$A$1:$B$8,2,FALSE)</f>
        <v>sludge</v>
      </c>
      <c r="R201" t="e">
        <f>VLOOKUP($G201,'PAHs abbreviations'!$A$2:$B$17,2,FALSE)</f>
        <v>#N/A</v>
      </c>
      <c r="S201" s="3">
        <v>0.31</v>
      </c>
    </row>
    <row r="202" spans="1:19">
      <c r="A202" t="s">
        <v>64</v>
      </c>
      <c r="B202" t="str">
        <f t="shared" si="12"/>
        <v>DSS-2-F</v>
      </c>
      <c r="C202" t="s">
        <v>135</v>
      </c>
      <c r="D202" t="s">
        <v>14</v>
      </c>
      <c r="E202" t="s">
        <v>74</v>
      </c>
      <c r="F202" t="s">
        <v>271</v>
      </c>
      <c r="G202" t="s">
        <v>86</v>
      </c>
      <c r="H202" t="s">
        <v>76</v>
      </c>
      <c r="I202" s="3">
        <v>0.28000000000000003</v>
      </c>
      <c r="J202" t="s">
        <v>27</v>
      </c>
      <c r="K202" t="s">
        <v>74</v>
      </c>
      <c r="L202" t="s">
        <v>74</v>
      </c>
      <c r="M202" t="b">
        <f>IF(COUNTIF(carcinogens!$A$2:$A$35,G202),TRUE,FALSE)</f>
        <v>1</v>
      </c>
      <c r="N202" t="b">
        <f t="shared" si="13"/>
        <v>0</v>
      </c>
      <c r="O202" s="3">
        <f t="shared" si="14"/>
        <v>0.28000000000000003</v>
      </c>
      <c r="P202" t="b">
        <f t="shared" si="15"/>
        <v>0</v>
      </c>
      <c r="Q202" t="str">
        <f>VLOOKUP(C202,'Feedstock source'!$A$1:$B$8,2,FALSE)</f>
        <v>sludge</v>
      </c>
      <c r="R202" t="e">
        <f>VLOOKUP($G202,'PAHs abbreviations'!$A$2:$B$17,2,FALSE)</f>
        <v>#N/A</v>
      </c>
      <c r="S202" s="3">
        <v>0.28000000000000003</v>
      </c>
    </row>
    <row r="203" spans="1:19">
      <c r="A203" t="s">
        <v>64</v>
      </c>
      <c r="B203" t="str">
        <f t="shared" si="12"/>
        <v>DSS-2-F</v>
      </c>
      <c r="C203" t="s">
        <v>135</v>
      </c>
      <c r="D203" t="s">
        <v>14</v>
      </c>
      <c r="E203" t="s">
        <v>74</v>
      </c>
      <c r="F203" t="s">
        <v>271</v>
      </c>
      <c r="G203" t="s">
        <v>91</v>
      </c>
      <c r="H203" t="s">
        <v>76</v>
      </c>
      <c r="I203" s="3">
        <v>0.53</v>
      </c>
      <c r="J203" t="s">
        <v>27</v>
      </c>
      <c r="K203" t="s">
        <v>74</v>
      </c>
      <c r="L203" t="s">
        <v>74</v>
      </c>
      <c r="M203" t="b">
        <f>IF(COUNTIF(carcinogens!$A$2:$A$35,G203),TRUE,FALSE)</f>
        <v>1</v>
      </c>
      <c r="N203" t="b">
        <f t="shared" si="13"/>
        <v>0</v>
      </c>
      <c r="O203" s="3">
        <f t="shared" si="14"/>
        <v>0.53</v>
      </c>
      <c r="P203" t="b">
        <f t="shared" si="15"/>
        <v>0</v>
      </c>
      <c r="Q203" t="str">
        <f>VLOOKUP(C203,'Feedstock source'!$A$1:$B$8,2,FALSE)</f>
        <v>sludge</v>
      </c>
      <c r="R203" t="e">
        <f>VLOOKUP($G203,'PAHs abbreviations'!$A$2:$B$17,2,FALSE)</f>
        <v>#N/A</v>
      </c>
      <c r="S203" s="3">
        <v>0.53</v>
      </c>
    </row>
    <row r="204" spans="1:19">
      <c r="A204" t="s">
        <v>64</v>
      </c>
      <c r="B204" t="str">
        <f t="shared" si="12"/>
        <v>DSS-2-F</v>
      </c>
      <c r="C204" t="s">
        <v>135</v>
      </c>
      <c r="D204" t="s">
        <v>14</v>
      </c>
      <c r="E204" t="s">
        <v>74</v>
      </c>
      <c r="F204" t="s">
        <v>271</v>
      </c>
      <c r="G204" t="s">
        <v>91</v>
      </c>
      <c r="H204" t="s">
        <v>76</v>
      </c>
      <c r="I204" s="3">
        <v>0.5</v>
      </c>
      <c r="J204" t="s">
        <v>27</v>
      </c>
      <c r="K204" t="s">
        <v>74</v>
      </c>
      <c r="L204" t="s">
        <v>74</v>
      </c>
      <c r="M204" t="b">
        <f>IF(COUNTIF(carcinogens!$A$2:$A$35,G204),TRUE,FALSE)</f>
        <v>1</v>
      </c>
      <c r="N204" t="b">
        <f t="shared" si="13"/>
        <v>0</v>
      </c>
      <c r="O204" s="3">
        <f t="shared" si="14"/>
        <v>0.5</v>
      </c>
      <c r="P204" t="b">
        <f t="shared" si="15"/>
        <v>0</v>
      </c>
      <c r="Q204" t="str">
        <f>VLOOKUP(C204,'Feedstock source'!$A$1:$B$8,2,FALSE)</f>
        <v>sludge</v>
      </c>
      <c r="R204" t="e">
        <f>VLOOKUP($G204,'PAHs abbreviations'!$A$2:$B$17,2,FALSE)</f>
        <v>#N/A</v>
      </c>
      <c r="S204" s="3">
        <v>0.5</v>
      </c>
    </row>
    <row r="205" spans="1:19">
      <c r="A205" t="s">
        <v>64</v>
      </c>
      <c r="B205" t="str">
        <f t="shared" si="12"/>
        <v>DSS-2-F</v>
      </c>
      <c r="C205" t="s">
        <v>135</v>
      </c>
      <c r="D205" t="s">
        <v>14</v>
      </c>
      <c r="E205" t="s">
        <v>74</v>
      </c>
      <c r="F205" t="s">
        <v>271</v>
      </c>
      <c r="G205" t="s">
        <v>91</v>
      </c>
      <c r="H205" t="s">
        <v>76</v>
      </c>
      <c r="I205" s="3">
        <v>0.46</v>
      </c>
      <c r="J205" t="s">
        <v>27</v>
      </c>
      <c r="K205" t="s">
        <v>74</v>
      </c>
      <c r="L205" t="s">
        <v>74</v>
      </c>
      <c r="M205" t="b">
        <f>IF(COUNTIF(carcinogens!$A$2:$A$35,G205),TRUE,FALSE)</f>
        <v>1</v>
      </c>
      <c r="N205" t="b">
        <f t="shared" si="13"/>
        <v>0</v>
      </c>
      <c r="O205" s="3">
        <f t="shared" si="14"/>
        <v>0.46</v>
      </c>
      <c r="P205" t="b">
        <f t="shared" si="15"/>
        <v>0</v>
      </c>
      <c r="Q205" t="str">
        <f>VLOOKUP(C205,'Feedstock source'!$A$1:$B$8,2,FALSE)</f>
        <v>sludge</v>
      </c>
      <c r="R205" t="e">
        <f>VLOOKUP($G205,'PAHs abbreviations'!$A$2:$B$17,2,FALSE)</f>
        <v>#N/A</v>
      </c>
      <c r="S205" s="3">
        <v>0.46</v>
      </c>
    </row>
    <row r="206" spans="1:19">
      <c r="A206" t="s">
        <v>64</v>
      </c>
      <c r="B206" t="str">
        <f t="shared" si="12"/>
        <v>DSS-2-F</v>
      </c>
      <c r="C206" t="s">
        <v>135</v>
      </c>
      <c r="D206" t="s">
        <v>14</v>
      </c>
      <c r="E206" t="s">
        <v>74</v>
      </c>
      <c r="F206" t="s">
        <v>271</v>
      </c>
      <c r="G206" t="s">
        <v>87</v>
      </c>
      <c r="H206" t="s">
        <v>76</v>
      </c>
      <c r="I206" s="3">
        <v>0.63</v>
      </c>
      <c r="J206" t="s">
        <v>27</v>
      </c>
      <c r="K206" t="s">
        <v>74</v>
      </c>
      <c r="L206" t="s">
        <v>74</v>
      </c>
      <c r="M206" t="b">
        <f>IF(COUNTIF(carcinogens!$A$2:$A$35,G206),TRUE,FALSE)</f>
        <v>1</v>
      </c>
      <c r="N206" t="b">
        <f t="shared" si="13"/>
        <v>0</v>
      </c>
      <c r="O206" s="3">
        <f t="shared" si="14"/>
        <v>0.63</v>
      </c>
      <c r="P206" t="b">
        <f t="shared" si="15"/>
        <v>0</v>
      </c>
      <c r="Q206" t="str">
        <f>VLOOKUP(C206,'Feedstock source'!$A$1:$B$8,2,FALSE)</f>
        <v>sludge</v>
      </c>
      <c r="R206" t="e">
        <f>VLOOKUP($G206,'PAHs abbreviations'!$A$2:$B$17,2,FALSE)</f>
        <v>#N/A</v>
      </c>
      <c r="S206" s="3">
        <v>0.63</v>
      </c>
    </row>
    <row r="207" spans="1:19">
      <c r="A207" t="s">
        <v>64</v>
      </c>
      <c r="B207" t="str">
        <f t="shared" si="12"/>
        <v>DSS-2-F</v>
      </c>
      <c r="C207" t="s">
        <v>135</v>
      </c>
      <c r="D207" t="s">
        <v>14</v>
      </c>
      <c r="E207" t="s">
        <v>74</v>
      </c>
      <c r="F207" t="s">
        <v>271</v>
      </c>
      <c r="G207" t="s">
        <v>87</v>
      </c>
      <c r="H207" t="s">
        <v>76</v>
      </c>
      <c r="I207" s="3">
        <v>0.57999999999999996</v>
      </c>
      <c r="J207" t="s">
        <v>27</v>
      </c>
      <c r="K207" t="s">
        <v>74</v>
      </c>
      <c r="L207" t="s">
        <v>74</v>
      </c>
      <c r="M207" t="b">
        <f>IF(COUNTIF(carcinogens!$A$2:$A$35,G207),TRUE,FALSE)</f>
        <v>1</v>
      </c>
      <c r="N207" t="b">
        <f t="shared" si="13"/>
        <v>0</v>
      </c>
      <c r="O207" s="3">
        <f t="shared" si="14"/>
        <v>0.57999999999999996</v>
      </c>
      <c r="P207" t="b">
        <f t="shared" si="15"/>
        <v>0</v>
      </c>
      <c r="Q207" t="str">
        <f>VLOOKUP(C207,'Feedstock source'!$A$1:$B$8,2,FALSE)</f>
        <v>sludge</v>
      </c>
      <c r="R207" t="e">
        <f>VLOOKUP($G207,'PAHs abbreviations'!$A$2:$B$17,2,FALSE)</f>
        <v>#N/A</v>
      </c>
      <c r="S207" s="3">
        <v>0.57999999999999996</v>
      </c>
    </row>
    <row r="208" spans="1:19">
      <c r="A208" t="s">
        <v>64</v>
      </c>
      <c r="B208" t="str">
        <f t="shared" si="12"/>
        <v>DSS-2-F</v>
      </c>
      <c r="C208" t="s">
        <v>135</v>
      </c>
      <c r="D208" t="s">
        <v>14</v>
      </c>
      <c r="E208" t="s">
        <v>74</v>
      </c>
      <c r="F208" t="s">
        <v>271</v>
      </c>
      <c r="G208" t="s">
        <v>87</v>
      </c>
      <c r="H208" t="s">
        <v>76</v>
      </c>
      <c r="I208" s="3">
        <v>0.51</v>
      </c>
      <c r="J208" t="s">
        <v>27</v>
      </c>
      <c r="K208" t="s">
        <v>74</v>
      </c>
      <c r="L208" t="s">
        <v>74</v>
      </c>
      <c r="M208" t="b">
        <f>IF(COUNTIF(carcinogens!$A$2:$A$35,G208),TRUE,FALSE)</f>
        <v>1</v>
      </c>
      <c r="N208" t="b">
        <f t="shared" si="13"/>
        <v>0</v>
      </c>
      <c r="O208" s="3">
        <f t="shared" si="14"/>
        <v>0.51</v>
      </c>
      <c r="P208" t="b">
        <f t="shared" si="15"/>
        <v>0</v>
      </c>
      <c r="Q208" t="str">
        <f>VLOOKUP(C208,'Feedstock source'!$A$1:$B$8,2,FALSE)</f>
        <v>sludge</v>
      </c>
      <c r="R208" t="e">
        <f>VLOOKUP($G208,'PAHs abbreviations'!$A$2:$B$17,2,FALSE)</f>
        <v>#N/A</v>
      </c>
      <c r="S208" s="3">
        <v>0.51</v>
      </c>
    </row>
    <row r="209" spans="1:19">
      <c r="A209" t="s">
        <v>64</v>
      </c>
      <c r="B209" t="str">
        <f t="shared" si="12"/>
        <v>DSS-2-F</v>
      </c>
      <c r="C209" t="s">
        <v>135</v>
      </c>
      <c r="D209" t="s">
        <v>14</v>
      </c>
      <c r="E209" t="s">
        <v>74</v>
      </c>
      <c r="F209" t="s">
        <v>271</v>
      </c>
      <c r="G209" t="s">
        <v>77</v>
      </c>
      <c r="H209" t="s">
        <v>76</v>
      </c>
      <c r="I209" s="3" t="s">
        <v>98</v>
      </c>
      <c r="J209" t="s">
        <v>27</v>
      </c>
      <c r="K209" t="s">
        <v>74</v>
      </c>
      <c r="L209" t="s">
        <v>74</v>
      </c>
      <c r="M209" t="b">
        <f>IF(COUNTIF(carcinogens!$A$2:$A$35,G209),TRUE,FALSE)</f>
        <v>1</v>
      </c>
      <c r="N209" t="b">
        <f t="shared" si="13"/>
        <v>1</v>
      </c>
      <c r="O209" s="3" t="str">
        <f t="shared" si="14"/>
        <v>&lt; 0.1</v>
      </c>
      <c r="P209" t="b">
        <f t="shared" si="15"/>
        <v>1</v>
      </c>
      <c r="Q209" t="str">
        <f>VLOOKUP(C209,'Feedstock source'!$A$1:$B$8,2,FALSE)</f>
        <v>sludge</v>
      </c>
      <c r="R209" t="e">
        <f>VLOOKUP($G209,'PAHs abbreviations'!$A$2:$B$17,2,FALSE)</f>
        <v>#N/A</v>
      </c>
      <c r="S209" s="3">
        <v>0.1</v>
      </c>
    </row>
    <row r="210" spans="1:19">
      <c r="A210" t="s">
        <v>64</v>
      </c>
      <c r="B210" t="str">
        <f t="shared" si="12"/>
        <v>DSS-2-F</v>
      </c>
      <c r="C210" t="s">
        <v>135</v>
      </c>
      <c r="D210" t="s">
        <v>14</v>
      </c>
      <c r="E210" t="s">
        <v>74</v>
      </c>
      <c r="F210" t="s">
        <v>271</v>
      </c>
      <c r="G210" t="s">
        <v>77</v>
      </c>
      <c r="H210" t="s">
        <v>76</v>
      </c>
      <c r="I210" s="3" t="s">
        <v>98</v>
      </c>
      <c r="J210" t="s">
        <v>27</v>
      </c>
      <c r="K210" t="s">
        <v>74</v>
      </c>
      <c r="L210" t="s">
        <v>74</v>
      </c>
      <c r="M210" t="b">
        <f>IF(COUNTIF(carcinogens!$A$2:$A$35,G210),TRUE,FALSE)</f>
        <v>1</v>
      </c>
      <c r="N210" t="b">
        <f t="shared" si="13"/>
        <v>1</v>
      </c>
      <c r="O210" s="3" t="str">
        <f t="shared" si="14"/>
        <v>&lt; 0.1</v>
      </c>
      <c r="P210" t="b">
        <f t="shared" si="15"/>
        <v>1</v>
      </c>
      <c r="Q210" t="str">
        <f>VLOOKUP(C210,'Feedstock source'!$A$1:$B$8,2,FALSE)</f>
        <v>sludge</v>
      </c>
      <c r="R210" t="e">
        <f>VLOOKUP($G210,'PAHs abbreviations'!$A$2:$B$17,2,FALSE)</f>
        <v>#N/A</v>
      </c>
      <c r="S210" s="3">
        <v>0.1</v>
      </c>
    </row>
    <row r="211" spans="1:19">
      <c r="A211" t="s">
        <v>64</v>
      </c>
      <c r="B211" t="str">
        <f t="shared" si="12"/>
        <v>DSS-2-F</v>
      </c>
      <c r="C211" t="s">
        <v>135</v>
      </c>
      <c r="D211" t="s">
        <v>14</v>
      </c>
      <c r="E211" t="s">
        <v>74</v>
      </c>
      <c r="F211" t="s">
        <v>271</v>
      </c>
      <c r="G211" t="s">
        <v>77</v>
      </c>
      <c r="H211" t="s">
        <v>76</v>
      </c>
      <c r="I211" s="3" t="s">
        <v>98</v>
      </c>
      <c r="J211" t="s">
        <v>27</v>
      </c>
      <c r="K211" t="s">
        <v>74</v>
      </c>
      <c r="L211" t="s">
        <v>74</v>
      </c>
      <c r="M211" t="b">
        <f>IF(COUNTIF(carcinogens!$A$2:$A$35,G211),TRUE,FALSE)</f>
        <v>1</v>
      </c>
      <c r="N211" t="b">
        <f t="shared" si="13"/>
        <v>1</v>
      </c>
      <c r="O211" s="3" t="str">
        <f t="shared" si="14"/>
        <v>&lt; 0.1</v>
      </c>
      <c r="P211" t="b">
        <f t="shared" si="15"/>
        <v>1</v>
      </c>
      <c r="Q211" t="str">
        <f>VLOOKUP(C211,'Feedstock source'!$A$1:$B$8,2,FALSE)</f>
        <v>sludge</v>
      </c>
      <c r="R211" t="e">
        <f>VLOOKUP($G211,'PAHs abbreviations'!$A$2:$B$17,2,FALSE)</f>
        <v>#N/A</v>
      </c>
      <c r="S211" s="3">
        <v>0.1</v>
      </c>
    </row>
    <row r="212" spans="1:19">
      <c r="A212" t="s">
        <v>64</v>
      </c>
      <c r="B212" t="str">
        <f t="shared" si="12"/>
        <v>DSS-2-F</v>
      </c>
      <c r="C212" t="s">
        <v>135</v>
      </c>
      <c r="D212" t="s">
        <v>14</v>
      </c>
      <c r="E212" t="s">
        <v>74</v>
      </c>
      <c r="F212" t="s">
        <v>271</v>
      </c>
      <c r="G212" t="s">
        <v>85</v>
      </c>
      <c r="H212" t="s">
        <v>76</v>
      </c>
      <c r="I212" s="3">
        <v>0.54</v>
      </c>
      <c r="J212" t="s">
        <v>27</v>
      </c>
      <c r="K212" t="s">
        <v>74</v>
      </c>
      <c r="L212" t="s">
        <v>74</v>
      </c>
      <c r="M212" t="b">
        <f>IF(COUNTIF(carcinogens!$A$2:$A$35,G212),TRUE,FALSE)</f>
        <v>1</v>
      </c>
      <c r="N212" t="b">
        <f t="shared" si="13"/>
        <v>0</v>
      </c>
      <c r="O212" s="3">
        <f t="shared" si="14"/>
        <v>0.54</v>
      </c>
      <c r="P212" t="b">
        <f t="shared" si="15"/>
        <v>0</v>
      </c>
      <c r="Q212" t="str">
        <f>VLOOKUP(C212,'Feedstock source'!$A$1:$B$8,2,FALSE)</f>
        <v>sludge</v>
      </c>
      <c r="R212" t="e">
        <f>VLOOKUP($G212,'PAHs abbreviations'!$A$2:$B$17,2,FALSE)</f>
        <v>#N/A</v>
      </c>
      <c r="S212" s="3">
        <v>0.54</v>
      </c>
    </row>
    <row r="213" spans="1:19">
      <c r="A213" t="s">
        <v>64</v>
      </c>
      <c r="B213" t="str">
        <f t="shared" si="12"/>
        <v>DSS-2-F</v>
      </c>
      <c r="C213" t="s">
        <v>135</v>
      </c>
      <c r="D213" t="s">
        <v>14</v>
      </c>
      <c r="E213" t="s">
        <v>74</v>
      </c>
      <c r="F213" t="s">
        <v>271</v>
      </c>
      <c r="G213" t="s">
        <v>85</v>
      </c>
      <c r="H213" t="s">
        <v>76</v>
      </c>
      <c r="I213" s="3">
        <v>0.47</v>
      </c>
      <c r="J213" t="s">
        <v>27</v>
      </c>
      <c r="K213" t="s">
        <v>74</v>
      </c>
      <c r="L213" t="s">
        <v>74</v>
      </c>
      <c r="M213" t="b">
        <f>IF(COUNTIF(carcinogens!$A$2:$A$35,G213),TRUE,FALSE)</f>
        <v>1</v>
      </c>
      <c r="N213" t="b">
        <f t="shared" si="13"/>
        <v>0</v>
      </c>
      <c r="O213" s="3">
        <f t="shared" si="14"/>
        <v>0.47</v>
      </c>
      <c r="P213" t="b">
        <f t="shared" si="15"/>
        <v>0</v>
      </c>
      <c r="Q213" t="str">
        <f>VLOOKUP(C213,'Feedstock source'!$A$1:$B$8,2,FALSE)</f>
        <v>sludge</v>
      </c>
      <c r="R213" t="e">
        <f>VLOOKUP($G213,'PAHs abbreviations'!$A$2:$B$17,2,FALSE)</f>
        <v>#N/A</v>
      </c>
      <c r="S213" s="3">
        <v>0.47</v>
      </c>
    </row>
    <row r="214" spans="1:19">
      <c r="A214" t="s">
        <v>64</v>
      </c>
      <c r="B214" t="str">
        <f t="shared" si="12"/>
        <v>DSS-2-F</v>
      </c>
      <c r="C214" t="s">
        <v>135</v>
      </c>
      <c r="D214" t="s">
        <v>14</v>
      </c>
      <c r="E214" t="s">
        <v>74</v>
      </c>
      <c r="F214" t="s">
        <v>271</v>
      </c>
      <c r="G214" t="s">
        <v>85</v>
      </c>
      <c r="H214" t="s">
        <v>76</v>
      </c>
      <c r="I214" s="3">
        <v>0.45</v>
      </c>
      <c r="J214" t="s">
        <v>27</v>
      </c>
      <c r="K214" t="s">
        <v>74</v>
      </c>
      <c r="L214" t="s">
        <v>74</v>
      </c>
      <c r="M214" t="b">
        <f>IF(COUNTIF(carcinogens!$A$2:$A$35,G214),TRUE,FALSE)</f>
        <v>1</v>
      </c>
      <c r="N214" t="b">
        <f t="shared" si="13"/>
        <v>0</v>
      </c>
      <c r="O214" s="3">
        <f t="shared" si="14"/>
        <v>0.45</v>
      </c>
      <c r="P214" t="b">
        <f t="shared" si="15"/>
        <v>0</v>
      </c>
      <c r="Q214" t="str">
        <f>VLOOKUP(C214,'Feedstock source'!$A$1:$B$8,2,FALSE)</f>
        <v>sludge</v>
      </c>
      <c r="R214" t="e">
        <f>VLOOKUP($G214,'PAHs abbreviations'!$A$2:$B$17,2,FALSE)</f>
        <v>#N/A</v>
      </c>
      <c r="S214" s="3">
        <v>0.45</v>
      </c>
    </row>
    <row r="215" spans="1:19">
      <c r="A215" t="s">
        <v>64</v>
      </c>
      <c r="B215" t="str">
        <f t="shared" si="12"/>
        <v>DSS-2-F</v>
      </c>
      <c r="C215" t="s">
        <v>135</v>
      </c>
      <c r="D215" t="s">
        <v>14</v>
      </c>
      <c r="E215" t="s">
        <v>74</v>
      </c>
      <c r="F215" t="s">
        <v>271</v>
      </c>
      <c r="G215" t="s">
        <v>49</v>
      </c>
      <c r="H215" t="s">
        <v>46</v>
      </c>
      <c r="I215" s="3">
        <v>7.0000000000000001E-3</v>
      </c>
      <c r="J215" t="s">
        <v>0</v>
      </c>
      <c r="K215" t="s">
        <v>74</v>
      </c>
      <c r="L215" t="s">
        <v>74</v>
      </c>
      <c r="M215" t="b">
        <f>IF(COUNTIF(carcinogens!$A$2:$A$35,G215),TRUE,FALSE)</f>
        <v>0</v>
      </c>
      <c r="N215" t="b">
        <f t="shared" si="13"/>
        <v>0</v>
      </c>
      <c r="O215" s="3">
        <f t="shared" si="14"/>
        <v>7.0000000000000001E-3</v>
      </c>
      <c r="P215" t="b">
        <f t="shared" si="15"/>
        <v>0</v>
      </c>
      <c r="Q215" t="str">
        <f>VLOOKUP(C215,'Feedstock source'!$A$1:$B$8,2,FALSE)</f>
        <v>sludge</v>
      </c>
      <c r="R215" t="str">
        <f>VLOOKUP($G215,'PAHs abbreviations'!$A$2:$B$17,2,FALSE)</f>
        <v>Ace</v>
      </c>
      <c r="S215" s="3">
        <v>7.0000000000000001E-3</v>
      </c>
    </row>
    <row r="216" spans="1:19">
      <c r="A216" t="s">
        <v>64</v>
      </c>
      <c r="B216" t="str">
        <f t="shared" si="12"/>
        <v>DSS-2-F</v>
      </c>
      <c r="C216" t="s">
        <v>135</v>
      </c>
      <c r="D216" t="s">
        <v>14</v>
      </c>
      <c r="E216" t="s">
        <v>74</v>
      </c>
      <c r="F216" t="s">
        <v>271</v>
      </c>
      <c r="G216" t="s">
        <v>49</v>
      </c>
      <c r="H216" t="s">
        <v>46</v>
      </c>
      <c r="I216" s="3">
        <v>6.0000000000000001E-3</v>
      </c>
      <c r="J216" t="s">
        <v>0</v>
      </c>
      <c r="K216" t="s">
        <v>74</v>
      </c>
      <c r="L216" t="s">
        <v>74</v>
      </c>
      <c r="M216" t="b">
        <f>IF(COUNTIF(carcinogens!$A$2:$A$35,G216),TRUE,FALSE)</f>
        <v>0</v>
      </c>
      <c r="N216" t="b">
        <f t="shared" si="13"/>
        <v>0</v>
      </c>
      <c r="O216" s="3">
        <f t="shared" si="14"/>
        <v>6.0000000000000001E-3</v>
      </c>
      <c r="P216" t="b">
        <f t="shared" si="15"/>
        <v>0</v>
      </c>
      <c r="Q216" t="str">
        <f>VLOOKUP(C216,'Feedstock source'!$A$1:$B$8,2,FALSE)</f>
        <v>sludge</v>
      </c>
      <c r="R216" t="str">
        <f>VLOOKUP($G216,'PAHs abbreviations'!$A$2:$B$17,2,FALSE)</f>
        <v>Ace</v>
      </c>
      <c r="S216" s="3">
        <v>6.0000000000000001E-3</v>
      </c>
    </row>
    <row r="217" spans="1:19">
      <c r="A217" t="s">
        <v>64</v>
      </c>
      <c r="B217" t="str">
        <f t="shared" si="12"/>
        <v>DSS-2-F</v>
      </c>
      <c r="C217" t="s">
        <v>135</v>
      </c>
      <c r="D217" t="s">
        <v>14</v>
      </c>
      <c r="E217" t="s">
        <v>74</v>
      </c>
      <c r="F217" t="s">
        <v>271</v>
      </c>
      <c r="G217" t="s">
        <v>49</v>
      </c>
      <c r="H217" t="s">
        <v>46</v>
      </c>
      <c r="I217" s="3">
        <v>5.0000000000000001E-3</v>
      </c>
      <c r="J217" t="s">
        <v>0</v>
      </c>
      <c r="K217" t="s">
        <v>74</v>
      </c>
      <c r="L217" t="s">
        <v>74</v>
      </c>
      <c r="M217" t="b">
        <f>IF(COUNTIF(carcinogens!$A$2:$A$35,G217),TRUE,FALSE)</f>
        <v>0</v>
      </c>
      <c r="N217" t="b">
        <f t="shared" si="13"/>
        <v>0</v>
      </c>
      <c r="O217" s="3">
        <f t="shared" si="14"/>
        <v>5.0000000000000001E-3</v>
      </c>
      <c r="P217" t="b">
        <f t="shared" si="15"/>
        <v>0</v>
      </c>
      <c r="Q217" t="str">
        <f>VLOOKUP(C217,'Feedstock source'!$A$1:$B$8,2,FALSE)</f>
        <v>sludge</v>
      </c>
      <c r="R217" t="str">
        <f>VLOOKUP($G217,'PAHs abbreviations'!$A$2:$B$17,2,FALSE)</f>
        <v>Ace</v>
      </c>
      <c r="S217" s="3">
        <v>5.0000000000000001E-3</v>
      </c>
    </row>
    <row r="218" spans="1:19">
      <c r="A218" t="s">
        <v>64</v>
      </c>
      <c r="B218" t="str">
        <f t="shared" si="12"/>
        <v>DSS-2-F</v>
      </c>
      <c r="C218" t="s">
        <v>135</v>
      </c>
      <c r="D218" t="s">
        <v>14</v>
      </c>
      <c r="E218" t="s">
        <v>74</v>
      </c>
      <c r="F218" t="s">
        <v>271</v>
      </c>
      <c r="G218" t="s">
        <v>48</v>
      </c>
      <c r="H218" t="s">
        <v>46</v>
      </c>
      <c r="I218" s="3">
        <v>8.0000000000000002E-3</v>
      </c>
      <c r="J218" t="s">
        <v>0</v>
      </c>
      <c r="K218" t="s">
        <v>74</v>
      </c>
      <c r="L218" t="s">
        <v>74</v>
      </c>
      <c r="M218" t="b">
        <f>IF(COUNTIF(carcinogens!$A$2:$A$35,G218),TRUE,FALSE)</f>
        <v>0</v>
      </c>
      <c r="N218" t="b">
        <f t="shared" si="13"/>
        <v>0</v>
      </c>
      <c r="O218" s="3">
        <f t="shared" si="14"/>
        <v>8.0000000000000002E-3</v>
      </c>
      <c r="P218" t="b">
        <f t="shared" si="15"/>
        <v>0</v>
      </c>
      <c r="Q218" t="str">
        <f>VLOOKUP(C218,'Feedstock source'!$A$1:$B$8,2,FALSE)</f>
        <v>sludge</v>
      </c>
      <c r="R218" t="str">
        <f>VLOOKUP($G218,'PAHs abbreviations'!$A$2:$B$17,2,FALSE)</f>
        <v>Acy</v>
      </c>
      <c r="S218" s="3">
        <v>8.0000000000000002E-3</v>
      </c>
    </row>
    <row r="219" spans="1:19">
      <c r="A219" t="s">
        <v>64</v>
      </c>
      <c r="B219" t="str">
        <f t="shared" si="12"/>
        <v>DSS-2-F</v>
      </c>
      <c r="C219" t="s">
        <v>135</v>
      </c>
      <c r="D219" t="s">
        <v>14</v>
      </c>
      <c r="E219" t="s">
        <v>74</v>
      </c>
      <c r="F219" t="s">
        <v>271</v>
      </c>
      <c r="G219" t="s">
        <v>48</v>
      </c>
      <c r="H219" t="s">
        <v>46</v>
      </c>
      <c r="I219" s="3">
        <v>6.0000000000000001E-3</v>
      </c>
      <c r="J219" t="s">
        <v>0</v>
      </c>
      <c r="K219" t="s">
        <v>74</v>
      </c>
      <c r="L219" t="s">
        <v>74</v>
      </c>
      <c r="M219" t="b">
        <f>IF(COUNTIF(carcinogens!$A$2:$A$35,G219),TRUE,FALSE)</f>
        <v>0</v>
      </c>
      <c r="N219" t="b">
        <f t="shared" si="13"/>
        <v>0</v>
      </c>
      <c r="O219" s="3">
        <f t="shared" si="14"/>
        <v>6.0000000000000001E-3</v>
      </c>
      <c r="P219" t="b">
        <f t="shared" si="15"/>
        <v>0</v>
      </c>
      <c r="Q219" t="str">
        <f>VLOOKUP(C219,'Feedstock source'!$A$1:$B$8,2,FALSE)</f>
        <v>sludge</v>
      </c>
      <c r="R219" t="str">
        <f>VLOOKUP($G219,'PAHs abbreviations'!$A$2:$B$17,2,FALSE)</f>
        <v>Acy</v>
      </c>
      <c r="S219" s="3">
        <v>6.0000000000000001E-3</v>
      </c>
    </row>
    <row r="220" spans="1:19">
      <c r="A220" t="s">
        <v>64</v>
      </c>
      <c r="B220" t="str">
        <f t="shared" si="12"/>
        <v>DSS-2-F</v>
      </c>
      <c r="C220" t="s">
        <v>135</v>
      </c>
      <c r="D220" t="s">
        <v>14</v>
      </c>
      <c r="E220" t="s">
        <v>74</v>
      </c>
      <c r="F220" t="s">
        <v>271</v>
      </c>
      <c r="G220" t="s">
        <v>48</v>
      </c>
      <c r="H220" t="s">
        <v>46</v>
      </c>
      <c r="I220" s="3">
        <v>6.0000000000000001E-3</v>
      </c>
      <c r="J220" t="s">
        <v>0</v>
      </c>
      <c r="K220" t="s">
        <v>74</v>
      </c>
      <c r="L220" t="s">
        <v>74</v>
      </c>
      <c r="M220" t="b">
        <f>IF(COUNTIF(carcinogens!$A$2:$A$35,G220),TRUE,FALSE)</f>
        <v>0</v>
      </c>
      <c r="N220" t="b">
        <f t="shared" si="13"/>
        <v>0</v>
      </c>
      <c r="O220" s="3">
        <f t="shared" si="14"/>
        <v>6.0000000000000001E-3</v>
      </c>
      <c r="P220" t="b">
        <f t="shared" si="15"/>
        <v>0</v>
      </c>
      <c r="Q220" t="str">
        <f>VLOOKUP(C220,'Feedstock source'!$A$1:$B$8,2,FALSE)</f>
        <v>sludge</v>
      </c>
      <c r="R220" t="str">
        <f>VLOOKUP($G220,'PAHs abbreviations'!$A$2:$B$17,2,FALSE)</f>
        <v>Acy</v>
      </c>
      <c r="S220" s="3">
        <v>6.0000000000000001E-3</v>
      </c>
    </row>
    <row r="221" spans="1:19">
      <c r="A221" t="s">
        <v>64</v>
      </c>
      <c r="B221" t="str">
        <f t="shared" si="12"/>
        <v>DSS-2-F</v>
      </c>
      <c r="C221" t="s">
        <v>135</v>
      </c>
      <c r="D221" t="s">
        <v>14</v>
      </c>
      <c r="E221" t="s">
        <v>74</v>
      </c>
      <c r="F221" t="s">
        <v>271</v>
      </c>
      <c r="G221" t="s">
        <v>52</v>
      </c>
      <c r="H221" t="s">
        <v>46</v>
      </c>
      <c r="I221" s="3">
        <v>1.7999999999999999E-2</v>
      </c>
      <c r="J221" t="s">
        <v>0</v>
      </c>
      <c r="K221" t="s">
        <v>74</v>
      </c>
      <c r="L221" t="s">
        <v>74</v>
      </c>
      <c r="M221" t="b">
        <f>IF(COUNTIF(carcinogens!$A$2:$A$35,G221),TRUE,FALSE)</f>
        <v>0</v>
      </c>
      <c r="N221" t="b">
        <f t="shared" si="13"/>
        <v>0</v>
      </c>
      <c r="O221" s="3">
        <f t="shared" si="14"/>
        <v>1.7999999999999999E-2</v>
      </c>
      <c r="P221" t="b">
        <f t="shared" si="15"/>
        <v>0</v>
      </c>
      <c r="Q221" t="str">
        <f>VLOOKUP(C221,'Feedstock source'!$A$1:$B$8,2,FALSE)</f>
        <v>sludge</v>
      </c>
      <c r="R221" t="str">
        <f>VLOOKUP($G221,'PAHs abbreviations'!$A$2:$B$17,2,FALSE)</f>
        <v>Ant</v>
      </c>
      <c r="S221" s="3">
        <v>1.7999999999999999E-2</v>
      </c>
    </row>
    <row r="222" spans="1:19">
      <c r="A222" t="s">
        <v>64</v>
      </c>
      <c r="B222" t="str">
        <f t="shared" si="12"/>
        <v>DSS-2-F</v>
      </c>
      <c r="C222" t="s">
        <v>135</v>
      </c>
      <c r="D222" t="s">
        <v>14</v>
      </c>
      <c r="E222" t="s">
        <v>74</v>
      </c>
      <c r="F222" t="s">
        <v>271</v>
      </c>
      <c r="G222" t="s">
        <v>52</v>
      </c>
      <c r="H222" t="s">
        <v>46</v>
      </c>
      <c r="I222" s="3">
        <v>1.7000000000000001E-2</v>
      </c>
      <c r="J222" t="s">
        <v>0</v>
      </c>
      <c r="K222" t="s">
        <v>74</v>
      </c>
      <c r="L222" t="s">
        <v>74</v>
      </c>
      <c r="M222" t="b">
        <f>IF(COUNTIF(carcinogens!$A$2:$A$35,G222),TRUE,FALSE)</f>
        <v>0</v>
      </c>
      <c r="N222" t="b">
        <f t="shared" si="13"/>
        <v>0</v>
      </c>
      <c r="O222" s="3">
        <f t="shared" si="14"/>
        <v>1.7000000000000001E-2</v>
      </c>
      <c r="P222" t="b">
        <f t="shared" si="15"/>
        <v>0</v>
      </c>
      <c r="Q222" t="str">
        <f>VLOOKUP(C222,'Feedstock source'!$A$1:$B$8,2,FALSE)</f>
        <v>sludge</v>
      </c>
      <c r="R222" t="str">
        <f>VLOOKUP($G222,'PAHs abbreviations'!$A$2:$B$17,2,FALSE)</f>
        <v>Ant</v>
      </c>
      <c r="S222" s="3">
        <v>1.7000000000000001E-2</v>
      </c>
    </row>
    <row r="223" spans="1:19">
      <c r="A223" t="s">
        <v>64</v>
      </c>
      <c r="B223" t="str">
        <f t="shared" si="12"/>
        <v>DSS-2-F</v>
      </c>
      <c r="C223" t="s">
        <v>135</v>
      </c>
      <c r="D223" t="s">
        <v>14</v>
      </c>
      <c r="E223" t="s">
        <v>74</v>
      </c>
      <c r="F223" t="s">
        <v>271</v>
      </c>
      <c r="G223" t="s">
        <v>52</v>
      </c>
      <c r="H223" t="s">
        <v>46</v>
      </c>
      <c r="I223" s="3">
        <v>1.6E-2</v>
      </c>
      <c r="J223" t="s">
        <v>0</v>
      </c>
      <c r="K223" t="s">
        <v>74</v>
      </c>
      <c r="L223" t="s">
        <v>74</v>
      </c>
      <c r="M223" t="b">
        <f>IF(COUNTIF(carcinogens!$A$2:$A$35,G223),TRUE,FALSE)</f>
        <v>0</v>
      </c>
      <c r="N223" t="b">
        <f t="shared" si="13"/>
        <v>0</v>
      </c>
      <c r="O223" s="3">
        <f t="shared" si="14"/>
        <v>1.6E-2</v>
      </c>
      <c r="P223" t="b">
        <f t="shared" si="15"/>
        <v>0</v>
      </c>
      <c r="Q223" t="str">
        <f>VLOOKUP(C223,'Feedstock source'!$A$1:$B$8,2,FALSE)</f>
        <v>sludge</v>
      </c>
      <c r="R223" t="str">
        <f>VLOOKUP($G223,'PAHs abbreviations'!$A$2:$B$17,2,FALSE)</f>
        <v>Ant</v>
      </c>
      <c r="S223" s="3">
        <v>1.6E-2</v>
      </c>
    </row>
    <row r="224" spans="1:19">
      <c r="A224" t="s">
        <v>64</v>
      </c>
      <c r="B224" t="str">
        <f t="shared" si="12"/>
        <v>DSS-2-F</v>
      </c>
      <c r="C224" t="s">
        <v>135</v>
      </c>
      <c r="D224" t="s">
        <v>14</v>
      </c>
      <c r="E224" t="s">
        <v>74</v>
      </c>
      <c r="F224" t="s">
        <v>271</v>
      </c>
      <c r="G224" t="s">
        <v>55</v>
      </c>
      <c r="H224" t="s">
        <v>46</v>
      </c>
      <c r="I224" s="3">
        <v>2.4E-2</v>
      </c>
      <c r="J224" t="s">
        <v>0</v>
      </c>
      <c r="K224" t="s">
        <v>74</v>
      </c>
      <c r="L224" t="s">
        <v>74</v>
      </c>
      <c r="M224" t="b">
        <f>IF(COUNTIF(carcinogens!$A$2:$A$35,G224),TRUE,FALSE)</f>
        <v>1</v>
      </c>
      <c r="N224" t="b">
        <f t="shared" si="13"/>
        <v>0</v>
      </c>
      <c r="O224" s="3">
        <f t="shared" si="14"/>
        <v>2.4E-2</v>
      </c>
      <c r="P224" t="b">
        <f t="shared" si="15"/>
        <v>0</v>
      </c>
      <c r="Q224" t="str">
        <f>VLOOKUP(C224,'Feedstock source'!$A$1:$B$8,2,FALSE)</f>
        <v>sludge</v>
      </c>
      <c r="R224" t="str">
        <f>VLOOKUP($G224,'PAHs abbreviations'!$A$2:$B$17,2,FALSE)</f>
        <v>B(a)A</v>
      </c>
      <c r="S224" s="3">
        <v>2.4E-2</v>
      </c>
    </row>
    <row r="225" spans="1:19">
      <c r="A225" t="s">
        <v>64</v>
      </c>
      <c r="B225" t="str">
        <f t="shared" si="12"/>
        <v>DSS-2-F</v>
      </c>
      <c r="C225" t="s">
        <v>135</v>
      </c>
      <c r="D225" t="s">
        <v>14</v>
      </c>
      <c r="E225" t="s">
        <v>74</v>
      </c>
      <c r="F225" t="s">
        <v>271</v>
      </c>
      <c r="G225" t="s">
        <v>55</v>
      </c>
      <c r="H225" t="s">
        <v>46</v>
      </c>
      <c r="I225" s="3">
        <v>2.3E-2</v>
      </c>
      <c r="J225" t="s">
        <v>0</v>
      </c>
      <c r="K225" t="s">
        <v>74</v>
      </c>
      <c r="L225" t="s">
        <v>74</v>
      </c>
      <c r="M225" t="b">
        <f>IF(COUNTIF(carcinogens!$A$2:$A$35,G225),TRUE,FALSE)</f>
        <v>1</v>
      </c>
      <c r="N225" t="b">
        <f t="shared" si="13"/>
        <v>0</v>
      </c>
      <c r="O225" s="3">
        <f t="shared" si="14"/>
        <v>2.3E-2</v>
      </c>
      <c r="P225" t="b">
        <f t="shared" si="15"/>
        <v>0</v>
      </c>
      <c r="Q225" t="str">
        <f>VLOOKUP(C225,'Feedstock source'!$A$1:$B$8,2,FALSE)</f>
        <v>sludge</v>
      </c>
      <c r="R225" t="str">
        <f>VLOOKUP($G225,'PAHs abbreviations'!$A$2:$B$17,2,FALSE)</f>
        <v>B(a)A</v>
      </c>
      <c r="S225" s="3">
        <v>2.3E-2</v>
      </c>
    </row>
    <row r="226" spans="1:19">
      <c r="A226" t="s">
        <v>64</v>
      </c>
      <c r="B226" t="str">
        <f t="shared" si="12"/>
        <v>DSS-2-F</v>
      </c>
      <c r="C226" t="s">
        <v>135</v>
      </c>
      <c r="D226" t="s">
        <v>14</v>
      </c>
      <c r="E226" t="s">
        <v>74</v>
      </c>
      <c r="F226" t="s">
        <v>271</v>
      </c>
      <c r="G226" t="s">
        <v>55</v>
      </c>
      <c r="H226" t="s">
        <v>46</v>
      </c>
      <c r="I226" s="3">
        <v>2.1000000000000001E-2</v>
      </c>
      <c r="J226" t="s">
        <v>0</v>
      </c>
      <c r="K226" t="s">
        <v>74</v>
      </c>
      <c r="L226" t="s">
        <v>74</v>
      </c>
      <c r="M226" t="b">
        <f>IF(COUNTIF(carcinogens!$A$2:$A$35,G226),TRUE,FALSE)</f>
        <v>1</v>
      </c>
      <c r="N226" t="b">
        <f t="shared" si="13"/>
        <v>0</v>
      </c>
      <c r="O226" s="3">
        <f t="shared" si="14"/>
        <v>2.1000000000000001E-2</v>
      </c>
      <c r="P226" t="b">
        <f t="shared" si="15"/>
        <v>0</v>
      </c>
      <c r="Q226" t="str">
        <f>VLOOKUP(C226,'Feedstock source'!$A$1:$B$8,2,FALSE)</f>
        <v>sludge</v>
      </c>
      <c r="R226" t="str">
        <f>VLOOKUP($G226,'PAHs abbreviations'!$A$2:$B$17,2,FALSE)</f>
        <v>B(a)A</v>
      </c>
      <c r="S226" s="3">
        <v>2.1000000000000001E-2</v>
      </c>
    </row>
    <row r="227" spans="1:19">
      <c r="A227" t="s">
        <v>64</v>
      </c>
      <c r="B227" t="str">
        <f t="shared" si="12"/>
        <v>DSS-2-F</v>
      </c>
      <c r="C227" t="s">
        <v>135</v>
      </c>
      <c r="D227" t="s">
        <v>14</v>
      </c>
      <c r="E227" t="s">
        <v>74</v>
      </c>
      <c r="F227" t="s">
        <v>271</v>
      </c>
      <c r="G227" t="s">
        <v>59</v>
      </c>
      <c r="H227" t="s">
        <v>46</v>
      </c>
      <c r="I227" s="3">
        <v>1.7000000000000001E-2</v>
      </c>
      <c r="J227" t="s">
        <v>0</v>
      </c>
      <c r="K227" t="s">
        <v>74</v>
      </c>
      <c r="L227" t="s">
        <v>74</v>
      </c>
      <c r="M227" t="b">
        <f>IF(COUNTIF(carcinogens!$A$2:$A$35,G227),TRUE,FALSE)</f>
        <v>1</v>
      </c>
      <c r="N227" t="b">
        <f t="shared" si="13"/>
        <v>0</v>
      </c>
      <c r="O227" s="3">
        <f t="shared" si="14"/>
        <v>1.7000000000000001E-2</v>
      </c>
      <c r="P227" t="b">
        <f t="shared" si="15"/>
        <v>0</v>
      </c>
      <c r="Q227" t="str">
        <f>VLOOKUP(C227,'Feedstock source'!$A$1:$B$8,2,FALSE)</f>
        <v>sludge</v>
      </c>
      <c r="R227" t="str">
        <f>VLOOKUP($G227,'PAHs abbreviations'!$A$2:$B$17,2,FALSE)</f>
        <v>B(a)P</v>
      </c>
      <c r="S227" s="3">
        <v>1.7000000000000001E-2</v>
      </c>
    </row>
    <row r="228" spans="1:19">
      <c r="A228" t="s">
        <v>64</v>
      </c>
      <c r="B228" t="str">
        <f t="shared" si="12"/>
        <v>DSS-2-F</v>
      </c>
      <c r="C228" t="s">
        <v>135</v>
      </c>
      <c r="D228" t="s">
        <v>14</v>
      </c>
      <c r="E228" t="s">
        <v>74</v>
      </c>
      <c r="F228" t="s">
        <v>271</v>
      </c>
      <c r="G228" t="s">
        <v>59</v>
      </c>
      <c r="H228" t="s">
        <v>46</v>
      </c>
      <c r="I228" s="3">
        <v>1.7000000000000001E-2</v>
      </c>
      <c r="J228" t="s">
        <v>0</v>
      </c>
      <c r="K228" t="s">
        <v>74</v>
      </c>
      <c r="L228" t="s">
        <v>74</v>
      </c>
      <c r="M228" t="b">
        <f>IF(COUNTIF(carcinogens!$A$2:$A$35,G228),TRUE,FALSE)</f>
        <v>1</v>
      </c>
      <c r="N228" t="b">
        <f t="shared" si="13"/>
        <v>0</v>
      </c>
      <c r="O228" s="3">
        <f t="shared" si="14"/>
        <v>1.7000000000000001E-2</v>
      </c>
      <c r="P228" t="b">
        <f t="shared" si="15"/>
        <v>0</v>
      </c>
      <c r="Q228" t="str">
        <f>VLOOKUP(C228,'Feedstock source'!$A$1:$B$8,2,FALSE)</f>
        <v>sludge</v>
      </c>
      <c r="R228" t="str">
        <f>VLOOKUP($G228,'PAHs abbreviations'!$A$2:$B$17,2,FALSE)</f>
        <v>B(a)P</v>
      </c>
      <c r="S228" s="3">
        <v>1.7000000000000001E-2</v>
      </c>
    </row>
    <row r="229" spans="1:19">
      <c r="A229" t="s">
        <v>64</v>
      </c>
      <c r="B229" t="str">
        <f t="shared" si="12"/>
        <v>DSS-2-F</v>
      </c>
      <c r="C229" t="s">
        <v>135</v>
      </c>
      <c r="D229" t="s">
        <v>14</v>
      </c>
      <c r="E229" t="s">
        <v>74</v>
      </c>
      <c r="F229" t="s">
        <v>271</v>
      </c>
      <c r="G229" t="s">
        <v>59</v>
      </c>
      <c r="H229" t="s">
        <v>46</v>
      </c>
      <c r="I229" s="3">
        <v>1.6E-2</v>
      </c>
      <c r="J229" t="s">
        <v>0</v>
      </c>
      <c r="K229" t="s">
        <v>74</v>
      </c>
      <c r="L229" t="s">
        <v>74</v>
      </c>
      <c r="M229" t="b">
        <f>IF(COUNTIF(carcinogens!$A$2:$A$35,G229),TRUE,FALSE)</f>
        <v>1</v>
      </c>
      <c r="N229" t="b">
        <f t="shared" si="13"/>
        <v>0</v>
      </c>
      <c r="O229" s="3">
        <f t="shared" si="14"/>
        <v>1.6E-2</v>
      </c>
      <c r="P229" t="b">
        <f t="shared" si="15"/>
        <v>0</v>
      </c>
      <c r="Q229" t="str">
        <f>VLOOKUP(C229,'Feedstock source'!$A$1:$B$8,2,FALSE)</f>
        <v>sludge</v>
      </c>
      <c r="R229" t="str">
        <f>VLOOKUP($G229,'PAHs abbreviations'!$A$2:$B$17,2,FALSE)</f>
        <v>B(a)P</v>
      </c>
      <c r="S229" s="3">
        <v>1.6E-2</v>
      </c>
    </row>
    <row r="230" spans="1:19">
      <c r="A230" t="s">
        <v>64</v>
      </c>
      <c r="B230" t="str">
        <f t="shared" si="12"/>
        <v>DSS-2-F</v>
      </c>
      <c r="C230" t="s">
        <v>135</v>
      </c>
      <c r="D230" t="s">
        <v>14</v>
      </c>
      <c r="E230" t="s">
        <v>74</v>
      </c>
      <c r="F230" t="s">
        <v>271</v>
      </c>
      <c r="G230" t="s">
        <v>57</v>
      </c>
      <c r="H230" t="s">
        <v>46</v>
      </c>
      <c r="I230" s="3">
        <v>2.9000000000000001E-2</v>
      </c>
      <c r="J230" t="s">
        <v>0</v>
      </c>
      <c r="K230" t="s">
        <v>74</v>
      </c>
      <c r="L230" t="s">
        <v>74</v>
      </c>
      <c r="M230" t="b">
        <f>IF(COUNTIF(carcinogens!$A$2:$A$35,G230),TRUE,FALSE)</f>
        <v>1</v>
      </c>
      <c r="N230" t="b">
        <f t="shared" si="13"/>
        <v>0</v>
      </c>
      <c r="O230" s="3">
        <f t="shared" si="14"/>
        <v>2.9000000000000001E-2</v>
      </c>
      <c r="P230" t="b">
        <f t="shared" si="15"/>
        <v>0</v>
      </c>
      <c r="Q230" t="str">
        <f>VLOOKUP(C230,'Feedstock source'!$A$1:$B$8,2,FALSE)</f>
        <v>sludge</v>
      </c>
      <c r="R230" t="str">
        <f>VLOOKUP($G230,'PAHs abbreviations'!$A$2:$B$17,2,FALSE)</f>
        <v>B(b)F</v>
      </c>
      <c r="S230" s="3">
        <v>2.9000000000000001E-2</v>
      </c>
    </row>
    <row r="231" spans="1:19">
      <c r="A231" t="s">
        <v>64</v>
      </c>
      <c r="B231" t="str">
        <f t="shared" si="12"/>
        <v>DSS-2-F</v>
      </c>
      <c r="C231" t="s">
        <v>135</v>
      </c>
      <c r="D231" t="s">
        <v>14</v>
      </c>
      <c r="E231" t="s">
        <v>74</v>
      </c>
      <c r="F231" t="s">
        <v>271</v>
      </c>
      <c r="G231" t="s">
        <v>57</v>
      </c>
      <c r="H231" t="s">
        <v>46</v>
      </c>
      <c r="I231" s="3">
        <v>2.5000000000000001E-2</v>
      </c>
      <c r="J231" t="s">
        <v>0</v>
      </c>
      <c r="K231" t="s">
        <v>74</v>
      </c>
      <c r="L231" t="s">
        <v>74</v>
      </c>
      <c r="M231" t="b">
        <f>IF(COUNTIF(carcinogens!$A$2:$A$35,G231),TRUE,FALSE)</f>
        <v>1</v>
      </c>
      <c r="N231" t="b">
        <f t="shared" si="13"/>
        <v>0</v>
      </c>
      <c r="O231" s="3">
        <f t="shared" si="14"/>
        <v>2.5000000000000001E-2</v>
      </c>
      <c r="P231" t="b">
        <f t="shared" si="15"/>
        <v>0</v>
      </c>
      <c r="Q231" t="str">
        <f>VLOOKUP(C231,'Feedstock source'!$A$1:$B$8,2,FALSE)</f>
        <v>sludge</v>
      </c>
      <c r="R231" t="str">
        <f>VLOOKUP($G231,'PAHs abbreviations'!$A$2:$B$17,2,FALSE)</f>
        <v>B(b)F</v>
      </c>
      <c r="S231" s="3">
        <v>2.5000000000000001E-2</v>
      </c>
    </row>
    <row r="232" spans="1:19">
      <c r="A232" t="s">
        <v>64</v>
      </c>
      <c r="B232" t="str">
        <f t="shared" si="12"/>
        <v>DSS-2-F</v>
      </c>
      <c r="C232" t="s">
        <v>135</v>
      </c>
      <c r="D232" t="s">
        <v>14</v>
      </c>
      <c r="E232" t="s">
        <v>74</v>
      </c>
      <c r="F232" t="s">
        <v>271</v>
      </c>
      <c r="G232" t="s">
        <v>57</v>
      </c>
      <c r="H232" t="s">
        <v>46</v>
      </c>
      <c r="I232" s="3">
        <v>2.4E-2</v>
      </c>
      <c r="J232" t="s">
        <v>0</v>
      </c>
      <c r="K232" t="s">
        <v>74</v>
      </c>
      <c r="L232" t="s">
        <v>74</v>
      </c>
      <c r="M232" t="b">
        <f>IF(COUNTIF(carcinogens!$A$2:$A$35,G232),TRUE,FALSE)</f>
        <v>1</v>
      </c>
      <c r="N232" t="b">
        <f t="shared" si="13"/>
        <v>0</v>
      </c>
      <c r="O232" s="3">
        <f t="shared" si="14"/>
        <v>2.4E-2</v>
      </c>
      <c r="P232" t="b">
        <f t="shared" si="15"/>
        <v>0</v>
      </c>
      <c r="Q232" t="str">
        <f>VLOOKUP(C232,'Feedstock source'!$A$1:$B$8,2,FALSE)</f>
        <v>sludge</v>
      </c>
      <c r="R232" t="str">
        <f>VLOOKUP($G232,'PAHs abbreviations'!$A$2:$B$17,2,FALSE)</f>
        <v>B(b)F</v>
      </c>
      <c r="S232" s="3">
        <v>2.4E-2</v>
      </c>
    </row>
    <row r="233" spans="1:19">
      <c r="A233" t="s">
        <v>64</v>
      </c>
      <c r="B233" t="str">
        <f t="shared" si="12"/>
        <v>DSS-2-F</v>
      </c>
      <c r="C233" t="s">
        <v>135</v>
      </c>
      <c r="D233" t="s">
        <v>14</v>
      </c>
      <c r="E233" t="s">
        <v>74</v>
      </c>
      <c r="F233" t="s">
        <v>271</v>
      </c>
      <c r="G233" t="s">
        <v>61</v>
      </c>
      <c r="H233" t="s">
        <v>46</v>
      </c>
      <c r="I233" s="3">
        <v>2.1000000000000001E-2</v>
      </c>
      <c r="J233" t="s">
        <v>0</v>
      </c>
      <c r="K233" t="s">
        <v>74</v>
      </c>
      <c r="L233" t="s">
        <v>74</v>
      </c>
      <c r="M233" t="b">
        <f>IF(COUNTIF(carcinogens!$A$2:$A$35,G233),TRUE,FALSE)</f>
        <v>1</v>
      </c>
      <c r="N233" t="b">
        <f t="shared" si="13"/>
        <v>0</v>
      </c>
      <c r="O233" s="3">
        <f t="shared" si="14"/>
        <v>2.1000000000000001E-2</v>
      </c>
      <c r="P233" t="b">
        <f t="shared" si="15"/>
        <v>0</v>
      </c>
      <c r="Q233" t="str">
        <f>VLOOKUP(C233,'Feedstock source'!$A$1:$B$8,2,FALSE)</f>
        <v>sludge</v>
      </c>
      <c r="R233" t="str">
        <f>VLOOKUP($G233,'PAHs abbreviations'!$A$2:$B$17,2,FALSE)</f>
        <v>B(ghi)P</v>
      </c>
      <c r="S233" s="3">
        <v>2.1000000000000001E-2</v>
      </c>
    </row>
    <row r="234" spans="1:19">
      <c r="A234" t="s">
        <v>64</v>
      </c>
      <c r="B234" t="str">
        <f t="shared" si="12"/>
        <v>DSS-2-F</v>
      </c>
      <c r="C234" t="s">
        <v>135</v>
      </c>
      <c r="D234" t="s">
        <v>14</v>
      </c>
      <c r="E234" t="s">
        <v>74</v>
      </c>
      <c r="F234" t="s">
        <v>271</v>
      </c>
      <c r="G234" t="s">
        <v>61</v>
      </c>
      <c r="H234" t="s">
        <v>46</v>
      </c>
      <c r="I234" s="3">
        <v>2.1000000000000001E-2</v>
      </c>
      <c r="J234" t="s">
        <v>0</v>
      </c>
      <c r="K234" t="s">
        <v>74</v>
      </c>
      <c r="L234" t="s">
        <v>74</v>
      </c>
      <c r="M234" t="b">
        <f>IF(COUNTIF(carcinogens!$A$2:$A$35,G234),TRUE,FALSE)</f>
        <v>1</v>
      </c>
      <c r="N234" t="b">
        <f t="shared" si="13"/>
        <v>0</v>
      </c>
      <c r="O234" s="3">
        <f t="shared" si="14"/>
        <v>2.1000000000000001E-2</v>
      </c>
      <c r="P234" t="b">
        <f t="shared" si="15"/>
        <v>0</v>
      </c>
      <c r="Q234" t="str">
        <f>VLOOKUP(C234,'Feedstock source'!$A$1:$B$8,2,FALSE)</f>
        <v>sludge</v>
      </c>
      <c r="R234" t="str">
        <f>VLOOKUP($G234,'PAHs abbreviations'!$A$2:$B$17,2,FALSE)</f>
        <v>B(ghi)P</v>
      </c>
      <c r="S234" s="3">
        <v>2.1000000000000001E-2</v>
      </c>
    </row>
    <row r="235" spans="1:19">
      <c r="A235" t="s">
        <v>64</v>
      </c>
      <c r="B235" t="str">
        <f t="shared" si="12"/>
        <v>DSS-2-F</v>
      </c>
      <c r="C235" t="s">
        <v>135</v>
      </c>
      <c r="D235" t="s">
        <v>14</v>
      </c>
      <c r="E235" t="s">
        <v>74</v>
      </c>
      <c r="F235" t="s">
        <v>271</v>
      </c>
      <c r="G235" t="s">
        <v>61</v>
      </c>
      <c r="H235" t="s">
        <v>46</v>
      </c>
      <c r="I235" s="3">
        <v>0.02</v>
      </c>
      <c r="J235" t="s">
        <v>0</v>
      </c>
      <c r="K235" t="s">
        <v>74</v>
      </c>
      <c r="L235" t="s">
        <v>74</v>
      </c>
      <c r="M235" t="b">
        <f>IF(COUNTIF(carcinogens!$A$2:$A$35,G235),TRUE,FALSE)</f>
        <v>1</v>
      </c>
      <c r="N235" t="b">
        <f t="shared" si="13"/>
        <v>0</v>
      </c>
      <c r="O235" s="3">
        <f t="shared" si="14"/>
        <v>0.02</v>
      </c>
      <c r="P235" t="b">
        <f t="shared" si="15"/>
        <v>0</v>
      </c>
      <c r="Q235" t="str">
        <f>VLOOKUP(C235,'Feedstock source'!$A$1:$B$8,2,FALSE)</f>
        <v>sludge</v>
      </c>
      <c r="R235" t="str">
        <f>VLOOKUP($G235,'PAHs abbreviations'!$A$2:$B$17,2,FALSE)</f>
        <v>B(ghi)P</v>
      </c>
      <c r="S235" s="3">
        <v>0.02</v>
      </c>
    </row>
    <row r="236" spans="1:19">
      <c r="A236" t="s">
        <v>64</v>
      </c>
      <c r="B236" t="str">
        <f t="shared" si="12"/>
        <v>DSS-2-F</v>
      </c>
      <c r="C236" t="s">
        <v>135</v>
      </c>
      <c r="D236" t="s">
        <v>14</v>
      </c>
      <c r="E236" t="s">
        <v>74</v>
      </c>
      <c r="F236" t="s">
        <v>271</v>
      </c>
      <c r="G236" t="s">
        <v>58</v>
      </c>
      <c r="H236" t="s">
        <v>46</v>
      </c>
      <c r="I236" s="3">
        <v>1.2999999999999999E-2</v>
      </c>
      <c r="J236" t="s">
        <v>0</v>
      </c>
      <c r="K236" t="s">
        <v>74</v>
      </c>
      <c r="L236" t="s">
        <v>74</v>
      </c>
      <c r="M236" t="b">
        <f>IF(COUNTIF(carcinogens!$A$2:$A$35,G236),TRUE,FALSE)</f>
        <v>1</v>
      </c>
      <c r="N236" t="b">
        <f t="shared" si="13"/>
        <v>0</v>
      </c>
      <c r="O236" s="3">
        <f t="shared" si="14"/>
        <v>1.2999999999999999E-2</v>
      </c>
      <c r="P236" t="b">
        <f t="shared" si="15"/>
        <v>0</v>
      </c>
      <c r="Q236" t="str">
        <f>VLOOKUP(C236,'Feedstock source'!$A$1:$B$8,2,FALSE)</f>
        <v>sludge</v>
      </c>
      <c r="R236" t="str">
        <f>VLOOKUP($G236,'PAHs abbreviations'!$A$2:$B$17,2,FALSE)</f>
        <v>B(k)F</v>
      </c>
      <c r="S236" s="3">
        <v>1.2999999999999999E-2</v>
      </c>
    </row>
    <row r="237" spans="1:19">
      <c r="A237" t="s">
        <v>64</v>
      </c>
      <c r="B237" t="str">
        <f t="shared" si="12"/>
        <v>DSS-2-F</v>
      </c>
      <c r="C237" t="s">
        <v>135</v>
      </c>
      <c r="D237" t="s">
        <v>14</v>
      </c>
      <c r="E237" t="s">
        <v>74</v>
      </c>
      <c r="F237" t="s">
        <v>271</v>
      </c>
      <c r="G237" t="s">
        <v>58</v>
      </c>
      <c r="H237" t="s">
        <v>46</v>
      </c>
      <c r="I237" s="3">
        <v>0.01</v>
      </c>
      <c r="J237" t="s">
        <v>0</v>
      </c>
      <c r="K237" t="s">
        <v>74</v>
      </c>
      <c r="L237" t="s">
        <v>74</v>
      </c>
      <c r="M237" t="b">
        <f>IF(COUNTIF(carcinogens!$A$2:$A$35,G237),TRUE,FALSE)</f>
        <v>1</v>
      </c>
      <c r="N237" t="b">
        <f t="shared" si="13"/>
        <v>0</v>
      </c>
      <c r="O237" s="3">
        <f t="shared" si="14"/>
        <v>0.01</v>
      </c>
      <c r="P237" t="b">
        <f t="shared" si="15"/>
        <v>0</v>
      </c>
      <c r="Q237" t="str">
        <f>VLOOKUP(C237,'Feedstock source'!$A$1:$B$8,2,FALSE)</f>
        <v>sludge</v>
      </c>
      <c r="R237" t="str">
        <f>VLOOKUP($G237,'PAHs abbreviations'!$A$2:$B$17,2,FALSE)</f>
        <v>B(k)F</v>
      </c>
      <c r="S237" s="3">
        <v>0.01</v>
      </c>
    </row>
    <row r="238" spans="1:19">
      <c r="A238" t="s">
        <v>64</v>
      </c>
      <c r="B238" t="str">
        <f t="shared" si="12"/>
        <v>DSS-2-F</v>
      </c>
      <c r="C238" t="s">
        <v>135</v>
      </c>
      <c r="D238" t="s">
        <v>14</v>
      </c>
      <c r="E238" t="s">
        <v>74</v>
      </c>
      <c r="F238" t="s">
        <v>271</v>
      </c>
      <c r="G238" t="s">
        <v>58</v>
      </c>
      <c r="H238" t="s">
        <v>46</v>
      </c>
      <c r="I238" s="3">
        <v>0.01</v>
      </c>
      <c r="J238" t="s">
        <v>0</v>
      </c>
      <c r="K238" t="s">
        <v>74</v>
      </c>
      <c r="L238" t="s">
        <v>74</v>
      </c>
      <c r="M238" t="b">
        <f>IF(COUNTIF(carcinogens!$A$2:$A$35,G238),TRUE,FALSE)</f>
        <v>1</v>
      </c>
      <c r="N238" t="b">
        <f t="shared" si="13"/>
        <v>0</v>
      </c>
      <c r="O238" s="3">
        <f t="shared" si="14"/>
        <v>0.01</v>
      </c>
      <c r="P238" t="b">
        <f t="shared" si="15"/>
        <v>0</v>
      </c>
      <c r="Q238" t="str">
        <f>VLOOKUP(C238,'Feedstock source'!$A$1:$B$8,2,FALSE)</f>
        <v>sludge</v>
      </c>
      <c r="R238" t="str">
        <f>VLOOKUP($G238,'PAHs abbreviations'!$A$2:$B$17,2,FALSE)</f>
        <v>B(k)F</v>
      </c>
      <c r="S238" s="3">
        <v>0.01</v>
      </c>
    </row>
    <row r="239" spans="1:19">
      <c r="A239" t="s">
        <v>64</v>
      </c>
      <c r="B239" t="str">
        <f t="shared" si="12"/>
        <v>DSS-2-F</v>
      </c>
      <c r="C239" t="s">
        <v>135</v>
      </c>
      <c r="D239" t="s">
        <v>14</v>
      </c>
      <c r="E239" t="s">
        <v>74</v>
      </c>
      <c r="F239" t="s">
        <v>271</v>
      </c>
      <c r="G239" t="s">
        <v>56</v>
      </c>
      <c r="H239" t="s">
        <v>46</v>
      </c>
      <c r="I239" s="3">
        <v>3.2000000000000001E-2</v>
      </c>
      <c r="J239" t="s">
        <v>0</v>
      </c>
      <c r="K239" t="s">
        <v>74</v>
      </c>
      <c r="L239" t="s">
        <v>74</v>
      </c>
      <c r="M239" t="b">
        <f>IF(COUNTIF(carcinogens!$A$2:$A$35,G239),TRUE,FALSE)</f>
        <v>1</v>
      </c>
      <c r="N239" t="b">
        <f t="shared" si="13"/>
        <v>0</v>
      </c>
      <c r="O239" s="3">
        <f t="shared" si="14"/>
        <v>3.2000000000000001E-2</v>
      </c>
      <c r="P239" t="b">
        <f t="shared" si="15"/>
        <v>0</v>
      </c>
      <c r="Q239" t="str">
        <f>VLOOKUP(C239,'Feedstock source'!$A$1:$B$8,2,FALSE)</f>
        <v>sludge</v>
      </c>
      <c r="R239" t="str">
        <f>VLOOKUP($G239,'PAHs abbreviations'!$A$2:$B$17,2,FALSE)</f>
        <v>Cry</v>
      </c>
      <c r="S239" s="3">
        <v>3.2000000000000001E-2</v>
      </c>
    </row>
    <row r="240" spans="1:19">
      <c r="A240" t="s">
        <v>64</v>
      </c>
      <c r="B240" t="str">
        <f t="shared" si="12"/>
        <v>DSS-2-F</v>
      </c>
      <c r="C240" t="s">
        <v>135</v>
      </c>
      <c r="D240" t="s">
        <v>14</v>
      </c>
      <c r="E240" t="s">
        <v>74</v>
      </c>
      <c r="F240" t="s">
        <v>271</v>
      </c>
      <c r="G240" t="s">
        <v>56</v>
      </c>
      <c r="H240" t="s">
        <v>46</v>
      </c>
      <c r="I240" s="3">
        <v>3.1E-2</v>
      </c>
      <c r="J240" t="s">
        <v>0</v>
      </c>
      <c r="K240" t="s">
        <v>74</v>
      </c>
      <c r="L240" t="s">
        <v>74</v>
      </c>
      <c r="M240" t="b">
        <f>IF(COUNTIF(carcinogens!$A$2:$A$35,G240),TRUE,FALSE)</f>
        <v>1</v>
      </c>
      <c r="N240" t="b">
        <f t="shared" si="13"/>
        <v>0</v>
      </c>
      <c r="O240" s="3">
        <f t="shared" si="14"/>
        <v>3.1E-2</v>
      </c>
      <c r="P240" t="b">
        <f t="shared" si="15"/>
        <v>0</v>
      </c>
      <c r="Q240" t="str">
        <f>VLOOKUP(C240,'Feedstock source'!$A$1:$B$8,2,FALSE)</f>
        <v>sludge</v>
      </c>
      <c r="R240" t="str">
        <f>VLOOKUP($G240,'PAHs abbreviations'!$A$2:$B$17,2,FALSE)</f>
        <v>Cry</v>
      </c>
      <c r="S240" s="3">
        <v>3.1E-2</v>
      </c>
    </row>
    <row r="241" spans="1:19">
      <c r="A241" t="s">
        <v>64</v>
      </c>
      <c r="B241" t="str">
        <f t="shared" si="12"/>
        <v>DSS-2-F</v>
      </c>
      <c r="C241" t="s">
        <v>135</v>
      </c>
      <c r="D241" t="s">
        <v>14</v>
      </c>
      <c r="E241" t="s">
        <v>74</v>
      </c>
      <c r="F241" t="s">
        <v>271</v>
      </c>
      <c r="G241" t="s">
        <v>56</v>
      </c>
      <c r="H241" t="s">
        <v>46</v>
      </c>
      <c r="I241" s="3">
        <v>2.8000000000000001E-2</v>
      </c>
      <c r="J241" t="s">
        <v>0</v>
      </c>
      <c r="K241" t="s">
        <v>74</v>
      </c>
      <c r="L241" t="s">
        <v>74</v>
      </c>
      <c r="M241" t="b">
        <f>IF(COUNTIF(carcinogens!$A$2:$A$35,G241),TRUE,FALSE)</f>
        <v>1</v>
      </c>
      <c r="N241" t="b">
        <f t="shared" si="13"/>
        <v>0</v>
      </c>
      <c r="O241" s="3">
        <f t="shared" si="14"/>
        <v>2.8000000000000001E-2</v>
      </c>
      <c r="P241" t="b">
        <f t="shared" si="15"/>
        <v>0</v>
      </c>
      <c r="Q241" t="str">
        <f>VLOOKUP(C241,'Feedstock source'!$A$1:$B$8,2,FALSE)</f>
        <v>sludge</v>
      </c>
      <c r="R241" t="str">
        <f>VLOOKUP($G241,'PAHs abbreviations'!$A$2:$B$17,2,FALSE)</f>
        <v>Cry</v>
      </c>
      <c r="S241" s="3">
        <v>2.8000000000000001E-2</v>
      </c>
    </row>
    <row r="242" spans="1:19">
      <c r="A242" t="s">
        <v>64</v>
      </c>
      <c r="B242" t="str">
        <f t="shared" si="12"/>
        <v>DSS-2-F</v>
      </c>
      <c r="C242" t="s">
        <v>135</v>
      </c>
      <c r="D242" t="s">
        <v>14</v>
      </c>
      <c r="E242" t="s">
        <v>74</v>
      </c>
      <c r="F242" t="s">
        <v>271</v>
      </c>
      <c r="G242" t="s">
        <v>62</v>
      </c>
      <c r="H242" t="s">
        <v>46</v>
      </c>
      <c r="I242" s="3">
        <v>5.0000000000000001E-3</v>
      </c>
      <c r="J242" t="s">
        <v>0</v>
      </c>
      <c r="K242" t="s">
        <v>74</v>
      </c>
      <c r="L242" t="s">
        <v>74</v>
      </c>
      <c r="M242" t="b">
        <f>IF(COUNTIF(carcinogens!$A$2:$A$35,G242),TRUE,FALSE)</f>
        <v>1</v>
      </c>
      <c r="N242" t="b">
        <f t="shared" si="13"/>
        <v>0</v>
      </c>
      <c r="O242" s="3">
        <f t="shared" si="14"/>
        <v>5.0000000000000001E-3</v>
      </c>
      <c r="P242" t="b">
        <f t="shared" si="15"/>
        <v>0</v>
      </c>
      <c r="Q242" t="str">
        <f>VLOOKUP(C242,'Feedstock source'!$A$1:$B$8,2,FALSE)</f>
        <v>sludge</v>
      </c>
      <c r="R242" t="str">
        <f>VLOOKUP($G242,'PAHs abbreviations'!$A$2:$B$17,2,FALSE)</f>
        <v>DB(ah)A</v>
      </c>
      <c r="S242" s="3">
        <v>5.0000000000000001E-3</v>
      </c>
    </row>
    <row r="243" spans="1:19">
      <c r="A243" t="s">
        <v>64</v>
      </c>
      <c r="B243" t="str">
        <f t="shared" si="12"/>
        <v>DSS-2-F</v>
      </c>
      <c r="C243" t="s">
        <v>135</v>
      </c>
      <c r="D243" t="s">
        <v>14</v>
      </c>
      <c r="E243" t="s">
        <v>74</v>
      </c>
      <c r="F243" t="s">
        <v>271</v>
      </c>
      <c r="G243" t="s">
        <v>62</v>
      </c>
      <c r="H243" t="s">
        <v>46</v>
      </c>
      <c r="I243" s="3">
        <v>5.0000000000000001E-3</v>
      </c>
      <c r="J243" t="s">
        <v>0</v>
      </c>
      <c r="K243" t="s">
        <v>74</v>
      </c>
      <c r="L243" t="s">
        <v>74</v>
      </c>
      <c r="M243" t="b">
        <f>IF(COUNTIF(carcinogens!$A$2:$A$35,G243),TRUE,FALSE)</f>
        <v>1</v>
      </c>
      <c r="N243" t="b">
        <f t="shared" si="13"/>
        <v>0</v>
      </c>
      <c r="O243" s="3">
        <f t="shared" si="14"/>
        <v>5.0000000000000001E-3</v>
      </c>
      <c r="P243" t="b">
        <f t="shared" si="15"/>
        <v>0</v>
      </c>
      <c r="Q243" t="str">
        <f>VLOOKUP(C243,'Feedstock source'!$A$1:$B$8,2,FALSE)</f>
        <v>sludge</v>
      </c>
      <c r="R243" t="str">
        <f>VLOOKUP($G243,'PAHs abbreviations'!$A$2:$B$17,2,FALSE)</f>
        <v>DB(ah)A</v>
      </c>
      <c r="S243" s="3">
        <v>5.0000000000000001E-3</v>
      </c>
    </row>
    <row r="244" spans="1:19">
      <c r="A244" t="s">
        <v>64</v>
      </c>
      <c r="B244" t="str">
        <f t="shared" si="12"/>
        <v>DSS-2-F</v>
      </c>
      <c r="C244" t="s">
        <v>135</v>
      </c>
      <c r="D244" t="s">
        <v>14</v>
      </c>
      <c r="E244" t="s">
        <v>74</v>
      </c>
      <c r="F244" t="s">
        <v>271</v>
      </c>
      <c r="G244" t="s">
        <v>62</v>
      </c>
      <c r="H244" t="s">
        <v>46</v>
      </c>
      <c r="I244" s="3">
        <v>4.0000000000000001E-3</v>
      </c>
      <c r="J244" t="s">
        <v>0</v>
      </c>
      <c r="K244" t="s">
        <v>74</v>
      </c>
      <c r="L244" t="s">
        <v>74</v>
      </c>
      <c r="M244" t="b">
        <f>IF(COUNTIF(carcinogens!$A$2:$A$35,G244),TRUE,FALSE)</f>
        <v>1</v>
      </c>
      <c r="N244" t="b">
        <f t="shared" si="13"/>
        <v>0</v>
      </c>
      <c r="O244" s="3">
        <f t="shared" si="14"/>
        <v>4.0000000000000001E-3</v>
      </c>
      <c r="P244" t="b">
        <f t="shared" si="15"/>
        <v>0</v>
      </c>
      <c r="Q244" t="str">
        <f>VLOOKUP(C244,'Feedstock source'!$A$1:$B$8,2,FALSE)</f>
        <v>sludge</v>
      </c>
      <c r="R244" t="str">
        <f>VLOOKUP($G244,'PAHs abbreviations'!$A$2:$B$17,2,FALSE)</f>
        <v>DB(ah)A</v>
      </c>
      <c r="S244" s="3">
        <v>4.0000000000000001E-3</v>
      </c>
    </row>
    <row r="245" spans="1:19">
      <c r="A245" t="s">
        <v>64</v>
      </c>
      <c r="B245" t="str">
        <f t="shared" si="12"/>
        <v>DSS-2-F</v>
      </c>
      <c r="C245" t="s">
        <v>135</v>
      </c>
      <c r="D245" t="s">
        <v>14</v>
      </c>
      <c r="E245" t="s">
        <v>74</v>
      </c>
      <c r="F245" t="s">
        <v>271</v>
      </c>
      <c r="G245" t="s">
        <v>53</v>
      </c>
      <c r="H245" t="s">
        <v>46</v>
      </c>
      <c r="I245" s="3">
        <v>9.1999999999999998E-2</v>
      </c>
      <c r="J245" t="s">
        <v>0</v>
      </c>
      <c r="K245" t="s">
        <v>74</v>
      </c>
      <c r="L245" t="s">
        <v>74</v>
      </c>
      <c r="M245" t="b">
        <f>IF(COUNTIF(carcinogens!$A$2:$A$35,G245),TRUE,FALSE)</f>
        <v>0</v>
      </c>
      <c r="N245" t="b">
        <f t="shared" si="13"/>
        <v>0</v>
      </c>
      <c r="O245" s="3">
        <f t="shared" si="14"/>
        <v>9.1999999999999998E-2</v>
      </c>
      <c r="P245" t="b">
        <f t="shared" si="15"/>
        <v>0</v>
      </c>
      <c r="Q245" t="str">
        <f>VLOOKUP(C245,'Feedstock source'!$A$1:$B$8,2,FALSE)</f>
        <v>sludge</v>
      </c>
      <c r="R245" t="str">
        <f>VLOOKUP($G245,'PAHs abbreviations'!$A$2:$B$17,2,FALSE)</f>
        <v>Flt</v>
      </c>
      <c r="S245" s="3">
        <v>9.1999999999999998E-2</v>
      </c>
    </row>
    <row r="246" spans="1:19">
      <c r="A246" t="s">
        <v>64</v>
      </c>
      <c r="B246" t="str">
        <f t="shared" si="12"/>
        <v>DSS-2-F</v>
      </c>
      <c r="C246" t="s">
        <v>135</v>
      </c>
      <c r="D246" t="s">
        <v>14</v>
      </c>
      <c r="E246" t="s">
        <v>74</v>
      </c>
      <c r="F246" t="s">
        <v>271</v>
      </c>
      <c r="G246" t="s">
        <v>53</v>
      </c>
      <c r="H246" t="s">
        <v>46</v>
      </c>
      <c r="I246" s="3">
        <v>7.9000000000000001E-2</v>
      </c>
      <c r="J246" t="s">
        <v>0</v>
      </c>
      <c r="K246" t="s">
        <v>74</v>
      </c>
      <c r="L246" t="s">
        <v>74</v>
      </c>
      <c r="M246" t="b">
        <f>IF(COUNTIF(carcinogens!$A$2:$A$35,G246),TRUE,FALSE)</f>
        <v>0</v>
      </c>
      <c r="N246" t="b">
        <f t="shared" si="13"/>
        <v>0</v>
      </c>
      <c r="O246" s="3">
        <f t="shared" si="14"/>
        <v>7.9000000000000001E-2</v>
      </c>
      <c r="P246" t="b">
        <f t="shared" si="15"/>
        <v>0</v>
      </c>
      <c r="Q246" t="str">
        <f>VLOOKUP(C246,'Feedstock source'!$A$1:$B$8,2,FALSE)</f>
        <v>sludge</v>
      </c>
      <c r="R246" t="str">
        <f>VLOOKUP($G246,'PAHs abbreviations'!$A$2:$B$17,2,FALSE)</f>
        <v>Flt</v>
      </c>
      <c r="S246" s="3">
        <v>7.9000000000000001E-2</v>
      </c>
    </row>
    <row r="247" spans="1:19">
      <c r="A247" t="s">
        <v>64</v>
      </c>
      <c r="B247" t="str">
        <f t="shared" si="12"/>
        <v>DSS-2-F</v>
      </c>
      <c r="C247" t="s">
        <v>135</v>
      </c>
      <c r="D247" t="s">
        <v>14</v>
      </c>
      <c r="E247" t="s">
        <v>74</v>
      </c>
      <c r="F247" t="s">
        <v>271</v>
      </c>
      <c r="G247" t="s">
        <v>53</v>
      </c>
      <c r="H247" t="s">
        <v>46</v>
      </c>
      <c r="I247" s="3">
        <v>7.4999999999999997E-2</v>
      </c>
      <c r="J247" t="s">
        <v>0</v>
      </c>
      <c r="K247" t="s">
        <v>74</v>
      </c>
      <c r="L247" t="s">
        <v>74</v>
      </c>
      <c r="M247" t="b">
        <f>IF(COUNTIF(carcinogens!$A$2:$A$35,G247),TRUE,FALSE)</f>
        <v>0</v>
      </c>
      <c r="N247" t="b">
        <f t="shared" si="13"/>
        <v>0</v>
      </c>
      <c r="O247" s="3">
        <f t="shared" si="14"/>
        <v>7.4999999999999997E-2</v>
      </c>
      <c r="P247" t="b">
        <f t="shared" si="15"/>
        <v>0</v>
      </c>
      <c r="Q247" t="str">
        <f>VLOOKUP(C247,'Feedstock source'!$A$1:$B$8,2,FALSE)</f>
        <v>sludge</v>
      </c>
      <c r="R247" t="str">
        <f>VLOOKUP($G247,'PAHs abbreviations'!$A$2:$B$17,2,FALSE)</f>
        <v>Flt</v>
      </c>
      <c r="S247" s="3">
        <v>7.4999999999999997E-2</v>
      </c>
    </row>
    <row r="248" spans="1:19">
      <c r="A248" t="s">
        <v>64</v>
      </c>
      <c r="B248" t="str">
        <f t="shared" si="12"/>
        <v>DSS-2-F</v>
      </c>
      <c r="C248" t="s">
        <v>135</v>
      </c>
      <c r="D248" t="s">
        <v>14</v>
      </c>
      <c r="E248" t="s">
        <v>74</v>
      </c>
      <c r="F248" t="s">
        <v>271</v>
      </c>
      <c r="G248" t="s">
        <v>50</v>
      </c>
      <c r="H248" t="s">
        <v>46</v>
      </c>
      <c r="I248" s="3">
        <v>1.7000000000000001E-2</v>
      </c>
      <c r="J248" t="s">
        <v>0</v>
      </c>
      <c r="K248" t="s">
        <v>74</v>
      </c>
      <c r="L248" t="s">
        <v>74</v>
      </c>
      <c r="M248" t="b">
        <f>IF(COUNTIF(carcinogens!$A$2:$A$35,G248),TRUE,FALSE)</f>
        <v>0</v>
      </c>
      <c r="N248" t="b">
        <f t="shared" si="13"/>
        <v>0</v>
      </c>
      <c r="O248" s="3">
        <f t="shared" si="14"/>
        <v>1.7000000000000001E-2</v>
      </c>
      <c r="P248" t="b">
        <f t="shared" si="15"/>
        <v>0</v>
      </c>
      <c r="Q248" t="str">
        <f>VLOOKUP(C248,'Feedstock source'!$A$1:$B$8,2,FALSE)</f>
        <v>sludge</v>
      </c>
      <c r="R248" t="str">
        <f>VLOOKUP($G248,'PAHs abbreviations'!$A$2:$B$17,2,FALSE)</f>
        <v>Flu</v>
      </c>
      <c r="S248" s="3">
        <v>1.7000000000000001E-2</v>
      </c>
    </row>
    <row r="249" spans="1:19">
      <c r="A249" t="s">
        <v>64</v>
      </c>
      <c r="B249" t="str">
        <f t="shared" si="12"/>
        <v>DSS-2-F</v>
      </c>
      <c r="C249" t="s">
        <v>135</v>
      </c>
      <c r="D249" t="s">
        <v>14</v>
      </c>
      <c r="E249" t="s">
        <v>74</v>
      </c>
      <c r="F249" t="s">
        <v>271</v>
      </c>
      <c r="G249" t="s">
        <v>50</v>
      </c>
      <c r="H249" t="s">
        <v>46</v>
      </c>
      <c r="I249" s="3">
        <v>1.4E-2</v>
      </c>
      <c r="J249" t="s">
        <v>0</v>
      </c>
      <c r="K249" t="s">
        <v>74</v>
      </c>
      <c r="L249" t="s">
        <v>74</v>
      </c>
      <c r="M249" t="b">
        <f>IF(COUNTIF(carcinogens!$A$2:$A$35,G249),TRUE,FALSE)</f>
        <v>0</v>
      </c>
      <c r="N249" t="b">
        <f t="shared" si="13"/>
        <v>0</v>
      </c>
      <c r="O249" s="3">
        <f t="shared" si="14"/>
        <v>1.4E-2</v>
      </c>
      <c r="P249" t="b">
        <f t="shared" si="15"/>
        <v>0</v>
      </c>
      <c r="Q249" t="str">
        <f>VLOOKUP(C249,'Feedstock source'!$A$1:$B$8,2,FALSE)</f>
        <v>sludge</v>
      </c>
      <c r="R249" t="str">
        <f>VLOOKUP($G249,'PAHs abbreviations'!$A$2:$B$17,2,FALSE)</f>
        <v>Flu</v>
      </c>
      <c r="S249" s="3">
        <v>1.4E-2</v>
      </c>
    </row>
    <row r="250" spans="1:19">
      <c r="A250" t="s">
        <v>64</v>
      </c>
      <c r="B250" t="str">
        <f t="shared" si="12"/>
        <v>DSS-2-F</v>
      </c>
      <c r="C250" t="s">
        <v>135</v>
      </c>
      <c r="D250" t="s">
        <v>14</v>
      </c>
      <c r="E250" t="s">
        <v>74</v>
      </c>
      <c r="F250" t="s">
        <v>271</v>
      </c>
      <c r="G250" t="s">
        <v>50</v>
      </c>
      <c r="H250" t="s">
        <v>46</v>
      </c>
      <c r="I250" s="3">
        <v>1.2999999999999999E-2</v>
      </c>
      <c r="J250" t="s">
        <v>0</v>
      </c>
      <c r="K250" t="s">
        <v>74</v>
      </c>
      <c r="L250" t="s">
        <v>74</v>
      </c>
      <c r="M250" t="b">
        <f>IF(COUNTIF(carcinogens!$A$2:$A$35,G250),TRUE,FALSE)</f>
        <v>0</v>
      </c>
      <c r="N250" t="b">
        <f t="shared" si="13"/>
        <v>0</v>
      </c>
      <c r="O250" s="3">
        <f t="shared" si="14"/>
        <v>1.2999999999999999E-2</v>
      </c>
      <c r="P250" t="b">
        <f t="shared" si="15"/>
        <v>0</v>
      </c>
      <c r="Q250" t="str">
        <f>VLOOKUP(C250,'Feedstock source'!$A$1:$B$8,2,FALSE)</f>
        <v>sludge</v>
      </c>
      <c r="R250" t="str">
        <f>VLOOKUP($G250,'PAHs abbreviations'!$A$2:$B$17,2,FALSE)</f>
        <v>Flu</v>
      </c>
      <c r="S250" s="3">
        <v>1.2999999999999999E-2</v>
      </c>
    </row>
    <row r="251" spans="1:19">
      <c r="A251" t="s">
        <v>64</v>
      </c>
      <c r="B251" t="str">
        <f t="shared" si="12"/>
        <v>DSS-2-F</v>
      </c>
      <c r="C251" t="s">
        <v>135</v>
      </c>
      <c r="D251" t="s">
        <v>14</v>
      </c>
      <c r="E251" t="s">
        <v>74</v>
      </c>
      <c r="F251" t="s">
        <v>271</v>
      </c>
      <c r="G251" t="s">
        <v>60</v>
      </c>
      <c r="H251" t="s">
        <v>46</v>
      </c>
      <c r="I251" s="3">
        <v>1.7000000000000001E-2</v>
      </c>
      <c r="J251" t="s">
        <v>0</v>
      </c>
      <c r="K251" t="s">
        <v>74</v>
      </c>
      <c r="L251" t="s">
        <v>74</v>
      </c>
      <c r="M251" t="b">
        <f>IF(COUNTIF(carcinogens!$A$2:$A$35,G251),TRUE,FALSE)</f>
        <v>1</v>
      </c>
      <c r="N251" t="b">
        <f t="shared" si="13"/>
        <v>0</v>
      </c>
      <c r="O251" s="3">
        <f t="shared" si="14"/>
        <v>1.7000000000000001E-2</v>
      </c>
      <c r="P251" t="b">
        <f t="shared" si="15"/>
        <v>0</v>
      </c>
      <c r="Q251" t="str">
        <f>VLOOKUP(C251,'Feedstock source'!$A$1:$B$8,2,FALSE)</f>
        <v>sludge</v>
      </c>
      <c r="R251" t="str">
        <f>VLOOKUP($G251,'PAHs abbreviations'!$A$2:$B$17,2,FALSE)</f>
        <v>IP</v>
      </c>
      <c r="S251" s="3">
        <v>1.7000000000000001E-2</v>
      </c>
    </row>
    <row r="252" spans="1:19">
      <c r="A252" t="s">
        <v>64</v>
      </c>
      <c r="B252" t="str">
        <f t="shared" si="12"/>
        <v>DSS-2-F</v>
      </c>
      <c r="C252" t="s">
        <v>135</v>
      </c>
      <c r="D252" t="s">
        <v>14</v>
      </c>
      <c r="E252" t="s">
        <v>74</v>
      </c>
      <c r="F252" t="s">
        <v>271</v>
      </c>
      <c r="G252" t="s">
        <v>60</v>
      </c>
      <c r="H252" t="s">
        <v>46</v>
      </c>
      <c r="I252" s="3">
        <v>1.6E-2</v>
      </c>
      <c r="J252" t="s">
        <v>0</v>
      </c>
      <c r="K252" t="s">
        <v>74</v>
      </c>
      <c r="L252" t="s">
        <v>74</v>
      </c>
      <c r="M252" t="b">
        <f>IF(COUNTIF(carcinogens!$A$2:$A$35,G252),TRUE,FALSE)</f>
        <v>1</v>
      </c>
      <c r="N252" t="b">
        <f t="shared" si="13"/>
        <v>0</v>
      </c>
      <c r="O252" s="3">
        <f t="shared" si="14"/>
        <v>1.6E-2</v>
      </c>
      <c r="P252" t="b">
        <f t="shared" si="15"/>
        <v>0</v>
      </c>
      <c r="Q252" t="str">
        <f>VLOOKUP(C252,'Feedstock source'!$A$1:$B$8,2,FALSE)</f>
        <v>sludge</v>
      </c>
      <c r="R252" t="str">
        <f>VLOOKUP($G252,'PAHs abbreviations'!$A$2:$B$17,2,FALSE)</f>
        <v>IP</v>
      </c>
      <c r="S252" s="3">
        <v>1.6E-2</v>
      </c>
    </row>
    <row r="253" spans="1:19">
      <c r="A253" t="s">
        <v>64</v>
      </c>
      <c r="B253" t="str">
        <f t="shared" si="12"/>
        <v>DSS-2-F</v>
      </c>
      <c r="C253" t="s">
        <v>135</v>
      </c>
      <c r="D253" t="s">
        <v>14</v>
      </c>
      <c r="E253" t="s">
        <v>74</v>
      </c>
      <c r="F253" t="s">
        <v>271</v>
      </c>
      <c r="G253" t="s">
        <v>60</v>
      </c>
      <c r="H253" t="s">
        <v>46</v>
      </c>
      <c r="I253" s="3">
        <v>1.4999999999999999E-2</v>
      </c>
      <c r="J253" t="s">
        <v>0</v>
      </c>
      <c r="K253" t="s">
        <v>74</v>
      </c>
      <c r="L253" t="s">
        <v>74</v>
      </c>
      <c r="M253" t="b">
        <f>IF(COUNTIF(carcinogens!$A$2:$A$35,G253),TRUE,FALSE)</f>
        <v>1</v>
      </c>
      <c r="N253" t="b">
        <f t="shared" si="13"/>
        <v>0</v>
      </c>
      <c r="O253" s="3">
        <f t="shared" si="14"/>
        <v>1.4999999999999999E-2</v>
      </c>
      <c r="P253" t="b">
        <f t="shared" si="15"/>
        <v>0</v>
      </c>
      <c r="Q253" t="str">
        <f>VLOOKUP(C253,'Feedstock source'!$A$1:$B$8,2,FALSE)</f>
        <v>sludge</v>
      </c>
      <c r="R253" t="str">
        <f>VLOOKUP($G253,'PAHs abbreviations'!$A$2:$B$17,2,FALSE)</f>
        <v>IP</v>
      </c>
      <c r="S253" s="3">
        <v>1.4999999999999999E-2</v>
      </c>
    </row>
    <row r="254" spans="1:19">
      <c r="A254" t="s">
        <v>64</v>
      </c>
      <c r="B254" t="str">
        <f t="shared" si="12"/>
        <v>DSS-2-F</v>
      </c>
      <c r="C254" t="s">
        <v>135</v>
      </c>
      <c r="D254" t="s">
        <v>14</v>
      </c>
      <c r="E254" t="s">
        <v>74</v>
      </c>
      <c r="F254" t="s">
        <v>271</v>
      </c>
      <c r="G254" t="s">
        <v>47</v>
      </c>
      <c r="H254" t="s">
        <v>46</v>
      </c>
      <c r="I254" s="3">
        <v>3.5000000000000003E-2</v>
      </c>
      <c r="J254" t="s">
        <v>0</v>
      </c>
      <c r="K254" t="s">
        <v>74</v>
      </c>
      <c r="L254" t="s">
        <v>74</v>
      </c>
      <c r="M254" t="b">
        <f>IF(COUNTIF(carcinogens!$A$2:$A$35,G254),TRUE,FALSE)</f>
        <v>0</v>
      </c>
      <c r="N254" t="b">
        <f t="shared" si="13"/>
        <v>0</v>
      </c>
      <c r="O254" s="3">
        <f t="shared" si="14"/>
        <v>3.5000000000000003E-2</v>
      </c>
      <c r="P254" t="b">
        <f t="shared" si="15"/>
        <v>0</v>
      </c>
      <c r="Q254" t="str">
        <f>VLOOKUP(C254,'Feedstock source'!$A$1:$B$8,2,FALSE)</f>
        <v>sludge</v>
      </c>
      <c r="R254" t="str">
        <f>VLOOKUP($G254,'PAHs abbreviations'!$A$2:$B$17,2,FALSE)</f>
        <v>Nap</v>
      </c>
      <c r="S254" s="3">
        <v>3.5000000000000003E-2</v>
      </c>
    </row>
    <row r="255" spans="1:19">
      <c r="A255" t="s">
        <v>64</v>
      </c>
      <c r="B255" t="str">
        <f t="shared" si="12"/>
        <v>DSS-2-F</v>
      </c>
      <c r="C255" t="s">
        <v>135</v>
      </c>
      <c r="D255" t="s">
        <v>14</v>
      </c>
      <c r="E255" t="s">
        <v>74</v>
      </c>
      <c r="F255" t="s">
        <v>271</v>
      </c>
      <c r="G255" t="s">
        <v>47</v>
      </c>
      <c r="H255" t="s">
        <v>46</v>
      </c>
      <c r="I255" s="3">
        <v>2.9000000000000001E-2</v>
      </c>
      <c r="J255" t="s">
        <v>0</v>
      </c>
      <c r="K255" t="s">
        <v>74</v>
      </c>
      <c r="L255" t="s">
        <v>74</v>
      </c>
      <c r="M255" t="b">
        <f>IF(COUNTIF(carcinogens!$A$2:$A$35,G255),TRUE,FALSE)</f>
        <v>0</v>
      </c>
      <c r="N255" t="b">
        <f t="shared" si="13"/>
        <v>0</v>
      </c>
      <c r="O255" s="3">
        <f t="shared" si="14"/>
        <v>2.9000000000000001E-2</v>
      </c>
      <c r="P255" t="b">
        <f t="shared" si="15"/>
        <v>0</v>
      </c>
      <c r="Q255" t="str">
        <f>VLOOKUP(C255,'Feedstock source'!$A$1:$B$8,2,FALSE)</f>
        <v>sludge</v>
      </c>
      <c r="R255" t="str">
        <f>VLOOKUP($G255,'PAHs abbreviations'!$A$2:$B$17,2,FALSE)</f>
        <v>Nap</v>
      </c>
      <c r="S255" s="3">
        <v>2.9000000000000001E-2</v>
      </c>
    </row>
    <row r="256" spans="1:19">
      <c r="A256" t="s">
        <v>64</v>
      </c>
      <c r="B256" t="str">
        <f t="shared" si="12"/>
        <v>DSS-2-F</v>
      </c>
      <c r="C256" t="s">
        <v>135</v>
      </c>
      <c r="D256" t="s">
        <v>14</v>
      </c>
      <c r="E256" t="s">
        <v>74</v>
      </c>
      <c r="F256" t="s">
        <v>271</v>
      </c>
      <c r="G256" t="s">
        <v>47</v>
      </c>
      <c r="H256" t="s">
        <v>46</v>
      </c>
      <c r="I256" s="3">
        <v>2.7E-2</v>
      </c>
      <c r="J256" t="s">
        <v>0</v>
      </c>
      <c r="K256" t="s">
        <v>74</v>
      </c>
      <c r="L256" t="s">
        <v>74</v>
      </c>
      <c r="M256" t="b">
        <f>IF(COUNTIF(carcinogens!$A$2:$A$35,G256),TRUE,FALSE)</f>
        <v>0</v>
      </c>
      <c r="N256" t="b">
        <f t="shared" si="13"/>
        <v>0</v>
      </c>
      <c r="O256" s="3">
        <f t="shared" si="14"/>
        <v>2.7E-2</v>
      </c>
      <c r="P256" t="b">
        <f t="shared" si="15"/>
        <v>0</v>
      </c>
      <c r="Q256" t="str">
        <f>VLOOKUP(C256,'Feedstock source'!$A$1:$B$8,2,FALSE)</f>
        <v>sludge</v>
      </c>
      <c r="R256" t="str">
        <f>VLOOKUP($G256,'PAHs abbreviations'!$A$2:$B$17,2,FALSE)</f>
        <v>Nap</v>
      </c>
      <c r="S256" s="3">
        <v>2.7E-2</v>
      </c>
    </row>
    <row r="257" spans="1:19">
      <c r="A257" t="s">
        <v>64</v>
      </c>
      <c r="B257" t="str">
        <f t="shared" si="12"/>
        <v>DSS-2-F</v>
      </c>
      <c r="C257" t="s">
        <v>135</v>
      </c>
      <c r="D257" t="s">
        <v>14</v>
      </c>
      <c r="E257" t="s">
        <v>74</v>
      </c>
      <c r="F257" t="s">
        <v>271</v>
      </c>
      <c r="G257" t="s">
        <v>84</v>
      </c>
      <c r="H257" t="s">
        <v>76</v>
      </c>
      <c r="I257" s="3">
        <v>260</v>
      </c>
      <c r="J257" t="s">
        <v>27</v>
      </c>
      <c r="K257" t="s">
        <v>74</v>
      </c>
      <c r="L257" t="s">
        <v>74</v>
      </c>
      <c r="M257" t="b">
        <f>IF(COUNTIF(carcinogens!$A$2:$A$35,G257),TRUE,FALSE)</f>
        <v>1</v>
      </c>
      <c r="N257" t="b">
        <f t="shared" si="13"/>
        <v>0</v>
      </c>
      <c r="O257" s="3">
        <f t="shared" si="14"/>
        <v>260</v>
      </c>
      <c r="P257" t="b">
        <f t="shared" si="15"/>
        <v>0</v>
      </c>
      <c r="Q257" t="str">
        <f>VLOOKUP(C257,'Feedstock source'!$A$1:$B$8,2,FALSE)</f>
        <v>sludge</v>
      </c>
      <c r="R257" t="e">
        <f>VLOOKUP($G257,'PAHs abbreviations'!$A$2:$B$17,2,FALSE)</f>
        <v>#N/A</v>
      </c>
      <c r="S257" s="3">
        <v>260</v>
      </c>
    </row>
    <row r="258" spans="1:19">
      <c r="A258" t="s">
        <v>64</v>
      </c>
      <c r="B258" t="str">
        <f t="shared" ref="B258:B321" si="16">A258</f>
        <v>DSS-2-F</v>
      </c>
      <c r="C258" t="s">
        <v>135</v>
      </c>
      <c r="D258" t="s">
        <v>14</v>
      </c>
      <c r="E258" t="s">
        <v>74</v>
      </c>
      <c r="F258" t="s">
        <v>271</v>
      </c>
      <c r="G258" t="s">
        <v>84</v>
      </c>
      <c r="H258" t="s">
        <v>76</v>
      </c>
      <c r="I258" s="3">
        <v>259</v>
      </c>
      <c r="J258" t="s">
        <v>27</v>
      </c>
      <c r="K258" t="s">
        <v>74</v>
      </c>
      <c r="L258" t="s">
        <v>74</v>
      </c>
      <c r="M258" t="b">
        <f>IF(COUNTIF(carcinogens!$A$2:$A$35,G258),TRUE,FALSE)</f>
        <v>1</v>
      </c>
      <c r="N258" t="b">
        <f t="shared" ref="N258:N321" si="17">IF(ISNUMBER(I258),FALSE,TRUE)</f>
        <v>0</v>
      </c>
      <c r="O258" s="3">
        <f t="shared" ref="O258:O321" si="18">I258</f>
        <v>259</v>
      </c>
      <c r="P258" t="b">
        <f t="shared" ref="P258:P321" si="19">IF(ISNUMBER(O258),FALSE,TRUE)</f>
        <v>0</v>
      </c>
      <c r="Q258" t="str">
        <f>VLOOKUP(C258,'Feedstock source'!$A$1:$B$8,2,FALSE)</f>
        <v>sludge</v>
      </c>
      <c r="R258" t="e">
        <f>VLOOKUP($G258,'PAHs abbreviations'!$A$2:$B$17,2,FALSE)</f>
        <v>#N/A</v>
      </c>
      <c r="S258" s="3">
        <v>259</v>
      </c>
    </row>
    <row r="259" spans="1:19">
      <c r="A259" t="s">
        <v>64</v>
      </c>
      <c r="B259" t="str">
        <f t="shared" si="16"/>
        <v>DSS-2-F</v>
      </c>
      <c r="C259" t="s">
        <v>135</v>
      </c>
      <c r="D259" t="s">
        <v>14</v>
      </c>
      <c r="E259" t="s">
        <v>74</v>
      </c>
      <c r="F259" t="s">
        <v>271</v>
      </c>
      <c r="G259" t="s">
        <v>84</v>
      </c>
      <c r="H259" t="s">
        <v>76</v>
      </c>
      <c r="I259" s="3">
        <v>250</v>
      </c>
      <c r="J259" t="s">
        <v>27</v>
      </c>
      <c r="K259" t="s">
        <v>74</v>
      </c>
      <c r="L259" t="s">
        <v>74</v>
      </c>
      <c r="M259" t="b">
        <f>IF(COUNTIF(carcinogens!$A$2:$A$35,G259),TRUE,FALSE)</f>
        <v>1</v>
      </c>
      <c r="N259" t="b">
        <f t="shared" si="17"/>
        <v>0</v>
      </c>
      <c r="O259" s="3">
        <f t="shared" si="18"/>
        <v>250</v>
      </c>
      <c r="P259" t="b">
        <f t="shared" si="19"/>
        <v>0</v>
      </c>
      <c r="Q259" t="str">
        <f>VLOOKUP(C259,'Feedstock source'!$A$1:$B$8,2,FALSE)</f>
        <v>sludge</v>
      </c>
      <c r="R259" t="e">
        <f>VLOOKUP($G259,'PAHs abbreviations'!$A$2:$B$17,2,FALSE)</f>
        <v>#N/A</v>
      </c>
      <c r="S259" s="3">
        <v>250</v>
      </c>
    </row>
    <row r="260" spans="1:19">
      <c r="A260" t="s">
        <v>64</v>
      </c>
      <c r="B260" t="str">
        <f t="shared" si="16"/>
        <v>DSS-2-F</v>
      </c>
      <c r="C260" t="s">
        <v>135</v>
      </c>
      <c r="D260" t="s">
        <v>14</v>
      </c>
      <c r="E260" t="s">
        <v>74</v>
      </c>
      <c r="F260" t="s">
        <v>271</v>
      </c>
      <c r="G260" t="s">
        <v>94</v>
      </c>
      <c r="H260" t="s">
        <v>76</v>
      </c>
      <c r="I260" s="3">
        <v>9.1999999999999993</v>
      </c>
      <c r="J260" t="s">
        <v>27</v>
      </c>
      <c r="K260" t="s">
        <v>74</v>
      </c>
      <c r="L260" t="s">
        <v>74</v>
      </c>
      <c r="M260" t="b">
        <f>IF(COUNTIF(carcinogens!$A$2:$A$35,G260),TRUE,FALSE)</f>
        <v>1</v>
      </c>
      <c r="N260" t="b">
        <f t="shared" si="17"/>
        <v>0</v>
      </c>
      <c r="O260" s="3">
        <f t="shared" si="18"/>
        <v>9.1999999999999993</v>
      </c>
      <c r="P260" t="b">
        <f t="shared" si="19"/>
        <v>0</v>
      </c>
      <c r="Q260" t="str">
        <f>VLOOKUP(C260,'Feedstock source'!$A$1:$B$8,2,FALSE)</f>
        <v>sludge</v>
      </c>
      <c r="R260" t="e">
        <f>VLOOKUP($G260,'PAHs abbreviations'!$A$2:$B$17,2,FALSE)</f>
        <v>#N/A</v>
      </c>
      <c r="S260" s="3">
        <v>9.1999999999999993</v>
      </c>
    </row>
    <row r="261" spans="1:19">
      <c r="A261" t="s">
        <v>64</v>
      </c>
      <c r="B261" t="str">
        <f t="shared" si="16"/>
        <v>DSS-2-F</v>
      </c>
      <c r="C261" t="s">
        <v>135</v>
      </c>
      <c r="D261" t="s">
        <v>14</v>
      </c>
      <c r="E261" t="s">
        <v>74</v>
      </c>
      <c r="F261" t="s">
        <v>271</v>
      </c>
      <c r="G261" t="s">
        <v>94</v>
      </c>
      <c r="H261" t="s">
        <v>76</v>
      </c>
      <c r="I261" s="3">
        <v>8.4</v>
      </c>
      <c r="J261" t="s">
        <v>27</v>
      </c>
      <c r="K261" t="s">
        <v>74</v>
      </c>
      <c r="L261" t="s">
        <v>74</v>
      </c>
      <c r="M261" t="b">
        <f>IF(COUNTIF(carcinogens!$A$2:$A$35,G261),TRUE,FALSE)</f>
        <v>1</v>
      </c>
      <c r="N261" t="b">
        <f t="shared" si="17"/>
        <v>0</v>
      </c>
      <c r="O261" s="3">
        <f t="shared" si="18"/>
        <v>8.4</v>
      </c>
      <c r="P261" t="b">
        <f t="shared" si="19"/>
        <v>0</v>
      </c>
      <c r="Q261" t="str">
        <f>VLOOKUP(C261,'Feedstock source'!$A$1:$B$8,2,FALSE)</f>
        <v>sludge</v>
      </c>
      <c r="R261" t="e">
        <f>VLOOKUP($G261,'PAHs abbreviations'!$A$2:$B$17,2,FALSE)</f>
        <v>#N/A</v>
      </c>
      <c r="S261" s="3">
        <v>8.4</v>
      </c>
    </row>
    <row r="262" spans="1:19">
      <c r="A262" t="s">
        <v>64</v>
      </c>
      <c r="B262" t="str">
        <f t="shared" si="16"/>
        <v>DSS-2-F</v>
      </c>
      <c r="C262" t="s">
        <v>135</v>
      </c>
      <c r="D262" t="s">
        <v>14</v>
      </c>
      <c r="E262" t="s">
        <v>74</v>
      </c>
      <c r="F262" t="s">
        <v>271</v>
      </c>
      <c r="G262" t="s">
        <v>94</v>
      </c>
      <c r="H262" t="s">
        <v>76</v>
      </c>
      <c r="I262" s="3">
        <v>8.1</v>
      </c>
      <c r="J262" t="s">
        <v>27</v>
      </c>
      <c r="K262" t="s">
        <v>74</v>
      </c>
      <c r="L262" t="s">
        <v>74</v>
      </c>
      <c r="M262" t="b">
        <f>IF(COUNTIF(carcinogens!$A$2:$A$35,G262),TRUE,FALSE)</f>
        <v>1</v>
      </c>
      <c r="N262" t="b">
        <f t="shared" si="17"/>
        <v>0</v>
      </c>
      <c r="O262" s="3">
        <f t="shared" si="18"/>
        <v>8.1</v>
      </c>
      <c r="P262" t="b">
        <f t="shared" si="19"/>
        <v>0</v>
      </c>
      <c r="Q262" t="str">
        <f>VLOOKUP(C262,'Feedstock source'!$A$1:$B$8,2,FALSE)</f>
        <v>sludge</v>
      </c>
      <c r="R262" t="e">
        <f>VLOOKUP($G262,'PAHs abbreviations'!$A$2:$B$17,2,FALSE)</f>
        <v>#N/A</v>
      </c>
      <c r="S262" s="3">
        <v>8.1</v>
      </c>
    </row>
    <row r="263" spans="1:19">
      <c r="A263" t="s">
        <v>64</v>
      </c>
      <c r="B263" t="str">
        <f t="shared" si="16"/>
        <v>DSS-2-F</v>
      </c>
      <c r="C263" t="s">
        <v>135</v>
      </c>
      <c r="D263" t="s">
        <v>14</v>
      </c>
      <c r="E263" t="s">
        <v>74</v>
      </c>
      <c r="F263" t="s">
        <v>271</v>
      </c>
      <c r="G263" t="s">
        <v>102</v>
      </c>
      <c r="H263" t="s">
        <v>107</v>
      </c>
      <c r="I263" s="3">
        <v>1.2</v>
      </c>
      <c r="J263" t="s">
        <v>32</v>
      </c>
      <c r="K263" t="s">
        <v>74</v>
      </c>
      <c r="L263" t="s">
        <v>74</v>
      </c>
      <c r="M263" t="b">
        <f>IF(COUNTIF(carcinogens!$A$2:$A$35,G263),TRUE,FALSE)</f>
        <v>1</v>
      </c>
      <c r="N263" t="b">
        <f t="shared" si="17"/>
        <v>0</v>
      </c>
      <c r="O263" s="3">
        <f t="shared" si="18"/>
        <v>1.2</v>
      </c>
      <c r="P263" t="b">
        <f t="shared" si="19"/>
        <v>0</v>
      </c>
      <c r="Q263" t="str">
        <f>VLOOKUP(C263,'Feedstock source'!$A$1:$B$8,2,FALSE)</f>
        <v>sludge</v>
      </c>
      <c r="R263" t="e">
        <f>VLOOKUP($G263,'PAHs abbreviations'!$A$2:$B$17,2,FALSE)</f>
        <v>#N/A</v>
      </c>
      <c r="S263" s="3">
        <v>1.2</v>
      </c>
    </row>
    <row r="264" spans="1:19">
      <c r="A264" t="s">
        <v>64</v>
      </c>
      <c r="B264" t="str">
        <f t="shared" si="16"/>
        <v>DSS-2-F</v>
      </c>
      <c r="C264" t="s">
        <v>135</v>
      </c>
      <c r="D264" t="s">
        <v>14</v>
      </c>
      <c r="E264" t="s">
        <v>74</v>
      </c>
      <c r="F264" t="s">
        <v>271</v>
      </c>
      <c r="G264" t="s">
        <v>102</v>
      </c>
      <c r="H264" t="s">
        <v>107</v>
      </c>
      <c r="I264" s="3">
        <v>1.3</v>
      </c>
      <c r="J264" t="s">
        <v>32</v>
      </c>
      <c r="K264" t="s">
        <v>74</v>
      </c>
      <c r="L264" t="s">
        <v>74</v>
      </c>
      <c r="M264" t="b">
        <f>IF(COUNTIF(carcinogens!$A$2:$A$35,G264),TRUE,FALSE)</f>
        <v>1</v>
      </c>
      <c r="N264" t="b">
        <f t="shared" si="17"/>
        <v>0</v>
      </c>
      <c r="O264" s="3">
        <f t="shared" si="18"/>
        <v>1.3</v>
      </c>
      <c r="P264" t="b">
        <f t="shared" si="19"/>
        <v>0</v>
      </c>
      <c r="Q264" t="str">
        <f>VLOOKUP(C264,'Feedstock source'!$A$1:$B$8,2,FALSE)</f>
        <v>sludge</v>
      </c>
      <c r="R264" t="e">
        <f>VLOOKUP($G264,'PAHs abbreviations'!$A$2:$B$17,2,FALSE)</f>
        <v>#N/A</v>
      </c>
      <c r="S264" s="3">
        <v>1.3</v>
      </c>
    </row>
    <row r="265" spans="1:19">
      <c r="A265" t="s">
        <v>64</v>
      </c>
      <c r="B265" t="str">
        <f t="shared" si="16"/>
        <v>DSS-2-F</v>
      </c>
      <c r="C265" t="s">
        <v>135</v>
      </c>
      <c r="D265" t="s">
        <v>14</v>
      </c>
      <c r="E265" t="s">
        <v>74</v>
      </c>
      <c r="F265" t="s">
        <v>271</v>
      </c>
      <c r="G265" t="s">
        <v>102</v>
      </c>
      <c r="H265" t="s">
        <v>107</v>
      </c>
      <c r="I265" s="3">
        <v>1.2</v>
      </c>
      <c r="J265" t="s">
        <v>32</v>
      </c>
      <c r="K265" t="s">
        <v>74</v>
      </c>
      <c r="L265" t="s">
        <v>74</v>
      </c>
      <c r="M265" t="b">
        <f>IF(COUNTIF(carcinogens!$A$2:$A$35,G265),TRUE,FALSE)</f>
        <v>1</v>
      </c>
      <c r="N265" t="b">
        <f t="shared" si="17"/>
        <v>0</v>
      </c>
      <c r="O265" s="3">
        <f t="shared" si="18"/>
        <v>1.2</v>
      </c>
      <c r="P265" t="b">
        <f t="shared" si="19"/>
        <v>0</v>
      </c>
      <c r="Q265" t="str">
        <f>VLOOKUP(C265,'Feedstock source'!$A$1:$B$8,2,FALSE)</f>
        <v>sludge</v>
      </c>
      <c r="R265" t="e">
        <f>VLOOKUP($G265,'PAHs abbreviations'!$A$2:$B$17,2,FALSE)</f>
        <v>#N/A</v>
      </c>
      <c r="S265" s="3">
        <v>1.2</v>
      </c>
    </row>
    <row r="266" spans="1:19">
      <c r="A266" t="s">
        <v>64</v>
      </c>
      <c r="B266" t="str">
        <f t="shared" si="16"/>
        <v>DSS-2-F</v>
      </c>
      <c r="C266" t="s">
        <v>135</v>
      </c>
      <c r="D266" t="s">
        <v>14</v>
      </c>
      <c r="E266" t="s">
        <v>74</v>
      </c>
      <c r="F266" t="s">
        <v>271</v>
      </c>
      <c r="G266" t="s">
        <v>106</v>
      </c>
      <c r="H266" t="s">
        <v>107</v>
      </c>
      <c r="I266" s="3">
        <v>0.5</v>
      </c>
      <c r="J266" t="s">
        <v>32</v>
      </c>
      <c r="K266" t="s">
        <v>74</v>
      </c>
      <c r="L266" t="s">
        <v>74</v>
      </c>
      <c r="M266" t="b">
        <f>IF(COUNTIF(carcinogens!$A$2:$A$35,G266),TRUE,FALSE)</f>
        <v>1</v>
      </c>
      <c r="N266" t="b">
        <f t="shared" si="17"/>
        <v>0</v>
      </c>
      <c r="O266" s="3">
        <f t="shared" si="18"/>
        <v>0.5</v>
      </c>
      <c r="P266" t="b">
        <f t="shared" si="19"/>
        <v>0</v>
      </c>
      <c r="Q266" t="str">
        <f>VLOOKUP(C266,'Feedstock source'!$A$1:$B$8,2,FALSE)</f>
        <v>sludge</v>
      </c>
      <c r="R266" t="e">
        <f>VLOOKUP($G266,'PAHs abbreviations'!$A$2:$B$17,2,FALSE)</f>
        <v>#N/A</v>
      </c>
      <c r="S266" s="3">
        <v>0.5</v>
      </c>
    </row>
    <row r="267" spans="1:19">
      <c r="A267" t="s">
        <v>64</v>
      </c>
      <c r="B267" t="str">
        <f t="shared" si="16"/>
        <v>DSS-2-F</v>
      </c>
      <c r="C267" t="s">
        <v>135</v>
      </c>
      <c r="D267" t="s">
        <v>14</v>
      </c>
      <c r="E267" t="s">
        <v>74</v>
      </c>
      <c r="F267" t="s">
        <v>271</v>
      </c>
      <c r="G267" t="s">
        <v>106</v>
      </c>
      <c r="H267" t="s">
        <v>107</v>
      </c>
      <c r="I267" s="3">
        <v>0.7</v>
      </c>
      <c r="J267" t="s">
        <v>32</v>
      </c>
      <c r="K267" t="s">
        <v>74</v>
      </c>
      <c r="L267" t="s">
        <v>74</v>
      </c>
      <c r="M267" t="b">
        <f>IF(COUNTIF(carcinogens!$A$2:$A$35,G267),TRUE,FALSE)</f>
        <v>1</v>
      </c>
      <c r="N267" t="b">
        <f t="shared" si="17"/>
        <v>0</v>
      </c>
      <c r="O267" s="3">
        <f t="shared" si="18"/>
        <v>0.7</v>
      </c>
      <c r="P267" t="b">
        <f t="shared" si="19"/>
        <v>0</v>
      </c>
      <c r="Q267" t="str">
        <f>VLOOKUP(C267,'Feedstock source'!$A$1:$B$8,2,FALSE)</f>
        <v>sludge</v>
      </c>
      <c r="R267" t="e">
        <f>VLOOKUP($G267,'PAHs abbreviations'!$A$2:$B$17,2,FALSE)</f>
        <v>#N/A</v>
      </c>
      <c r="S267" s="3">
        <v>0.7</v>
      </c>
    </row>
    <row r="268" spans="1:19">
      <c r="A268" t="s">
        <v>64</v>
      </c>
      <c r="B268" t="str">
        <f t="shared" si="16"/>
        <v>DSS-2-F</v>
      </c>
      <c r="C268" t="s">
        <v>135</v>
      </c>
      <c r="D268" t="s">
        <v>14</v>
      </c>
      <c r="E268" t="s">
        <v>74</v>
      </c>
      <c r="F268" t="s">
        <v>271</v>
      </c>
      <c r="G268" t="s">
        <v>106</v>
      </c>
      <c r="H268" t="s">
        <v>107</v>
      </c>
      <c r="I268" s="3">
        <v>0.7</v>
      </c>
      <c r="J268" t="s">
        <v>32</v>
      </c>
      <c r="K268" t="s">
        <v>74</v>
      </c>
      <c r="L268" t="s">
        <v>74</v>
      </c>
      <c r="M268" t="b">
        <f>IF(COUNTIF(carcinogens!$A$2:$A$35,G268),TRUE,FALSE)</f>
        <v>1</v>
      </c>
      <c r="N268" t="b">
        <f t="shared" si="17"/>
        <v>0</v>
      </c>
      <c r="O268" s="3">
        <f t="shared" si="18"/>
        <v>0.7</v>
      </c>
      <c r="P268" t="b">
        <f t="shared" si="19"/>
        <v>0</v>
      </c>
      <c r="Q268" t="str">
        <f>VLOOKUP(C268,'Feedstock source'!$A$1:$B$8,2,FALSE)</f>
        <v>sludge</v>
      </c>
      <c r="R268" t="e">
        <f>VLOOKUP($G268,'PAHs abbreviations'!$A$2:$B$17,2,FALSE)</f>
        <v>#N/A</v>
      </c>
      <c r="S268" s="3">
        <v>0.7</v>
      </c>
    </row>
    <row r="269" spans="1:19">
      <c r="A269" t="s">
        <v>64</v>
      </c>
      <c r="B269" t="str">
        <f t="shared" si="16"/>
        <v>DSS-2-F</v>
      </c>
      <c r="C269" t="s">
        <v>135</v>
      </c>
      <c r="D269" t="s">
        <v>14</v>
      </c>
      <c r="E269" t="s">
        <v>74</v>
      </c>
      <c r="F269" t="s">
        <v>271</v>
      </c>
      <c r="G269" t="s">
        <v>103</v>
      </c>
      <c r="H269" t="s">
        <v>107</v>
      </c>
      <c r="I269" s="3">
        <v>1.1000000000000001</v>
      </c>
      <c r="J269" t="s">
        <v>32</v>
      </c>
      <c r="K269" t="s">
        <v>74</v>
      </c>
      <c r="L269" t="s">
        <v>74</v>
      </c>
      <c r="M269" t="b">
        <f>IF(COUNTIF(carcinogens!$A$2:$A$35,G269),TRUE,FALSE)</f>
        <v>1</v>
      </c>
      <c r="N269" t="b">
        <f t="shared" si="17"/>
        <v>0</v>
      </c>
      <c r="O269" s="3">
        <f t="shared" si="18"/>
        <v>1.1000000000000001</v>
      </c>
      <c r="P269" t="b">
        <f t="shared" si="19"/>
        <v>0</v>
      </c>
      <c r="Q269" t="str">
        <f>VLOOKUP(C269,'Feedstock source'!$A$1:$B$8,2,FALSE)</f>
        <v>sludge</v>
      </c>
      <c r="R269" t="e">
        <f>VLOOKUP($G269,'PAHs abbreviations'!$A$2:$B$17,2,FALSE)</f>
        <v>#N/A</v>
      </c>
      <c r="S269" s="3">
        <v>1.1000000000000001</v>
      </c>
    </row>
    <row r="270" spans="1:19">
      <c r="A270" t="s">
        <v>64</v>
      </c>
      <c r="B270" t="str">
        <f t="shared" si="16"/>
        <v>DSS-2-F</v>
      </c>
      <c r="C270" t="s">
        <v>135</v>
      </c>
      <c r="D270" t="s">
        <v>14</v>
      </c>
      <c r="E270" t="s">
        <v>74</v>
      </c>
      <c r="F270" t="s">
        <v>271</v>
      </c>
      <c r="G270" t="s">
        <v>103</v>
      </c>
      <c r="H270" t="s">
        <v>107</v>
      </c>
      <c r="I270" s="3">
        <v>1.3</v>
      </c>
      <c r="J270" t="s">
        <v>32</v>
      </c>
      <c r="K270" t="s">
        <v>74</v>
      </c>
      <c r="L270" t="s">
        <v>74</v>
      </c>
      <c r="M270" t="b">
        <f>IF(COUNTIF(carcinogens!$A$2:$A$35,G270),TRUE,FALSE)</f>
        <v>1</v>
      </c>
      <c r="N270" t="b">
        <f t="shared" si="17"/>
        <v>0</v>
      </c>
      <c r="O270" s="3">
        <f t="shared" si="18"/>
        <v>1.3</v>
      </c>
      <c r="P270" t="b">
        <f t="shared" si="19"/>
        <v>0</v>
      </c>
      <c r="Q270" t="str">
        <f>VLOOKUP(C270,'Feedstock source'!$A$1:$B$8,2,FALSE)</f>
        <v>sludge</v>
      </c>
      <c r="R270" t="e">
        <f>VLOOKUP($G270,'PAHs abbreviations'!$A$2:$B$17,2,FALSE)</f>
        <v>#N/A</v>
      </c>
      <c r="S270" s="3">
        <v>1.3</v>
      </c>
    </row>
    <row r="271" spans="1:19">
      <c r="A271" t="s">
        <v>64</v>
      </c>
      <c r="B271" t="str">
        <f t="shared" si="16"/>
        <v>DSS-2-F</v>
      </c>
      <c r="C271" t="s">
        <v>135</v>
      </c>
      <c r="D271" t="s">
        <v>14</v>
      </c>
      <c r="E271" t="s">
        <v>74</v>
      </c>
      <c r="F271" t="s">
        <v>271</v>
      </c>
      <c r="G271" t="s">
        <v>103</v>
      </c>
      <c r="H271" t="s">
        <v>107</v>
      </c>
      <c r="I271" s="3">
        <v>1.4</v>
      </c>
      <c r="J271" t="s">
        <v>32</v>
      </c>
      <c r="K271" t="s">
        <v>74</v>
      </c>
      <c r="L271" t="s">
        <v>74</v>
      </c>
      <c r="M271" t="b">
        <f>IF(COUNTIF(carcinogens!$A$2:$A$35,G271),TRUE,FALSE)</f>
        <v>1</v>
      </c>
      <c r="N271" t="b">
        <f t="shared" si="17"/>
        <v>0</v>
      </c>
      <c r="O271" s="3">
        <f t="shared" si="18"/>
        <v>1.4</v>
      </c>
      <c r="P271" t="b">
        <f t="shared" si="19"/>
        <v>0</v>
      </c>
      <c r="Q271" t="str">
        <f>VLOOKUP(C271,'Feedstock source'!$A$1:$B$8,2,FALSE)</f>
        <v>sludge</v>
      </c>
      <c r="R271" t="e">
        <f>VLOOKUP($G271,'PAHs abbreviations'!$A$2:$B$17,2,FALSE)</f>
        <v>#N/A</v>
      </c>
      <c r="S271" s="3">
        <v>1.4</v>
      </c>
    </row>
    <row r="272" spans="1:19">
      <c r="A272" t="s">
        <v>64</v>
      </c>
      <c r="B272" t="str">
        <f t="shared" si="16"/>
        <v>DSS-2-F</v>
      </c>
      <c r="C272" t="s">
        <v>135</v>
      </c>
      <c r="D272" t="s">
        <v>14</v>
      </c>
      <c r="E272" t="s">
        <v>74</v>
      </c>
      <c r="F272" t="s">
        <v>271</v>
      </c>
      <c r="G272" t="s">
        <v>104</v>
      </c>
      <c r="H272" t="s">
        <v>107</v>
      </c>
      <c r="I272" s="3">
        <v>1.3</v>
      </c>
      <c r="J272" t="s">
        <v>32</v>
      </c>
      <c r="K272" t="s">
        <v>74</v>
      </c>
      <c r="L272" t="s">
        <v>74</v>
      </c>
      <c r="M272" t="b">
        <f>IF(COUNTIF(carcinogens!$A$2:$A$35,G272),TRUE,FALSE)</f>
        <v>1</v>
      </c>
      <c r="N272" t="b">
        <f t="shared" si="17"/>
        <v>0</v>
      </c>
      <c r="O272" s="3">
        <f t="shared" si="18"/>
        <v>1.3</v>
      </c>
      <c r="P272" t="b">
        <f t="shared" si="19"/>
        <v>0</v>
      </c>
      <c r="Q272" t="str">
        <f>VLOOKUP(C272,'Feedstock source'!$A$1:$B$8,2,FALSE)</f>
        <v>sludge</v>
      </c>
      <c r="R272" t="e">
        <f>VLOOKUP($G272,'PAHs abbreviations'!$A$2:$B$17,2,FALSE)</f>
        <v>#N/A</v>
      </c>
      <c r="S272" s="3">
        <v>1.3</v>
      </c>
    </row>
    <row r="273" spans="1:19">
      <c r="A273" t="s">
        <v>64</v>
      </c>
      <c r="B273" t="str">
        <f t="shared" si="16"/>
        <v>DSS-2-F</v>
      </c>
      <c r="C273" t="s">
        <v>135</v>
      </c>
      <c r="D273" t="s">
        <v>14</v>
      </c>
      <c r="E273" t="s">
        <v>74</v>
      </c>
      <c r="F273" t="s">
        <v>271</v>
      </c>
      <c r="G273" t="s">
        <v>104</v>
      </c>
      <c r="H273" t="s">
        <v>107</v>
      </c>
      <c r="I273" s="3">
        <v>1.4</v>
      </c>
      <c r="J273" t="s">
        <v>32</v>
      </c>
      <c r="K273" t="s">
        <v>74</v>
      </c>
      <c r="L273" t="s">
        <v>74</v>
      </c>
      <c r="M273" t="b">
        <f>IF(COUNTIF(carcinogens!$A$2:$A$35,G273),TRUE,FALSE)</f>
        <v>1</v>
      </c>
      <c r="N273" t="b">
        <f t="shared" si="17"/>
        <v>0</v>
      </c>
      <c r="O273" s="3">
        <f t="shared" si="18"/>
        <v>1.4</v>
      </c>
      <c r="P273" t="b">
        <f t="shared" si="19"/>
        <v>0</v>
      </c>
      <c r="Q273" t="str">
        <f>VLOOKUP(C273,'Feedstock source'!$A$1:$B$8,2,FALSE)</f>
        <v>sludge</v>
      </c>
      <c r="R273" t="e">
        <f>VLOOKUP($G273,'PAHs abbreviations'!$A$2:$B$17,2,FALSE)</f>
        <v>#N/A</v>
      </c>
      <c r="S273" s="3">
        <v>1.4</v>
      </c>
    </row>
    <row r="274" spans="1:19">
      <c r="A274" t="s">
        <v>64</v>
      </c>
      <c r="B274" t="str">
        <f t="shared" si="16"/>
        <v>DSS-2-F</v>
      </c>
      <c r="C274" t="s">
        <v>135</v>
      </c>
      <c r="D274" t="s">
        <v>14</v>
      </c>
      <c r="E274" t="s">
        <v>74</v>
      </c>
      <c r="F274" t="s">
        <v>271</v>
      </c>
      <c r="G274" t="s">
        <v>104</v>
      </c>
      <c r="H274" t="s">
        <v>107</v>
      </c>
      <c r="I274" s="3">
        <v>1.5</v>
      </c>
      <c r="J274" t="s">
        <v>32</v>
      </c>
      <c r="K274" t="s">
        <v>74</v>
      </c>
      <c r="L274" t="s">
        <v>74</v>
      </c>
      <c r="M274" t="b">
        <f>IF(COUNTIF(carcinogens!$A$2:$A$35,G274),TRUE,FALSE)</f>
        <v>1</v>
      </c>
      <c r="N274" t="b">
        <f t="shared" si="17"/>
        <v>0</v>
      </c>
      <c r="O274" s="3">
        <f t="shared" si="18"/>
        <v>1.5</v>
      </c>
      <c r="P274" t="b">
        <f t="shared" si="19"/>
        <v>0</v>
      </c>
      <c r="Q274" t="str">
        <f>VLOOKUP(C274,'Feedstock source'!$A$1:$B$8,2,FALSE)</f>
        <v>sludge</v>
      </c>
      <c r="R274" t="e">
        <f>VLOOKUP($G274,'PAHs abbreviations'!$A$2:$B$17,2,FALSE)</f>
        <v>#N/A</v>
      </c>
      <c r="S274" s="3">
        <v>1.5</v>
      </c>
    </row>
    <row r="275" spans="1:19">
      <c r="A275" t="s">
        <v>64</v>
      </c>
      <c r="B275" t="str">
        <f t="shared" si="16"/>
        <v>DSS-2-F</v>
      </c>
      <c r="C275" t="s">
        <v>135</v>
      </c>
      <c r="D275" t="s">
        <v>14</v>
      </c>
      <c r="E275" t="s">
        <v>74</v>
      </c>
      <c r="F275" t="s">
        <v>271</v>
      </c>
      <c r="G275" t="s">
        <v>105</v>
      </c>
      <c r="H275" t="s">
        <v>107</v>
      </c>
      <c r="I275" s="3">
        <v>0.8</v>
      </c>
      <c r="J275" t="s">
        <v>32</v>
      </c>
      <c r="K275" t="s">
        <v>74</v>
      </c>
      <c r="L275" t="s">
        <v>74</v>
      </c>
      <c r="M275" t="b">
        <f>IF(COUNTIF(carcinogens!$A$2:$A$35,G275),TRUE,FALSE)</f>
        <v>1</v>
      </c>
      <c r="N275" t="b">
        <f t="shared" si="17"/>
        <v>0</v>
      </c>
      <c r="O275" s="3">
        <f t="shared" si="18"/>
        <v>0.8</v>
      </c>
      <c r="P275" t="b">
        <f t="shared" si="19"/>
        <v>0</v>
      </c>
      <c r="Q275" t="str">
        <f>VLOOKUP(C275,'Feedstock source'!$A$1:$B$8,2,FALSE)</f>
        <v>sludge</v>
      </c>
      <c r="R275" t="e">
        <f>VLOOKUP($G275,'PAHs abbreviations'!$A$2:$B$17,2,FALSE)</f>
        <v>#N/A</v>
      </c>
      <c r="S275" s="3">
        <v>0.8</v>
      </c>
    </row>
    <row r="276" spans="1:19">
      <c r="A276" t="s">
        <v>64</v>
      </c>
      <c r="B276" t="str">
        <f t="shared" si="16"/>
        <v>DSS-2-F</v>
      </c>
      <c r="C276" t="s">
        <v>135</v>
      </c>
      <c r="D276" t="s">
        <v>14</v>
      </c>
      <c r="E276" t="s">
        <v>74</v>
      </c>
      <c r="F276" t="s">
        <v>271</v>
      </c>
      <c r="G276" t="s">
        <v>105</v>
      </c>
      <c r="H276" t="s">
        <v>107</v>
      </c>
      <c r="I276" s="3">
        <v>0.8</v>
      </c>
      <c r="J276" t="s">
        <v>32</v>
      </c>
      <c r="K276" t="s">
        <v>74</v>
      </c>
      <c r="L276" t="s">
        <v>74</v>
      </c>
      <c r="M276" t="b">
        <f>IF(COUNTIF(carcinogens!$A$2:$A$35,G276),TRUE,FALSE)</f>
        <v>1</v>
      </c>
      <c r="N276" t="b">
        <f t="shared" si="17"/>
        <v>0</v>
      </c>
      <c r="O276" s="3">
        <f t="shared" si="18"/>
        <v>0.8</v>
      </c>
      <c r="P276" t="b">
        <f t="shared" si="19"/>
        <v>0</v>
      </c>
      <c r="Q276" t="str">
        <f>VLOOKUP(C276,'Feedstock source'!$A$1:$B$8,2,FALSE)</f>
        <v>sludge</v>
      </c>
      <c r="R276" t="e">
        <f>VLOOKUP($G276,'PAHs abbreviations'!$A$2:$B$17,2,FALSE)</f>
        <v>#N/A</v>
      </c>
      <c r="S276" s="3">
        <v>0.8</v>
      </c>
    </row>
    <row r="277" spans="1:19">
      <c r="A277" t="s">
        <v>64</v>
      </c>
      <c r="B277" t="str">
        <f t="shared" si="16"/>
        <v>DSS-2-F</v>
      </c>
      <c r="C277" t="s">
        <v>135</v>
      </c>
      <c r="D277" t="s">
        <v>14</v>
      </c>
      <c r="E277" t="s">
        <v>74</v>
      </c>
      <c r="F277" t="s">
        <v>271</v>
      </c>
      <c r="G277" t="s">
        <v>105</v>
      </c>
      <c r="H277" t="s">
        <v>107</v>
      </c>
      <c r="I277" s="3">
        <v>1</v>
      </c>
      <c r="J277" t="s">
        <v>32</v>
      </c>
      <c r="K277" t="s">
        <v>74</v>
      </c>
      <c r="L277" t="s">
        <v>74</v>
      </c>
      <c r="M277" t="b">
        <f>IF(COUNTIF(carcinogens!$A$2:$A$35,G277),TRUE,FALSE)</f>
        <v>1</v>
      </c>
      <c r="N277" t="b">
        <f t="shared" si="17"/>
        <v>0</v>
      </c>
      <c r="O277" s="3">
        <f t="shared" si="18"/>
        <v>1</v>
      </c>
      <c r="P277" t="b">
        <f t="shared" si="19"/>
        <v>0</v>
      </c>
      <c r="Q277" t="str">
        <f>VLOOKUP(C277,'Feedstock source'!$A$1:$B$8,2,FALSE)</f>
        <v>sludge</v>
      </c>
      <c r="R277" t="e">
        <f>VLOOKUP($G277,'PAHs abbreviations'!$A$2:$B$17,2,FALSE)</f>
        <v>#N/A</v>
      </c>
      <c r="S277" s="3">
        <v>1</v>
      </c>
    </row>
    <row r="278" spans="1:19">
      <c r="A278" t="s">
        <v>64</v>
      </c>
      <c r="B278" t="str">
        <f t="shared" si="16"/>
        <v>DSS-2-F</v>
      </c>
      <c r="C278" t="s">
        <v>135</v>
      </c>
      <c r="D278" t="s">
        <v>14</v>
      </c>
      <c r="E278" t="s">
        <v>74</v>
      </c>
      <c r="F278" t="s">
        <v>271</v>
      </c>
      <c r="G278" t="s">
        <v>100</v>
      </c>
      <c r="H278" t="s">
        <v>107</v>
      </c>
      <c r="I278" s="3">
        <v>1</v>
      </c>
      <c r="J278" t="s">
        <v>32</v>
      </c>
      <c r="K278" t="s">
        <v>74</v>
      </c>
      <c r="L278" t="s">
        <v>74</v>
      </c>
      <c r="M278" t="b">
        <f>IF(COUNTIF(carcinogens!$A$2:$A$35,G278),TRUE,FALSE)</f>
        <v>1</v>
      </c>
      <c r="N278" t="b">
        <f t="shared" si="17"/>
        <v>0</v>
      </c>
      <c r="O278" s="3">
        <f t="shared" si="18"/>
        <v>1</v>
      </c>
      <c r="P278" t="b">
        <f t="shared" si="19"/>
        <v>0</v>
      </c>
      <c r="Q278" t="str">
        <f>VLOOKUP(C278,'Feedstock source'!$A$1:$B$8,2,FALSE)</f>
        <v>sludge</v>
      </c>
      <c r="R278" t="e">
        <f>VLOOKUP($G278,'PAHs abbreviations'!$A$2:$B$17,2,FALSE)</f>
        <v>#N/A</v>
      </c>
      <c r="S278" s="3">
        <v>1</v>
      </c>
    </row>
    <row r="279" spans="1:19">
      <c r="A279" t="s">
        <v>64</v>
      </c>
      <c r="B279" t="str">
        <f t="shared" si="16"/>
        <v>DSS-2-F</v>
      </c>
      <c r="C279" t="s">
        <v>135</v>
      </c>
      <c r="D279" t="s">
        <v>14</v>
      </c>
      <c r="E279" t="s">
        <v>74</v>
      </c>
      <c r="F279" t="s">
        <v>271</v>
      </c>
      <c r="G279" t="s">
        <v>100</v>
      </c>
      <c r="H279" t="s">
        <v>107</v>
      </c>
      <c r="I279" s="3">
        <v>1.1000000000000001</v>
      </c>
      <c r="J279" t="s">
        <v>32</v>
      </c>
      <c r="K279" t="s">
        <v>74</v>
      </c>
      <c r="L279" t="s">
        <v>74</v>
      </c>
      <c r="M279" t="b">
        <f>IF(COUNTIF(carcinogens!$A$2:$A$35,G279),TRUE,FALSE)</f>
        <v>1</v>
      </c>
      <c r="N279" t="b">
        <f t="shared" si="17"/>
        <v>0</v>
      </c>
      <c r="O279" s="3">
        <f t="shared" si="18"/>
        <v>1.1000000000000001</v>
      </c>
      <c r="P279" t="b">
        <f t="shared" si="19"/>
        <v>0</v>
      </c>
      <c r="Q279" t="str">
        <f>VLOOKUP(C279,'Feedstock source'!$A$1:$B$8,2,FALSE)</f>
        <v>sludge</v>
      </c>
      <c r="R279" t="e">
        <f>VLOOKUP($G279,'PAHs abbreviations'!$A$2:$B$17,2,FALSE)</f>
        <v>#N/A</v>
      </c>
      <c r="S279" s="3">
        <v>1.1000000000000001</v>
      </c>
    </row>
    <row r="280" spans="1:19">
      <c r="A280" t="s">
        <v>64</v>
      </c>
      <c r="B280" t="str">
        <f t="shared" si="16"/>
        <v>DSS-2-F</v>
      </c>
      <c r="C280" t="s">
        <v>135</v>
      </c>
      <c r="D280" t="s">
        <v>14</v>
      </c>
      <c r="E280" t="s">
        <v>74</v>
      </c>
      <c r="F280" t="s">
        <v>271</v>
      </c>
      <c r="G280" t="s">
        <v>100</v>
      </c>
      <c r="H280" t="s">
        <v>107</v>
      </c>
      <c r="I280" s="3">
        <v>1.2</v>
      </c>
      <c r="J280" t="s">
        <v>32</v>
      </c>
      <c r="K280" t="s">
        <v>74</v>
      </c>
      <c r="L280" t="s">
        <v>74</v>
      </c>
      <c r="M280" t="b">
        <f>IF(COUNTIF(carcinogens!$A$2:$A$35,G280),TRUE,FALSE)</f>
        <v>1</v>
      </c>
      <c r="N280" t="b">
        <f t="shared" si="17"/>
        <v>0</v>
      </c>
      <c r="O280" s="3">
        <f t="shared" si="18"/>
        <v>1.2</v>
      </c>
      <c r="P280" t="b">
        <f t="shared" si="19"/>
        <v>0</v>
      </c>
      <c r="Q280" t="str">
        <f>VLOOKUP(C280,'Feedstock source'!$A$1:$B$8,2,FALSE)</f>
        <v>sludge</v>
      </c>
      <c r="R280" t="e">
        <f>VLOOKUP($G280,'PAHs abbreviations'!$A$2:$B$17,2,FALSE)</f>
        <v>#N/A</v>
      </c>
      <c r="S280" s="3">
        <v>1.2</v>
      </c>
    </row>
    <row r="281" spans="1:19">
      <c r="A281" t="s">
        <v>64</v>
      </c>
      <c r="B281" t="str">
        <f t="shared" si="16"/>
        <v>DSS-2-F</v>
      </c>
      <c r="C281" t="s">
        <v>135</v>
      </c>
      <c r="D281" t="s">
        <v>14</v>
      </c>
      <c r="E281" t="s">
        <v>74</v>
      </c>
      <c r="F281" t="s">
        <v>271</v>
      </c>
      <c r="G281" t="s">
        <v>101</v>
      </c>
      <c r="H281" t="s">
        <v>107</v>
      </c>
      <c r="I281" s="3">
        <v>1</v>
      </c>
      <c r="J281" t="s">
        <v>32</v>
      </c>
      <c r="K281" t="s">
        <v>74</v>
      </c>
      <c r="L281" t="s">
        <v>74</v>
      </c>
      <c r="M281" t="b">
        <f>IF(COUNTIF(carcinogens!$A$2:$A$35,G281),TRUE,FALSE)</f>
        <v>1</v>
      </c>
      <c r="N281" t="b">
        <f t="shared" si="17"/>
        <v>0</v>
      </c>
      <c r="O281" s="3">
        <f t="shared" si="18"/>
        <v>1</v>
      </c>
      <c r="P281" t="b">
        <f t="shared" si="19"/>
        <v>0</v>
      </c>
      <c r="Q281" t="str">
        <f>VLOOKUP(C281,'Feedstock source'!$A$1:$B$8,2,FALSE)</f>
        <v>sludge</v>
      </c>
      <c r="R281" t="e">
        <f>VLOOKUP($G281,'PAHs abbreviations'!$A$2:$B$17,2,FALSE)</f>
        <v>#N/A</v>
      </c>
      <c r="S281" s="3">
        <v>1</v>
      </c>
    </row>
    <row r="282" spans="1:19">
      <c r="A282" t="s">
        <v>64</v>
      </c>
      <c r="B282" t="str">
        <f t="shared" si="16"/>
        <v>DSS-2-F</v>
      </c>
      <c r="C282" t="s">
        <v>135</v>
      </c>
      <c r="D282" t="s">
        <v>14</v>
      </c>
      <c r="E282" t="s">
        <v>74</v>
      </c>
      <c r="F282" t="s">
        <v>271</v>
      </c>
      <c r="G282" t="s">
        <v>101</v>
      </c>
      <c r="H282" t="s">
        <v>107</v>
      </c>
      <c r="I282" s="3">
        <v>1.2</v>
      </c>
      <c r="J282" t="s">
        <v>32</v>
      </c>
      <c r="K282" t="s">
        <v>74</v>
      </c>
      <c r="L282" t="s">
        <v>74</v>
      </c>
      <c r="M282" t="b">
        <f>IF(COUNTIF(carcinogens!$A$2:$A$35,G282),TRUE,FALSE)</f>
        <v>1</v>
      </c>
      <c r="N282" t="b">
        <f t="shared" si="17"/>
        <v>0</v>
      </c>
      <c r="O282" s="3">
        <f t="shared" si="18"/>
        <v>1.2</v>
      </c>
      <c r="P282" t="b">
        <f t="shared" si="19"/>
        <v>0</v>
      </c>
      <c r="Q282" t="str">
        <f>VLOOKUP(C282,'Feedstock source'!$A$1:$B$8,2,FALSE)</f>
        <v>sludge</v>
      </c>
      <c r="R282" t="e">
        <f>VLOOKUP($G282,'PAHs abbreviations'!$A$2:$B$17,2,FALSE)</f>
        <v>#N/A</v>
      </c>
      <c r="S282" s="3">
        <v>1.2</v>
      </c>
    </row>
    <row r="283" spans="1:19">
      <c r="A283" t="s">
        <v>64</v>
      </c>
      <c r="B283" t="str">
        <f t="shared" si="16"/>
        <v>DSS-2-F</v>
      </c>
      <c r="C283" t="s">
        <v>135</v>
      </c>
      <c r="D283" t="s">
        <v>14</v>
      </c>
      <c r="E283" t="s">
        <v>74</v>
      </c>
      <c r="F283" t="s">
        <v>271</v>
      </c>
      <c r="G283" t="s">
        <v>101</v>
      </c>
      <c r="H283" t="s">
        <v>107</v>
      </c>
      <c r="I283" s="3">
        <v>1.2</v>
      </c>
      <c r="J283" t="s">
        <v>32</v>
      </c>
      <c r="K283" t="s">
        <v>74</v>
      </c>
      <c r="L283" t="s">
        <v>74</v>
      </c>
      <c r="M283" t="b">
        <f>IF(COUNTIF(carcinogens!$A$2:$A$35,G283),TRUE,FALSE)</f>
        <v>1</v>
      </c>
      <c r="N283" t="b">
        <f t="shared" si="17"/>
        <v>0</v>
      </c>
      <c r="O283" s="3">
        <f t="shared" si="18"/>
        <v>1.2</v>
      </c>
      <c r="P283" t="b">
        <f t="shared" si="19"/>
        <v>0</v>
      </c>
      <c r="Q283" t="str">
        <f>VLOOKUP(C283,'Feedstock source'!$A$1:$B$8,2,FALSE)</f>
        <v>sludge</v>
      </c>
      <c r="R283" t="e">
        <f>VLOOKUP($G283,'PAHs abbreviations'!$A$2:$B$17,2,FALSE)</f>
        <v>#N/A</v>
      </c>
      <c r="S283" s="3">
        <v>1.2</v>
      </c>
    </row>
    <row r="284" spans="1:19">
      <c r="A284" t="s">
        <v>64</v>
      </c>
      <c r="B284" t="str">
        <f t="shared" si="16"/>
        <v>DSS-2-F</v>
      </c>
      <c r="C284" t="s">
        <v>135</v>
      </c>
      <c r="D284" t="s">
        <v>14</v>
      </c>
      <c r="E284" t="s">
        <v>74</v>
      </c>
      <c r="F284" t="s">
        <v>271</v>
      </c>
      <c r="G284" t="s">
        <v>51</v>
      </c>
      <c r="H284" t="s">
        <v>46</v>
      </c>
      <c r="I284" s="3">
        <v>0.114</v>
      </c>
      <c r="J284" t="s">
        <v>0</v>
      </c>
      <c r="K284" t="s">
        <v>74</v>
      </c>
      <c r="L284" t="s">
        <v>74</v>
      </c>
      <c r="M284" t="b">
        <f>IF(COUNTIF(carcinogens!$A$2:$A$35,G284),TRUE,FALSE)</f>
        <v>0</v>
      </c>
      <c r="N284" t="b">
        <f t="shared" si="17"/>
        <v>0</v>
      </c>
      <c r="O284" s="3">
        <f t="shared" si="18"/>
        <v>0.114</v>
      </c>
      <c r="P284" t="b">
        <f t="shared" si="19"/>
        <v>0</v>
      </c>
      <c r="Q284" t="str">
        <f>VLOOKUP(C284,'Feedstock source'!$A$1:$B$8,2,FALSE)</f>
        <v>sludge</v>
      </c>
      <c r="R284" t="str">
        <f>VLOOKUP($G284,'PAHs abbreviations'!$A$2:$B$17,2,FALSE)</f>
        <v>Phen</v>
      </c>
      <c r="S284" s="3">
        <v>0.114</v>
      </c>
    </row>
    <row r="285" spans="1:19">
      <c r="A285" t="s">
        <v>64</v>
      </c>
      <c r="B285" t="str">
        <f t="shared" si="16"/>
        <v>DSS-2-F</v>
      </c>
      <c r="C285" t="s">
        <v>135</v>
      </c>
      <c r="D285" t="s">
        <v>14</v>
      </c>
      <c r="E285" t="s">
        <v>74</v>
      </c>
      <c r="F285" t="s">
        <v>271</v>
      </c>
      <c r="G285" t="s">
        <v>51</v>
      </c>
      <c r="H285" t="s">
        <v>46</v>
      </c>
      <c r="I285" s="3">
        <v>0.111</v>
      </c>
      <c r="J285" t="s">
        <v>0</v>
      </c>
      <c r="K285" t="s">
        <v>74</v>
      </c>
      <c r="L285" t="s">
        <v>74</v>
      </c>
      <c r="M285" t="b">
        <f>IF(COUNTIF(carcinogens!$A$2:$A$35,G285),TRUE,FALSE)</f>
        <v>0</v>
      </c>
      <c r="N285" t="b">
        <f t="shared" si="17"/>
        <v>0</v>
      </c>
      <c r="O285" s="3">
        <f t="shared" si="18"/>
        <v>0.111</v>
      </c>
      <c r="P285" t="b">
        <f t="shared" si="19"/>
        <v>0</v>
      </c>
      <c r="Q285" t="str">
        <f>VLOOKUP(C285,'Feedstock source'!$A$1:$B$8,2,FALSE)</f>
        <v>sludge</v>
      </c>
      <c r="R285" t="str">
        <f>VLOOKUP($G285,'PAHs abbreviations'!$A$2:$B$17,2,FALSE)</f>
        <v>Phen</v>
      </c>
      <c r="S285" s="3">
        <v>0.111</v>
      </c>
    </row>
    <row r="286" spans="1:19">
      <c r="A286" t="s">
        <v>64</v>
      </c>
      <c r="B286" t="str">
        <f t="shared" si="16"/>
        <v>DSS-2-F</v>
      </c>
      <c r="C286" t="s">
        <v>135</v>
      </c>
      <c r="D286" t="s">
        <v>14</v>
      </c>
      <c r="E286" t="s">
        <v>74</v>
      </c>
      <c r="F286" t="s">
        <v>271</v>
      </c>
      <c r="G286" t="s">
        <v>51</v>
      </c>
      <c r="H286" t="s">
        <v>46</v>
      </c>
      <c r="I286" s="3">
        <v>9.8000000000000004E-2</v>
      </c>
      <c r="J286" t="s">
        <v>0</v>
      </c>
      <c r="K286" t="s">
        <v>74</v>
      </c>
      <c r="L286" t="s">
        <v>74</v>
      </c>
      <c r="M286" t="b">
        <f>IF(COUNTIF(carcinogens!$A$2:$A$35,G286),TRUE,FALSE)</f>
        <v>0</v>
      </c>
      <c r="N286" t="b">
        <f t="shared" si="17"/>
        <v>0</v>
      </c>
      <c r="O286" s="3">
        <f t="shared" si="18"/>
        <v>9.8000000000000004E-2</v>
      </c>
      <c r="P286" t="b">
        <f t="shared" si="19"/>
        <v>0</v>
      </c>
      <c r="Q286" t="str">
        <f>VLOOKUP(C286,'Feedstock source'!$A$1:$B$8,2,FALSE)</f>
        <v>sludge</v>
      </c>
      <c r="R286" t="str">
        <f>VLOOKUP($G286,'PAHs abbreviations'!$A$2:$B$17,2,FALSE)</f>
        <v>Phen</v>
      </c>
      <c r="S286" s="3">
        <v>9.8000000000000004E-2</v>
      </c>
    </row>
    <row r="287" spans="1:19">
      <c r="A287" t="s">
        <v>64</v>
      </c>
      <c r="B287" t="str">
        <f t="shared" si="16"/>
        <v>DSS-2-F</v>
      </c>
      <c r="C287" t="s">
        <v>135</v>
      </c>
      <c r="D287" t="s">
        <v>14</v>
      </c>
      <c r="E287" t="s">
        <v>74</v>
      </c>
      <c r="F287" t="s">
        <v>271</v>
      </c>
      <c r="G287" t="s">
        <v>54</v>
      </c>
      <c r="H287" t="s">
        <v>46</v>
      </c>
      <c r="I287" s="3">
        <v>9.2999999999999999E-2</v>
      </c>
      <c r="J287" t="s">
        <v>0</v>
      </c>
      <c r="K287" t="s">
        <v>74</v>
      </c>
      <c r="L287" t="s">
        <v>74</v>
      </c>
      <c r="M287" t="b">
        <f>IF(COUNTIF(carcinogens!$A$2:$A$35,G287),TRUE,FALSE)</f>
        <v>0</v>
      </c>
      <c r="N287" t="b">
        <f t="shared" si="17"/>
        <v>0</v>
      </c>
      <c r="O287" s="3">
        <f t="shared" si="18"/>
        <v>9.2999999999999999E-2</v>
      </c>
      <c r="P287" t="b">
        <f t="shared" si="19"/>
        <v>0</v>
      </c>
      <c r="Q287" t="str">
        <f>VLOOKUP(C287,'Feedstock source'!$A$1:$B$8,2,FALSE)</f>
        <v>sludge</v>
      </c>
      <c r="R287" t="str">
        <f>VLOOKUP($G287,'PAHs abbreviations'!$A$2:$B$17,2,FALSE)</f>
        <v>Pyr</v>
      </c>
      <c r="S287" s="3">
        <v>9.2999999999999999E-2</v>
      </c>
    </row>
    <row r="288" spans="1:19">
      <c r="A288" t="s">
        <v>64</v>
      </c>
      <c r="B288" t="str">
        <f t="shared" si="16"/>
        <v>DSS-2-F</v>
      </c>
      <c r="C288" t="s">
        <v>135</v>
      </c>
      <c r="D288" t="s">
        <v>14</v>
      </c>
      <c r="E288" t="s">
        <v>74</v>
      </c>
      <c r="F288" t="s">
        <v>271</v>
      </c>
      <c r="G288" t="s">
        <v>54</v>
      </c>
      <c r="H288" t="s">
        <v>46</v>
      </c>
      <c r="I288" s="3">
        <v>8.3000000000000004E-2</v>
      </c>
      <c r="J288" t="s">
        <v>0</v>
      </c>
      <c r="K288" t="s">
        <v>74</v>
      </c>
      <c r="L288" t="s">
        <v>74</v>
      </c>
      <c r="M288" t="b">
        <f>IF(COUNTIF(carcinogens!$A$2:$A$35,G288),TRUE,FALSE)</f>
        <v>0</v>
      </c>
      <c r="N288" t="b">
        <f t="shared" si="17"/>
        <v>0</v>
      </c>
      <c r="O288" s="3">
        <f t="shared" si="18"/>
        <v>8.3000000000000004E-2</v>
      </c>
      <c r="P288" t="b">
        <f t="shared" si="19"/>
        <v>0</v>
      </c>
      <c r="Q288" t="str">
        <f>VLOOKUP(C288,'Feedstock source'!$A$1:$B$8,2,FALSE)</f>
        <v>sludge</v>
      </c>
      <c r="R288" t="str">
        <f>VLOOKUP($G288,'PAHs abbreviations'!$A$2:$B$17,2,FALSE)</f>
        <v>Pyr</v>
      </c>
      <c r="S288" s="3">
        <v>8.3000000000000004E-2</v>
      </c>
    </row>
    <row r="289" spans="1:19">
      <c r="A289" t="s">
        <v>64</v>
      </c>
      <c r="B289" t="str">
        <f t="shared" si="16"/>
        <v>DSS-2-F</v>
      </c>
      <c r="C289" t="s">
        <v>135</v>
      </c>
      <c r="D289" t="s">
        <v>14</v>
      </c>
      <c r="E289" t="s">
        <v>74</v>
      </c>
      <c r="F289" t="s">
        <v>271</v>
      </c>
      <c r="G289" t="s">
        <v>54</v>
      </c>
      <c r="H289" t="s">
        <v>46</v>
      </c>
      <c r="I289" s="3">
        <v>7.8E-2</v>
      </c>
      <c r="J289" t="s">
        <v>0</v>
      </c>
      <c r="K289" t="s">
        <v>74</v>
      </c>
      <c r="L289" t="s">
        <v>74</v>
      </c>
      <c r="M289" t="b">
        <f>IF(COUNTIF(carcinogens!$A$2:$A$35,G289),TRUE,FALSE)</f>
        <v>0</v>
      </c>
      <c r="N289" t="b">
        <f t="shared" si="17"/>
        <v>0</v>
      </c>
      <c r="O289" s="3">
        <f t="shared" si="18"/>
        <v>7.8E-2</v>
      </c>
      <c r="P289" t="b">
        <f t="shared" si="19"/>
        <v>0</v>
      </c>
      <c r="Q289" t="str">
        <f>VLOOKUP(C289,'Feedstock source'!$A$1:$B$8,2,FALSE)</f>
        <v>sludge</v>
      </c>
      <c r="R289" t="str">
        <f>VLOOKUP($G289,'PAHs abbreviations'!$A$2:$B$17,2,FALSE)</f>
        <v>Pyr</v>
      </c>
      <c r="S289" s="3">
        <v>7.8E-2</v>
      </c>
    </row>
    <row r="290" spans="1:19">
      <c r="A290" t="s">
        <v>65</v>
      </c>
      <c r="B290" t="str">
        <f t="shared" si="16"/>
        <v>DWSS-F</v>
      </c>
      <c r="C290" t="s">
        <v>147</v>
      </c>
      <c r="D290" t="s">
        <v>71</v>
      </c>
      <c r="E290" t="s">
        <v>74</v>
      </c>
      <c r="F290" t="s">
        <v>271</v>
      </c>
      <c r="G290" t="s">
        <v>49</v>
      </c>
      <c r="H290" t="s">
        <v>46</v>
      </c>
      <c r="I290" s="3">
        <v>3.4000000000000002E-2</v>
      </c>
      <c r="J290" t="s">
        <v>0</v>
      </c>
      <c r="K290" t="s">
        <v>74</v>
      </c>
      <c r="L290" t="s">
        <v>74</v>
      </c>
      <c r="M290" t="b">
        <f>IF(COUNTIF(carcinogens!$A$2:$A$35,G290),TRUE,FALSE)</f>
        <v>0</v>
      </c>
      <c r="N290" t="b">
        <f t="shared" si="17"/>
        <v>0</v>
      </c>
      <c r="O290" s="3">
        <f t="shared" si="18"/>
        <v>3.4000000000000002E-2</v>
      </c>
      <c r="P290" t="b">
        <f t="shared" si="19"/>
        <v>0</v>
      </c>
      <c r="Q290" t="str">
        <f>VLOOKUP(C290,'Feedstock source'!$A$1:$B$8,2,FALSE)</f>
        <v>sludge</v>
      </c>
      <c r="R290" t="str">
        <f>VLOOKUP($G290,'PAHs abbreviations'!$A$2:$B$17,2,FALSE)</f>
        <v>Ace</v>
      </c>
      <c r="S290" s="3">
        <v>3.4000000000000002E-2</v>
      </c>
    </row>
    <row r="291" spans="1:19">
      <c r="A291" t="s">
        <v>65</v>
      </c>
      <c r="B291" t="str">
        <f t="shared" si="16"/>
        <v>DWSS-F</v>
      </c>
      <c r="C291" t="s">
        <v>147</v>
      </c>
      <c r="D291" t="s">
        <v>71</v>
      </c>
      <c r="E291" t="s">
        <v>74</v>
      </c>
      <c r="F291" t="s">
        <v>271</v>
      </c>
      <c r="G291" t="s">
        <v>49</v>
      </c>
      <c r="H291" t="s">
        <v>46</v>
      </c>
      <c r="I291" s="3">
        <v>3.2000000000000001E-2</v>
      </c>
      <c r="J291" t="s">
        <v>0</v>
      </c>
      <c r="K291" t="s">
        <v>74</v>
      </c>
      <c r="L291" t="s">
        <v>74</v>
      </c>
      <c r="M291" t="b">
        <f>IF(COUNTIF(carcinogens!$A$2:$A$35,G291),TRUE,FALSE)</f>
        <v>0</v>
      </c>
      <c r="N291" t="b">
        <f t="shared" si="17"/>
        <v>0</v>
      </c>
      <c r="O291" s="3">
        <f t="shared" si="18"/>
        <v>3.2000000000000001E-2</v>
      </c>
      <c r="P291" t="b">
        <f t="shared" si="19"/>
        <v>0</v>
      </c>
      <c r="Q291" t="str">
        <f>VLOOKUP(C291,'Feedstock source'!$A$1:$B$8,2,FALSE)</f>
        <v>sludge</v>
      </c>
      <c r="R291" t="str">
        <f>VLOOKUP($G291,'PAHs abbreviations'!$A$2:$B$17,2,FALSE)</f>
        <v>Ace</v>
      </c>
      <c r="S291" s="3">
        <v>3.2000000000000001E-2</v>
      </c>
    </row>
    <row r="292" spans="1:19">
      <c r="A292" t="s">
        <v>65</v>
      </c>
      <c r="B292" t="str">
        <f t="shared" si="16"/>
        <v>DWSS-F</v>
      </c>
      <c r="C292" t="s">
        <v>147</v>
      </c>
      <c r="D292" t="s">
        <v>71</v>
      </c>
      <c r="E292" t="s">
        <v>74</v>
      </c>
      <c r="F292" t="s">
        <v>271</v>
      </c>
      <c r="G292" t="s">
        <v>49</v>
      </c>
      <c r="H292" t="s">
        <v>46</v>
      </c>
      <c r="I292" s="3">
        <v>2.8000000000000001E-2</v>
      </c>
      <c r="J292" t="s">
        <v>0</v>
      </c>
      <c r="K292" t="s">
        <v>74</v>
      </c>
      <c r="L292" t="s">
        <v>74</v>
      </c>
      <c r="M292" t="b">
        <f>IF(COUNTIF(carcinogens!$A$2:$A$35,G292),TRUE,FALSE)</f>
        <v>0</v>
      </c>
      <c r="N292" t="b">
        <f t="shared" si="17"/>
        <v>0</v>
      </c>
      <c r="O292" s="3">
        <f t="shared" si="18"/>
        <v>2.8000000000000001E-2</v>
      </c>
      <c r="P292" t="b">
        <f t="shared" si="19"/>
        <v>0</v>
      </c>
      <c r="Q292" t="str">
        <f>VLOOKUP(C292,'Feedstock source'!$A$1:$B$8,2,FALSE)</f>
        <v>sludge</v>
      </c>
      <c r="R292" t="str">
        <f>VLOOKUP($G292,'PAHs abbreviations'!$A$2:$B$17,2,FALSE)</f>
        <v>Ace</v>
      </c>
      <c r="S292" s="3">
        <v>2.8000000000000001E-2</v>
      </c>
    </row>
    <row r="293" spans="1:19">
      <c r="A293" t="s">
        <v>65</v>
      </c>
      <c r="B293" t="str">
        <f t="shared" si="16"/>
        <v>DWSS-F</v>
      </c>
      <c r="C293" t="s">
        <v>147</v>
      </c>
      <c r="D293" t="s">
        <v>71</v>
      </c>
      <c r="E293" t="s">
        <v>74</v>
      </c>
      <c r="F293" t="s">
        <v>271</v>
      </c>
      <c r="G293" t="s">
        <v>48</v>
      </c>
      <c r="H293" t="s">
        <v>46</v>
      </c>
      <c r="I293" s="3">
        <v>2.7E-2</v>
      </c>
      <c r="J293" t="s">
        <v>0</v>
      </c>
      <c r="K293" t="s">
        <v>74</v>
      </c>
      <c r="L293" t="s">
        <v>74</v>
      </c>
      <c r="M293" t="b">
        <f>IF(COUNTIF(carcinogens!$A$2:$A$35,G293),TRUE,FALSE)</f>
        <v>0</v>
      </c>
      <c r="N293" t="b">
        <f t="shared" si="17"/>
        <v>0</v>
      </c>
      <c r="O293" s="3">
        <f t="shared" si="18"/>
        <v>2.7E-2</v>
      </c>
      <c r="P293" t="b">
        <f t="shared" si="19"/>
        <v>0</v>
      </c>
      <c r="Q293" t="str">
        <f>VLOOKUP(C293,'Feedstock source'!$A$1:$B$8,2,FALSE)</f>
        <v>sludge</v>
      </c>
      <c r="R293" t="str">
        <f>VLOOKUP($G293,'PAHs abbreviations'!$A$2:$B$17,2,FALSE)</f>
        <v>Acy</v>
      </c>
      <c r="S293" s="3">
        <v>2.7E-2</v>
      </c>
    </row>
    <row r="294" spans="1:19">
      <c r="A294" t="s">
        <v>65</v>
      </c>
      <c r="B294" t="str">
        <f t="shared" si="16"/>
        <v>DWSS-F</v>
      </c>
      <c r="C294" t="s">
        <v>147</v>
      </c>
      <c r="D294" t="s">
        <v>71</v>
      </c>
      <c r="E294" t="s">
        <v>74</v>
      </c>
      <c r="F294" t="s">
        <v>271</v>
      </c>
      <c r="G294" t="s">
        <v>48</v>
      </c>
      <c r="H294" t="s">
        <v>46</v>
      </c>
      <c r="I294" s="3">
        <v>2.4E-2</v>
      </c>
      <c r="J294" t="s">
        <v>0</v>
      </c>
      <c r="K294" t="s">
        <v>74</v>
      </c>
      <c r="L294" t="s">
        <v>74</v>
      </c>
      <c r="M294" t="b">
        <f>IF(COUNTIF(carcinogens!$A$2:$A$35,G294),TRUE,FALSE)</f>
        <v>0</v>
      </c>
      <c r="N294" t="b">
        <f t="shared" si="17"/>
        <v>0</v>
      </c>
      <c r="O294" s="3">
        <f t="shared" si="18"/>
        <v>2.4E-2</v>
      </c>
      <c r="P294" t="b">
        <f t="shared" si="19"/>
        <v>0</v>
      </c>
      <c r="Q294" t="str">
        <f>VLOOKUP(C294,'Feedstock source'!$A$1:$B$8,2,FALSE)</f>
        <v>sludge</v>
      </c>
      <c r="R294" t="str">
        <f>VLOOKUP($G294,'PAHs abbreviations'!$A$2:$B$17,2,FALSE)</f>
        <v>Acy</v>
      </c>
      <c r="S294" s="3">
        <v>2.4E-2</v>
      </c>
    </row>
    <row r="295" spans="1:19">
      <c r="A295" t="s">
        <v>65</v>
      </c>
      <c r="B295" t="str">
        <f t="shared" si="16"/>
        <v>DWSS-F</v>
      </c>
      <c r="C295" t="s">
        <v>147</v>
      </c>
      <c r="D295" t="s">
        <v>71</v>
      </c>
      <c r="E295" t="s">
        <v>74</v>
      </c>
      <c r="F295" t="s">
        <v>271</v>
      </c>
      <c r="G295" t="s">
        <v>48</v>
      </c>
      <c r="H295" t="s">
        <v>46</v>
      </c>
      <c r="I295" s="3">
        <v>2.1999999999999999E-2</v>
      </c>
      <c r="J295" t="s">
        <v>0</v>
      </c>
      <c r="K295" t="s">
        <v>74</v>
      </c>
      <c r="L295" t="s">
        <v>74</v>
      </c>
      <c r="M295" t="b">
        <f>IF(COUNTIF(carcinogens!$A$2:$A$35,G295),TRUE,FALSE)</f>
        <v>0</v>
      </c>
      <c r="N295" t="b">
        <f t="shared" si="17"/>
        <v>0</v>
      </c>
      <c r="O295" s="3">
        <f t="shared" si="18"/>
        <v>2.1999999999999999E-2</v>
      </c>
      <c r="P295" t="b">
        <f t="shared" si="19"/>
        <v>0</v>
      </c>
      <c r="Q295" t="str">
        <f>VLOOKUP(C295,'Feedstock source'!$A$1:$B$8,2,FALSE)</f>
        <v>sludge</v>
      </c>
      <c r="R295" t="str">
        <f>VLOOKUP($G295,'PAHs abbreviations'!$A$2:$B$17,2,FALSE)</f>
        <v>Acy</v>
      </c>
      <c r="S295" s="3">
        <v>2.1999999999999999E-2</v>
      </c>
    </row>
    <row r="296" spans="1:19">
      <c r="A296" t="s">
        <v>65</v>
      </c>
      <c r="B296" t="str">
        <f t="shared" si="16"/>
        <v>DWSS-F</v>
      </c>
      <c r="C296" t="s">
        <v>147</v>
      </c>
      <c r="D296" t="s">
        <v>71</v>
      </c>
      <c r="E296" t="s">
        <v>74</v>
      </c>
      <c r="F296" t="s">
        <v>271</v>
      </c>
      <c r="G296" t="s">
        <v>52</v>
      </c>
      <c r="H296" t="s">
        <v>46</v>
      </c>
      <c r="I296" s="3">
        <v>0.05</v>
      </c>
      <c r="J296" t="s">
        <v>0</v>
      </c>
      <c r="K296" t="s">
        <v>74</v>
      </c>
      <c r="L296" t="s">
        <v>74</v>
      </c>
      <c r="M296" t="b">
        <f>IF(COUNTIF(carcinogens!$A$2:$A$35,G296),TRUE,FALSE)</f>
        <v>0</v>
      </c>
      <c r="N296" t="b">
        <f t="shared" si="17"/>
        <v>0</v>
      </c>
      <c r="O296" s="3">
        <f t="shared" si="18"/>
        <v>0.05</v>
      </c>
      <c r="P296" t="b">
        <f t="shared" si="19"/>
        <v>0</v>
      </c>
      <c r="Q296" t="str">
        <f>VLOOKUP(C296,'Feedstock source'!$A$1:$B$8,2,FALSE)</f>
        <v>sludge</v>
      </c>
      <c r="R296" t="str">
        <f>VLOOKUP($G296,'PAHs abbreviations'!$A$2:$B$17,2,FALSE)</f>
        <v>Ant</v>
      </c>
      <c r="S296" s="3">
        <v>0.05</v>
      </c>
    </row>
    <row r="297" spans="1:19">
      <c r="A297" t="s">
        <v>65</v>
      </c>
      <c r="B297" t="str">
        <f t="shared" si="16"/>
        <v>DWSS-F</v>
      </c>
      <c r="C297" t="s">
        <v>147</v>
      </c>
      <c r="D297" t="s">
        <v>71</v>
      </c>
      <c r="E297" t="s">
        <v>74</v>
      </c>
      <c r="F297" t="s">
        <v>271</v>
      </c>
      <c r="G297" t="s">
        <v>52</v>
      </c>
      <c r="H297" t="s">
        <v>46</v>
      </c>
      <c r="I297" s="3">
        <v>4.9000000000000002E-2</v>
      </c>
      <c r="J297" t="s">
        <v>0</v>
      </c>
      <c r="K297" t="s">
        <v>74</v>
      </c>
      <c r="L297" t="s">
        <v>74</v>
      </c>
      <c r="M297" t="b">
        <f>IF(COUNTIF(carcinogens!$A$2:$A$35,G297),TRUE,FALSE)</f>
        <v>0</v>
      </c>
      <c r="N297" t="b">
        <f t="shared" si="17"/>
        <v>0</v>
      </c>
      <c r="O297" s="3">
        <f t="shared" si="18"/>
        <v>4.9000000000000002E-2</v>
      </c>
      <c r="P297" t="b">
        <f t="shared" si="19"/>
        <v>0</v>
      </c>
      <c r="Q297" t="str">
        <f>VLOOKUP(C297,'Feedstock source'!$A$1:$B$8,2,FALSE)</f>
        <v>sludge</v>
      </c>
      <c r="R297" t="str">
        <f>VLOOKUP($G297,'PAHs abbreviations'!$A$2:$B$17,2,FALSE)</f>
        <v>Ant</v>
      </c>
      <c r="S297" s="3">
        <v>4.9000000000000002E-2</v>
      </c>
    </row>
    <row r="298" spans="1:19">
      <c r="A298" t="s">
        <v>65</v>
      </c>
      <c r="B298" t="str">
        <f t="shared" si="16"/>
        <v>DWSS-F</v>
      </c>
      <c r="C298" t="s">
        <v>147</v>
      </c>
      <c r="D298" t="s">
        <v>71</v>
      </c>
      <c r="E298" t="s">
        <v>74</v>
      </c>
      <c r="F298" t="s">
        <v>271</v>
      </c>
      <c r="G298" t="s">
        <v>52</v>
      </c>
      <c r="H298" t="s">
        <v>46</v>
      </c>
      <c r="I298" s="3">
        <v>4.4999999999999998E-2</v>
      </c>
      <c r="J298" t="s">
        <v>0</v>
      </c>
      <c r="K298" t="s">
        <v>74</v>
      </c>
      <c r="L298" t="s">
        <v>74</v>
      </c>
      <c r="M298" t="b">
        <f>IF(COUNTIF(carcinogens!$A$2:$A$35,G298),TRUE,FALSE)</f>
        <v>0</v>
      </c>
      <c r="N298" t="b">
        <f t="shared" si="17"/>
        <v>0</v>
      </c>
      <c r="O298" s="3">
        <f t="shared" si="18"/>
        <v>4.4999999999999998E-2</v>
      </c>
      <c r="P298" t="b">
        <f t="shared" si="19"/>
        <v>0</v>
      </c>
      <c r="Q298" t="str">
        <f>VLOOKUP(C298,'Feedstock source'!$A$1:$B$8,2,FALSE)</f>
        <v>sludge</v>
      </c>
      <c r="R298" t="str">
        <f>VLOOKUP($G298,'PAHs abbreviations'!$A$2:$B$17,2,FALSE)</f>
        <v>Ant</v>
      </c>
      <c r="S298" s="3">
        <v>4.4999999999999998E-2</v>
      </c>
    </row>
    <row r="299" spans="1:19">
      <c r="A299" t="s">
        <v>65</v>
      </c>
      <c r="B299" t="str">
        <f t="shared" si="16"/>
        <v>DWSS-F</v>
      </c>
      <c r="C299" t="s">
        <v>147</v>
      </c>
      <c r="D299" t="s">
        <v>71</v>
      </c>
      <c r="E299" t="s">
        <v>74</v>
      </c>
      <c r="F299" t="s">
        <v>271</v>
      </c>
      <c r="G299" t="s">
        <v>55</v>
      </c>
      <c r="H299" t="s">
        <v>46</v>
      </c>
      <c r="I299" s="3">
        <v>2.3E-2</v>
      </c>
      <c r="J299" t="s">
        <v>0</v>
      </c>
      <c r="K299" t="s">
        <v>74</v>
      </c>
      <c r="L299" t="s">
        <v>74</v>
      </c>
      <c r="M299" t="b">
        <f>IF(COUNTIF(carcinogens!$A$2:$A$35,G299),TRUE,FALSE)</f>
        <v>1</v>
      </c>
      <c r="N299" t="b">
        <f t="shared" si="17"/>
        <v>0</v>
      </c>
      <c r="O299" s="3">
        <f t="shared" si="18"/>
        <v>2.3E-2</v>
      </c>
      <c r="P299" t="b">
        <f t="shared" si="19"/>
        <v>0</v>
      </c>
      <c r="Q299" t="str">
        <f>VLOOKUP(C299,'Feedstock source'!$A$1:$B$8,2,FALSE)</f>
        <v>sludge</v>
      </c>
      <c r="R299" t="str">
        <f>VLOOKUP($G299,'PAHs abbreviations'!$A$2:$B$17,2,FALSE)</f>
        <v>B(a)A</v>
      </c>
      <c r="S299" s="3">
        <v>2.3E-2</v>
      </c>
    </row>
    <row r="300" spans="1:19">
      <c r="A300" t="s">
        <v>65</v>
      </c>
      <c r="B300" t="str">
        <f t="shared" si="16"/>
        <v>DWSS-F</v>
      </c>
      <c r="C300" t="s">
        <v>147</v>
      </c>
      <c r="D300" t="s">
        <v>71</v>
      </c>
      <c r="E300" t="s">
        <v>74</v>
      </c>
      <c r="F300" t="s">
        <v>271</v>
      </c>
      <c r="G300" t="s">
        <v>55</v>
      </c>
      <c r="H300" t="s">
        <v>46</v>
      </c>
      <c r="I300" s="3">
        <v>2.3E-2</v>
      </c>
      <c r="J300" t="s">
        <v>0</v>
      </c>
      <c r="K300" t="s">
        <v>74</v>
      </c>
      <c r="L300" t="s">
        <v>74</v>
      </c>
      <c r="M300" t="b">
        <f>IF(COUNTIF(carcinogens!$A$2:$A$35,G300),TRUE,FALSE)</f>
        <v>1</v>
      </c>
      <c r="N300" t="b">
        <f t="shared" si="17"/>
        <v>0</v>
      </c>
      <c r="O300" s="3">
        <f t="shared" si="18"/>
        <v>2.3E-2</v>
      </c>
      <c r="P300" t="b">
        <f t="shared" si="19"/>
        <v>0</v>
      </c>
      <c r="Q300" t="str">
        <f>VLOOKUP(C300,'Feedstock source'!$A$1:$B$8,2,FALSE)</f>
        <v>sludge</v>
      </c>
      <c r="R300" t="str">
        <f>VLOOKUP($G300,'PAHs abbreviations'!$A$2:$B$17,2,FALSE)</f>
        <v>B(a)A</v>
      </c>
      <c r="S300" s="3">
        <v>2.3E-2</v>
      </c>
    </row>
    <row r="301" spans="1:19">
      <c r="A301" t="s">
        <v>65</v>
      </c>
      <c r="B301" t="str">
        <f t="shared" si="16"/>
        <v>DWSS-F</v>
      </c>
      <c r="C301" t="s">
        <v>147</v>
      </c>
      <c r="D301" t="s">
        <v>71</v>
      </c>
      <c r="E301" t="s">
        <v>74</v>
      </c>
      <c r="F301" t="s">
        <v>271</v>
      </c>
      <c r="G301" t="s">
        <v>55</v>
      </c>
      <c r="H301" t="s">
        <v>46</v>
      </c>
      <c r="I301" s="3">
        <v>2.1000000000000001E-2</v>
      </c>
      <c r="J301" t="s">
        <v>0</v>
      </c>
      <c r="K301" t="s">
        <v>74</v>
      </c>
      <c r="L301" t="s">
        <v>74</v>
      </c>
      <c r="M301" t="b">
        <f>IF(COUNTIF(carcinogens!$A$2:$A$35,G301),TRUE,FALSE)</f>
        <v>1</v>
      </c>
      <c r="N301" t="b">
        <f t="shared" si="17"/>
        <v>0</v>
      </c>
      <c r="O301" s="3">
        <f t="shared" si="18"/>
        <v>2.1000000000000001E-2</v>
      </c>
      <c r="P301" t="b">
        <f t="shared" si="19"/>
        <v>0</v>
      </c>
      <c r="Q301" t="str">
        <f>VLOOKUP(C301,'Feedstock source'!$A$1:$B$8,2,FALSE)</f>
        <v>sludge</v>
      </c>
      <c r="R301" t="str">
        <f>VLOOKUP($G301,'PAHs abbreviations'!$A$2:$B$17,2,FALSE)</f>
        <v>B(a)A</v>
      </c>
      <c r="S301" s="3">
        <v>2.1000000000000001E-2</v>
      </c>
    </row>
    <row r="302" spans="1:19">
      <c r="A302" t="s">
        <v>65</v>
      </c>
      <c r="B302" t="str">
        <f t="shared" si="16"/>
        <v>DWSS-F</v>
      </c>
      <c r="C302" t="s">
        <v>147</v>
      </c>
      <c r="D302" t="s">
        <v>71</v>
      </c>
      <c r="E302" t="s">
        <v>74</v>
      </c>
      <c r="F302" t="s">
        <v>271</v>
      </c>
      <c r="G302" t="s">
        <v>59</v>
      </c>
      <c r="H302" t="s">
        <v>46</v>
      </c>
      <c r="I302" s="3">
        <v>1.6E-2</v>
      </c>
      <c r="J302" t="s">
        <v>0</v>
      </c>
      <c r="K302" t="s">
        <v>74</v>
      </c>
      <c r="L302" t="s">
        <v>74</v>
      </c>
      <c r="M302" t="b">
        <f>IF(COUNTIF(carcinogens!$A$2:$A$35,G302),TRUE,FALSE)</f>
        <v>1</v>
      </c>
      <c r="N302" t="b">
        <f t="shared" si="17"/>
        <v>0</v>
      </c>
      <c r="O302" s="3">
        <f t="shared" si="18"/>
        <v>1.6E-2</v>
      </c>
      <c r="P302" t="b">
        <f t="shared" si="19"/>
        <v>0</v>
      </c>
      <c r="Q302" t="str">
        <f>VLOOKUP(C302,'Feedstock source'!$A$1:$B$8,2,FALSE)</f>
        <v>sludge</v>
      </c>
      <c r="R302" t="str">
        <f>VLOOKUP($G302,'PAHs abbreviations'!$A$2:$B$17,2,FALSE)</f>
        <v>B(a)P</v>
      </c>
      <c r="S302" s="3">
        <v>1.6E-2</v>
      </c>
    </row>
    <row r="303" spans="1:19">
      <c r="A303" t="s">
        <v>65</v>
      </c>
      <c r="B303" t="str">
        <f t="shared" si="16"/>
        <v>DWSS-F</v>
      </c>
      <c r="C303" t="s">
        <v>147</v>
      </c>
      <c r="D303" t="s">
        <v>71</v>
      </c>
      <c r="E303" t="s">
        <v>74</v>
      </c>
      <c r="F303" t="s">
        <v>271</v>
      </c>
      <c r="G303" t="s">
        <v>59</v>
      </c>
      <c r="H303" t="s">
        <v>46</v>
      </c>
      <c r="I303" s="3">
        <v>1.4E-2</v>
      </c>
      <c r="J303" t="s">
        <v>0</v>
      </c>
      <c r="K303" t="s">
        <v>74</v>
      </c>
      <c r="L303" t="s">
        <v>74</v>
      </c>
      <c r="M303" t="b">
        <f>IF(COUNTIF(carcinogens!$A$2:$A$35,G303),TRUE,FALSE)</f>
        <v>1</v>
      </c>
      <c r="N303" t="b">
        <f t="shared" si="17"/>
        <v>0</v>
      </c>
      <c r="O303" s="3">
        <f t="shared" si="18"/>
        <v>1.4E-2</v>
      </c>
      <c r="P303" t="b">
        <f t="shared" si="19"/>
        <v>0</v>
      </c>
      <c r="Q303" t="str">
        <f>VLOOKUP(C303,'Feedstock source'!$A$1:$B$8,2,FALSE)</f>
        <v>sludge</v>
      </c>
      <c r="R303" t="str">
        <f>VLOOKUP($G303,'PAHs abbreviations'!$A$2:$B$17,2,FALSE)</f>
        <v>B(a)P</v>
      </c>
      <c r="S303" s="3">
        <v>1.4E-2</v>
      </c>
    </row>
    <row r="304" spans="1:19">
      <c r="A304" t="s">
        <v>65</v>
      </c>
      <c r="B304" t="str">
        <f t="shared" si="16"/>
        <v>DWSS-F</v>
      </c>
      <c r="C304" t="s">
        <v>147</v>
      </c>
      <c r="D304" t="s">
        <v>71</v>
      </c>
      <c r="E304" t="s">
        <v>74</v>
      </c>
      <c r="F304" t="s">
        <v>271</v>
      </c>
      <c r="G304" t="s">
        <v>59</v>
      </c>
      <c r="H304" t="s">
        <v>46</v>
      </c>
      <c r="I304" s="3">
        <v>1.2999999999999999E-2</v>
      </c>
      <c r="J304" t="s">
        <v>0</v>
      </c>
      <c r="K304" t="s">
        <v>74</v>
      </c>
      <c r="L304" t="s">
        <v>74</v>
      </c>
      <c r="M304" t="b">
        <f>IF(COUNTIF(carcinogens!$A$2:$A$35,G304),TRUE,FALSE)</f>
        <v>1</v>
      </c>
      <c r="N304" t="b">
        <f t="shared" si="17"/>
        <v>0</v>
      </c>
      <c r="O304" s="3">
        <f t="shared" si="18"/>
        <v>1.2999999999999999E-2</v>
      </c>
      <c r="P304" t="b">
        <f t="shared" si="19"/>
        <v>0</v>
      </c>
      <c r="Q304" t="str">
        <f>VLOOKUP(C304,'Feedstock source'!$A$1:$B$8,2,FALSE)</f>
        <v>sludge</v>
      </c>
      <c r="R304" t="str">
        <f>VLOOKUP($G304,'PAHs abbreviations'!$A$2:$B$17,2,FALSE)</f>
        <v>B(a)P</v>
      </c>
      <c r="S304" s="3">
        <v>1.2999999999999999E-2</v>
      </c>
    </row>
    <row r="305" spans="1:19">
      <c r="A305" t="s">
        <v>65</v>
      </c>
      <c r="B305" t="str">
        <f t="shared" si="16"/>
        <v>DWSS-F</v>
      </c>
      <c r="C305" t="s">
        <v>147</v>
      </c>
      <c r="D305" t="s">
        <v>71</v>
      </c>
      <c r="E305" t="s">
        <v>74</v>
      </c>
      <c r="F305" t="s">
        <v>271</v>
      </c>
      <c r="G305" t="s">
        <v>57</v>
      </c>
      <c r="H305" t="s">
        <v>46</v>
      </c>
      <c r="I305" s="3">
        <v>2.4E-2</v>
      </c>
      <c r="J305" t="s">
        <v>0</v>
      </c>
      <c r="K305" t="s">
        <v>74</v>
      </c>
      <c r="L305" t="s">
        <v>74</v>
      </c>
      <c r="M305" t="b">
        <f>IF(COUNTIF(carcinogens!$A$2:$A$35,G305),TRUE,FALSE)</f>
        <v>1</v>
      </c>
      <c r="N305" t="b">
        <f t="shared" si="17"/>
        <v>0</v>
      </c>
      <c r="O305" s="3">
        <f t="shared" si="18"/>
        <v>2.4E-2</v>
      </c>
      <c r="P305" t="b">
        <f t="shared" si="19"/>
        <v>0</v>
      </c>
      <c r="Q305" t="str">
        <f>VLOOKUP(C305,'Feedstock source'!$A$1:$B$8,2,FALSE)</f>
        <v>sludge</v>
      </c>
      <c r="R305" t="str">
        <f>VLOOKUP($G305,'PAHs abbreviations'!$A$2:$B$17,2,FALSE)</f>
        <v>B(b)F</v>
      </c>
      <c r="S305" s="3">
        <v>2.4E-2</v>
      </c>
    </row>
    <row r="306" spans="1:19">
      <c r="A306" t="s">
        <v>65</v>
      </c>
      <c r="B306" t="str">
        <f t="shared" si="16"/>
        <v>DWSS-F</v>
      </c>
      <c r="C306" t="s">
        <v>147</v>
      </c>
      <c r="D306" t="s">
        <v>71</v>
      </c>
      <c r="E306" t="s">
        <v>74</v>
      </c>
      <c r="F306" t="s">
        <v>271</v>
      </c>
      <c r="G306" t="s">
        <v>57</v>
      </c>
      <c r="H306" t="s">
        <v>46</v>
      </c>
      <c r="I306" s="3">
        <v>2.3E-2</v>
      </c>
      <c r="J306" t="s">
        <v>0</v>
      </c>
      <c r="K306" t="s">
        <v>74</v>
      </c>
      <c r="L306" t="s">
        <v>74</v>
      </c>
      <c r="M306" t="b">
        <f>IF(COUNTIF(carcinogens!$A$2:$A$35,G306),TRUE,FALSE)</f>
        <v>1</v>
      </c>
      <c r="N306" t="b">
        <f t="shared" si="17"/>
        <v>0</v>
      </c>
      <c r="O306" s="3">
        <f t="shared" si="18"/>
        <v>2.3E-2</v>
      </c>
      <c r="P306" t="b">
        <f t="shared" si="19"/>
        <v>0</v>
      </c>
      <c r="Q306" t="str">
        <f>VLOOKUP(C306,'Feedstock source'!$A$1:$B$8,2,FALSE)</f>
        <v>sludge</v>
      </c>
      <c r="R306" t="str">
        <f>VLOOKUP($G306,'PAHs abbreviations'!$A$2:$B$17,2,FALSE)</f>
        <v>B(b)F</v>
      </c>
      <c r="S306" s="3">
        <v>2.3E-2</v>
      </c>
    </row>
    <row r="307" spans="1:19">
      <c r="A307" t="s">
        <v>65</v>
      </c>
      <c r="B307" t="str">
        <f t="shared" si="16"/>
        <v>DWSS-F</v>
      </c>
      <c r="C307" t="s">
        <v>147</v>
      </c>
      <c r="D307" t="s">
        <v>71</v>
      </c>
      <c r="E307" t="s">
        <v>74</v>
      </c>
      <c r="F307" t="s">
        <v>271</v>
      </c>
      <c r="G307" t="s">
        <v>57</v>
      </c>
      <c r="H307" t="s">
        <v>46</v>
      </c>
      <c r="I307" s="3">
        <v>2.1000000000000001E-2</v>
      </c>
      <c r="J307" t="s">
        <v>0</v>
      </c>
      <c r="K307" t="s">
        <v>74</v>
      </c>
      <c r="L307" t="s">
        <v>74</v>
      </c>
      <c r="M307" t="b">
        <f>IF(COUNTIF(carcinogens!$A$2:$A$35,G307),TRUE,FALSE)</f>
        <v>1</v>
      </c>
      <c r="N307" t="b">
        <f t="shared" si="17"/>
        <v>0</v>
      </c>
      <c r="O307" s="3">
        <f t="shared" si="18"/>
        <v>2.1000000000000001E-2</v>
      </c>
      <c r="P307" t="b">
        <f t="shared" si="19"/>
        <v>0</v>
      </c>
      <c r="Q307" t="str">
        <f>VLOOKUP(C307,'Feedstock source'!$A$1:$B$8,2,FALSE)</f>
        <v>sludge</v>
      </c>
      <c r="R307" t="str">
        <f>VLOOKUP($G307,'PAHs abbreviations'!$A$2:$B$17,2,FALSE)</f>
        <v>B(b)F</v>
      </c>
      <c r="S307" s="3">
        <v>2.1000000000000001E-2</v>
      </c>
    </row>
    <row r="308" spans="1:19">
      <c r="A308" t="s">
        <v>65</v>
      </c>
      <c r="B308" t="str">
        <f t="shared" si="16"/>
        <v>DWSS-F</v>
      </c>
      <c r="C308" t="s">
        <v>147</v>
      </c>
      <c r="D308" t="s">
        <v>71</v>
      </c>
      <c r="E308" t="s">
        <v>74</v>
      </c>
      <c r="F308" t="s">
        <v>271</v>
      </c>
      <c r="G308" t="s">
        <v>61</v>
      </c>
      <c r="H308" t="s">
        <v>46</v>
      </c>
      <c r="I308" s="3">
        <v>2.1999999999999999E-2</v>
      </c>
      <c r="J308" t="s">
        <v>0</v>
      </c>
      <c r="K308" t="s">
        <v>74</v>
      </c>
      <c r="L308" t="s">
        <v>74</v>
      </c>
      <c r="M308" t="b">
        <f>IF(COUNTIF(carcinogens!$A$2:$A$35,G308),TRUE,FALSE)</f>
        <v>1</v>
      </c>
      <c r="N308" t="b">
        <f t="shared" si="17"/>
        <v>0</v>
      </c>
      <c r="O308" s="3">
        <f t="shared" si="18"/>
        <v>2.1999999999999999E-2</v>
      </c>
      <c r="P308" t="b">
        <f t="shared" si="19"/>
        <v>0</v>
      </c>
      <c r="Q308" t="str">
        <f>VLOOKUP(C308,'Feedstock source'!$A$1:$B$8,2,FALSE)</f>
        <v>sludge</v>
      </c>
      <c r="R308" t="str">
        <f>VLOOKUP($G308,'PAHs abbreviations'!$A$2:$B$17,2,FALSE)</f>
        <v>B(ghi)P</v>
      </c>
      <c r="S308" s="3">
        <v>2.1999999999999999E-2</v>
      </c>
    </row>
    <row r="309" spans="1:19">
      <c r="A309" t="s">
        <v>65</v>
      </c>
      <c r="B309" t="str">
        <f t="shared" si="16"/>
        <v>DWSS-F</v>
      </c>
      <c r="C309" t="s">
        <v>147</v>
      </c>
      <c r="D309" t="s">
        <v>71</v>
      </c>
      <c r="E309" t="s">
        <v>74</v>
      </c>
      <c r="F309" t="s">
        <v>271</v>
      </c>
      <c r="G309" t="s">
        <v>61</v>
      </c>
      <c r="H309" t="s">
        <v>46</v>
      </c>
      <c r="I309" s="3">
        <v>2.1000000000000001E-2</v>
      </c>
      <c r="J309" t="s">
        <v>0</v>
      </c>
      <c r="K309" t="s">
        <v>74</v>
      </c>
      <c r="L309" t="s">
        <v>74</v>
      </c>
      <c r="M309" t="b">
        <f>IF(COUNTIF(carcinogens!$A$2:$A$35,G309),TRUE,FALSE)</f>
        <v>1</v>
      </c>
      <c r="N309" t="b">
        <f t="shared" si="17"/>
        <v>0</v>
      </c>
      <c r="O309" s="3">
        <f t="shared" si="18"/>
        <v>2.1000000000000001E-2</v>
      </c>
      <c r="P309" t="b">
        <f t="shared" si="19"/>
        <v>0</v>
      </c>
      <c r="Q309" t="str">
        <f>VLOOKUP(C309,'Feedstock source'!$A$1:$B$8,2,FALSE)</f>
        <v>sludge</v>
      </c>
      <c r="R309" t="str">
        <f>VLOOKUP($G309,'PAHs abbreviations'!$A$2:$B$17,2,FALSE)</f>
        <v>B(ghi)P</v>
      </c>
      <c r="S309" s="3">
        <v>2.1000000000000001E-2</v>
      </c>
    </row>
    <row r="310" spans="1:19">
      <c r="A310" t="s">
        <v>65</v>
      </c>
      <c r="B310" t="str">
        <f t="shared" si="16"/>
        <v>DWSS-F</v>
      </c>
      <c r="C310" t="s">
        <v>147</v>
      </c>
      <c r="D310" t="s">
        <v>71</v>
      </c>
      <c r="E310" t="s">
        <v>74</v>
      </c>
      <c r="F310" t="s">
        <v>271</v>
      </c>
      <c r="G310" t="s">
        <v>61</v>
      </c>
      <c r="H310" t="s">
        <v>46</v>
      </c>
      <c r="I310" s="3">
        <v>0.02</v>
      </c>
      <c r="J310" t="s">
        <v>0</v>
      </c>
      <c r="K310" t="s">
        <v>74</v>
      </c>
      <c r="L310" t="s">
        <v>74</v>
      </c>
      <c r="M310" t="b">
        <f>IF(COUNTIF(carcinogens!$A$2:$A$35,G310),TRUE,FALSE)</f>
        <v>1</v>
      </c>
      <c r="N310" t="b">
        <f t="shared" si="17"/>
        <v>0</v>
      </c>
      <c r="O310" s="3">
        <f t="shared" si="18"/>
        <v>0.02</v>
      </c>
      <c r="P310" t="b">
        <f t="shared" si="19"/>
        <v>0</v>
      </c>
      <c r="Q310" t="str">
        <f>VLOOKUP(C310,'Feedstock source'!$A$1:$B$8,2,FALSE)</f>
        <v>sludge</v>
      </c>
      <c r="R310" t="str">
        <f>VLOOKUP($G310,'PAHs abbreviations'!$A$2:$B$17,2,FALSE)</f>
        <v>B(ghi)P</v>
      </c>
      <c r="S310" s="3">
        <v>0.02</v>
      </c>
    </row>
    <row r="311" spans="1:19">
      <c r="A311" t="s">
        <v>65</v>
      </c>
      <c r="B311" t="str">
        <f t="shared" si="16"/>
        <v>DWSS-F</v>
      </c>
      <c r="C311" t="s">
        <v>147</v>
      </c>
      <c r="D311" t="s">
        <v>71</v>
      </c>
      <c r="E311" t="s">
        <v>74</v>
      </c>
      <c r="F311" t="s">
        <v>271</v>
      </c>
      <c r="G311" t="s">
        <v>58</v>
      </c>
      <c r="H311" t="s">
        <v>46</v>
      </c>
      <c r="I311" s="3">
        <v>1.2E-2</v>
      </c>
      <c r="J311" t="s">
        <v>0</v>
      </c>
      <c r="K311" t="s">
        <v>74</v>
      </c>
      <c r="L311" t="s">
        <v>74</v>
      </c>
      <c r="M311" t="b">
        <f>IF(COUNTIF(carcinogens!$A$2:$A$35,G311),TRUE,FALSE)</f>
        <v>1</v>
      </c>
      <c r="N311" t="b">
        <f t="shared" si="17"/>
        <v>0</v>
      </c>
      <c r="O311" s="3">
        <f t="shared" si="18"/>
        <v>1.2E-2</v>
      </c>
      <c r="P311" t="b">
        <f t="shared" si="19"/>
        <v>0</v>
      </c>
      <c r="Q311" t="str">
        <f>VLOOKUP(C311,'Feedstock source'!$A$1:$B$8,2,FALSE)</f>
        <v>sludge</v>
      </c>
      <c r="R311" t="str">
        <f>VLOOKUP($G311,'PAHs abbreviations'!$A$2:$B$17,2,FALSE)</f>
        <v>B(k)F</v>
      </c>
      <c r="S311" s="3">
        <v>1.2E-2</v>
      </c>
    </row>
    <row r="312" spans="1:19">
      <c r="A312" t="s">
        <v>65</v>
      </c>
      <c r="B312" t="str">
        <f t="shared" si="16"/>
        <v>DWSS-F</v>
      </c>
      <c r="C312" t="s">
        <v>147</v>
      </c>
      <c r="D312" t="s">
        <v>71</v>
      </c>
      <c r="E312" t="s">
        <v>74</v>
      </c>
      <c r="F312" t="s">
        <v>271</v>
      </c>
      <c r="G312" t="s">
        <v>58</v>
      </c>
      <c r="H312" t="s">
        <v>46</v>
      </c>
      <c r="I312" s="3">
        <v>0.01</v>
      </c>
      <c r="J312" t="s">
        <v>0</v>
      </c>
      <c r="K312" t="s">
        <v>74</v>
      </c>
      <c r="L312" t="s">
        <v>74</v>
      </c>
      <c r="M312" t="b">
        <f>IF(COUNTIF(carcinogens!$A$2:$A$35,G312),TRUE,FALSE)</f>
        <v>1</v>
      </c>
      <c r="N312" t="b">
        <f t="shared" si="17"/>
        <v>0</v>
      </c>
      <c r="O312" s="3">
        <f t="shared" si="18"/>
        <v>0.01</v>
      </c>
      <c r="P312" t="b">
        <f t="shared" si="19"/>
        <v>0</v>
      </c>
      <c r="Q312" t="str">
        <f>VLOOKUP(C312,'Feedstock source'!$A$1:$B$8,2,FALSE)</f>
        <v>sludge</v>
      </c>
      <c r="R312" t="str">
        <f>VLOOKUP($G312,'PAHs abbreviations'!$A$2:$B$17,2,FALSE)</f>
        <v>B(k)F</v>
      </c>
      <c r="S312" s="3">
        <v>0.01</v>
      </c>
    </row>
    <row r="313" spans="1:19">
      <c r="A313" t="s">
        <v>65</v>
      </c>
      <c r="B313" t="str">
        <f t="shared" si="16"/>
        <v>DWSS-F</v>
      </c>
      <c r="C313" t="s">
        <v>147</v>
      </c>
      <c r="D313" t="s">
        <v>71</v>
      </c>
      <c r="E313" t="s">
        <v>74</v>
      </c>
      <c r="F313" t="s">
        <v>271</v>
      </c>
      <c r="G313" t="s">
        <v>58</v>
      </c>
      <c r="H313" t="s">
        <v>46</v>
      </c>
      <c r="I313" s="3">
        <v>8.9999999999999993E-3</v>
      </c>
      <c r="J313" t="s">
        <v>0</v>
      </c>
      <c r="K313" t="s">
        <v>74</v>
      </c>
      <c r="L313" t="s">
        <v>74</v>
      </c>
      <c r="M313" t="b">
        <f>IF(COUNTIF(carcinogens!$A$2:$A$35,G313),TRUE,FALSE)</f>
        <v>1</v>
      </c>
      <c r="N313" t="b">
        <f t="shared" si="17"/>
        <v>0</v>
      </c>
      <c r="O313" s="3">
        <f t="shared" si="18"/>
        <v>8.9999999999999993E-3</v>
      </c>
      <c r="P313" t="b">
        <f t="shared" si="19"/>
        <v>0</v>
      </c>
      <c r="Q313" t="str">
        <f>VLOOKUP(C313,'Feedstock source'!$A$1:$B$8,2,FALSE)</f>
        <v>sludge</v>
      </c>
      <c r="R313" t="str">
        <f>VLOOKUP($G313,'PAHs abbreviations'!$A$2:$B$17,2,FALSE)</f>
        <v>B(k)F</v>
      </c>
      <c r="S313" s="3">
        <v>8.9999999999999993E-3</v>
      </c>
    </row>
    <row r="314" spans="1:19">
      <c r="A314" t="s">
        <v>65</v>
      </c>
      <c r="B314" t="str">
        <f t="shared" si="16"/>
        <v>DWSS-F</v>
      </c>
      <c r="C314" t="s">
        <v>147</v>
      </c>
      <c r="D314" t="s">
        <v>71</v>
      </c>
      <c r="E314" t="s">
        <v>74</v>
      </c>
      <c r="F314" t="s">
        <v>271</v>
      </c>
      <c r="G314" t="s">
        <v>56</v>
      </c>
      <c r="H314" t="s">
        <v>46</v>
      </c>
      <c r="I314" s="3">
        <v>3.4000000000000002E-2</v>
      </c>
      <c r="J314" t="s">
        <v>0</v>
      </c>
      <c r="K314" t="s">
        <v>74</v>
      </c>
      <c r="L314" t="s">
        <v>74</v>
      </c>
      <c r="M314" t="b">
        <f>IF(COUNTIF(carcinogens!$A$2:$A$35,G314),TRUE,FALSE)</f>
        <v>1</v>
      </c>
      <c r="N314" t="b">
        <f t="shared" si="17"/>
        <v>0</v>
      </c>
      <c r="O314" s="3">
        <f t="shared" si="18"/>
        <v>3.4000000000000002E-2</v>
      </c>
      <c r="P314" t="b">
        <f t="shared" si="19"/>
        <v>0</v>
      </c>
      <c r="Q314" t="str">
        <f>VLOOKUP(C314,'Feedstock source'!$A$1:$B$8,2,FALSE)</f>
        <v>sludge</v>
      </c>
      <c r="R314" t="str">
        <f>VLOOKUP($G314,'PAHs abbreviations'!$A$2:$B$17,2,FALSE)</f>
        <v>Cry</v>
      </c>
      <c r="S314" s="3">
        <v>3.4000000000000002E-2</v>
      </c>
    </row>
    <row r="315" spans="1:19">
      <c r="A315" t="s">
        <v>65</v>
      </c>
      <c r="B315" t="str">
        <f t="shared" si="16"/>
        <v>DWSS-F</v>
      </c>
      <c r="C315" t="s">
        <v>147</v>
      </c>
      <c r="D315" t="s">
        <v>71</v>
      </c>
      <c r="E315" t="s">
        <v>74</v>
      </c>
      <c r="F315" t="s">
        <v>271</v>
      </c>
      <c r="G315" t="s">
        <v>56</v>
      </c>
      <c r="H315" t="s">
        <v>46</v>
      </c>
      <c r="I315" s="3">
        <v>0.03</v>
      </c>
      <c r="J315" t="s">
        <v>0</v>
      </c>
      <c r="K315" t="s">
        <v>74</v>
      </c>
      <c r="L315" t="s">
        <v>74</v>
      </c>
      <c r="M315" t="b">
        <f>IF(COUNTIF(carcinogens!$A$2:$A$35,G315),TRUE,FALSE)</f>
        <v>1</v>
      </c>
      <c r="N315" t="b">
        <f t="shared" si="17"/>
        <v>0</v>
      </c>
      <c r="O315" s="3">
        <f t="shared" si="18"/>
        <v>0.03</v>
      </c>
      <c r="P315" t="b">
        <f t="shared" si="19"/>
        <v>0</v>
      </c>
      <c r="Q315" t="str">
        <f>VLOOKUP(C315,'Feedstock source'!$A$1:$B$8,2,FALSE)</f>
        <v>sludge</v>
      </c>
      <c r="R315" t="str">
        <f>VLOOKUP($G315,'PAHs abbreviations'!$A$2:$B$17,2,FALSE)</f>
        <v>Cry</v>
      </c>
      <c r="S315" s="3">
        <v>0.03</v>
      </c>
    </row>
    <row r="316" spans="1:19">
      <c r="A316" t="s">
        <v>65</v>
      </c>
      <c r="B316" t="str">
        <f t="shared" si="16"/>
        <v>DWSS-F</v>
      </c>
      <c r="C316" t="s">
        <v>147</v>
      </c>
      <c r="D316" t="s">
        <v>71</v>
      </c>
      <c r="E316" t="s">
        <v>74</v>
      </c>
      <c r="F316" t="s">
        <v>271</v>
      </c>
      <c r="G316" t="s">
        <v>56</v>
      </c>
      <c r="H316" t="s">
        <v>46</v>
      </c>
      <c r="I316" s="3">
        <v>2.9000000000000001E-2</v>
      </c>
      <c r="J316" t="s">
        <v>0</v>
      </c>
      <c r="K316" t="s">
        <v>74</v>
      </c>
      <c r="L316" t="s">
        <v>74</v>
      </c>
      <c r="M316" t="b">
        <f>IF(COUNTIF(carcinogens!$A$2:$A$35,G316),TRUE,FALSE)</f>
        <v>1</v>
      </c>
      <c r="N316" t="b">
        <f t="shared" si="17"/>
        <v>0</v>
      </c>
      <c r="O316" s="3">
        <f t="shared" si="18"/>
        <v>2.9000000000000001E-2</v>
      </c>
      <c r="P316" t="b">
        <f t="shared" si="19"/>
        <v>0</v>
      </c>
      <c r="Q316" t="str">
        <f>VLOOKUP(C316,'Feedstock source'!$A$1:$B$8,2,FALSE)</f>
        <v>sludge</v>
      </c>
      <c r="R316" t="str">
        <f>VLOOKUP($G316,'PAHs abbreviations'!$A$2:$B$17,2,FALSE)</f>
        <v>Cry</v>
      </c>
      <c r="S316" s="3">
        <v>2.9000000000000001E-2</v>
      </c>
    </row>
    <row r="317" spans="1:19">
      <c r="A317" t="s">
        <v>65</v>
      </c>
      <c r="B317" t="str">
        <f t="shared" si="16"/>
        <v>DWSS-F</v>
      </c>
      <c r="C317" t="s">
        <v>147</v>
      </c>
      <c r="D317" t="s">
        <v>71</v>
      </c>
      <c r="E317" t="s">
        <v>74</v>
      </c>
      <c r="F317" t="s">
        <v>271</v>
      </c>
      <c r="G317" t="s">
        <v>62</v>
      </c>
      <c r="H317" t="s">
        <v>46</v>
      </c>
      <c r="I317" s="3">
        <v>5.0000000000000001E-3</v>
      </c>
      <c r="J317" t="s">
        <v>0</v>
      </c>
      <c r="K317" t="s">
        <v>74</v>
      </c>
      <c r="L317" t="s">
        <v>74</v>
      </c>
      <c r="M317" t="b">
        <f>IF(COUNTIF(carcinogens!$A$2:$A$35,G317),TRUE,FALSE)</f>
        <v>1</v>
      </c>
      <c r="N317" t="b">
        <f t="shared" si="17"/>
        <v>0</v>
      </c>
      <c r="O317" s="3">
        <f t="shared" si="18"/>
        <v>5.0000000000000001E-3</v>
      </c>
      <c r="P317" t="b">
        <f t="shared" si="19"/>
        <v>0</v>
      </c>
      <c r="Q317" t="str">
        <f>VLOOKUP(C317,'Feedstock source'!$A$1:$B$8,2,FALSE)</f>
        <v>sludge</v>
      </c>
      <c r="R317" t="str">
        <f>VLOOKUP($G317,'PAHs abbreviations'!$A$2:$B$17,2,FALSE)</f>
        <v>DB(ah)A</v>
      </c>
      <c r="S317" s="3">
        <v>5.0000000000000001E-3</v>
      </c>
    </row>
    <row r="318" spans="1:19">
      <c r="A318" t="s">
        <v>65</v>
      </c>
      <c r="B318" t="str">
        <f t="shared" si="16"/>
        <v>DWSS-F</v>
      </c>
      <c r="C318" t="s">
        <v>147</v>
      </c>
      <c r="D318" t="s">
        <v>71</v>
      </c>
      <c r="E318" t="s">
        <v>74</v>
      </c>
      <c r="F318" t="s">
        <v>271</v>
      </c>
      <c r="G318" t="s">
        <v>62</v>
      </c>
      <c r="H318" t="s">
        <v>46</v>
      </c>
      <c r="I318" s="3">
        <v>5.0000000000000001E-3</v>
      </c>
      <c r="J318" t="s">
        <v>0</v>
      </c>
      <c r="K318" t="s">
        <v>74</v>
      </c>
      <c r="L318" t="s">
        <v>74</v>
      </c>
      <c r="M318" t="b">
        <f>IF(COUNTIF(carcinogens!$A$2:$A$35,G318),TRUE,FALSE)</f>
        <v>1</v>
      </c>
      <c r="N318" t="b">
        <f t="shared" si="17"/>
        <v>0</v>
      </c>
      <c r="O318" s="3">
        <f t="shared" si="18"/>
        <v>5.0000000000000001E-3</v>
      </c>
      <c r="P318" t="b">
        <f t="shared" si="19"/>
        <v>0</v>
      </c>
      <c r="Q318" t="str">
        <f>VLOOKUP(C318,'Feedstock source'!$A$1:$B$8,2,FALSE)</f>
        <v>sludge</v>
      </c>
      <c r="R318" t="str">
        <f>VLOOKUP($G318,'PAHs abbreviations'!$A$2:$B$17,2,FALSE)</f>
        <v>DB(ah)A</v>
      </c>
      <c r="S318" s="3">
        <v>5.0000000000000001E-3</v>
      </c>
    </row>
    <row r="319" spans="1:19">
      <c r="A319" t="s">
        <v>65</v>
      </c>
      <c r="B319" t="str">
        <f t="shared" si="16"/>
        <v>DWSS-F</v>
      </c>
      <c r="C319" t="s">
        <v>147</v>
      </c>
      <c r="D319" t="s">
        <v>71</v>
      </c>
      <c r="E319" t="s">
        <v>74</v>
      </c>
      <c r="F319" t="s">
        <v>271</v>
      </c>
      <c r="G319" t="s">
        <v>62</v>
      </c>
      <c r="H319" t="s">
        <v>46</v>
      </c>
      <c r="I319" s="3">
        <v>4.0000000000000001E-3</v>
      </c>
      <c r="J319" t="s">
        <v>0</v>
      </c>
      <c r="K319" t="s">
        <v>74</v>
      </c>
      <c r="L319" t="s">
        <v>74</v>
      </c>
      <c r="M319" t="b">
        <f>IF(COUNTIF(carcinogens!$A$2:$A$35,G319),TRUE,FALSE)</f>
        <v>1</v>
      </c>
      <c r="N319" t="b">
        <f t="shared" si="17"/>
        <v>0</v>
      </c>
      <c r="O319" s="3">
        <f t="shared" si="18"/>
        <v>4.0000000000000001E-3</v>
      </c>
      <c r="P319" t="b">
        <f t="shared" si="19"/>
        <v>0</v>
      </c>
      <c r="Q319" t="str">
        <f>VLOOKUP(C319,'Feedstock source'!$A$1:$B$8,2,FALSE)</f>
        <v>sludge</v>
      </c>
      <c r="R319" t="str">
        <f>VLOOKUP($G319,'PAHs abbreviations'!$A$2:$B$17,2,FALSE)</f>
        <v>DB(ah)A</v>
      </c>
      <c r="S319" s="3">
        <v>4.0000000000000001E-3</v>
      </c>
    </row>
    <row r="320" spans="1:19">
      <c r="A320" t="s">
        <v>65</v>
      </c>
      <c r="B320" t="str">
        <f t="shared" si="16"/>
        <v>DWSS-F</v>
      </c>
      <c r="C320" t="s">
        <v>147</v>
      </c>
      <c r="D320" t="s">
        <v>71</v>
      </c>
      <c r="E320" t="s">
        <v>74</v>
      </c>
      <c r="F320" t="s">
        <v>271</v>
      </c>
      <c r="G320" t="s">
        <v>53</v>
      </c>
      <c r="H320" t="s">
        <v>46</v>
      </c>
      <c r="I320" s="3">
        <v>9.2999999999999999E-2</v>
      </c>
      <c r="J320" t="s">
        <v>0</v>
      </c>
      <c r="K320" t="s">
        <v>74</v>
      </c>
      <c r="L320" t="s">
        <v>74</v>
      </c>
      <c r="M320" t="b">
        <f>IF(COUNTIF(carcinogens!$A$2:$A$35,G320),TRUE,FALSE)</f>
        <v>0</v>
      </c>
      <c r="N320" t="b">
        <f t="shared" si="17"/>
        <v>0</v>
      </c>
      <c r="O320" s="3">
        <f t="shared" si="18"/>
        <v>9.2999999999999999E-2</v>
      </c>
      <c r="P320" t="b">
        <f t="shared" si="19"/>
        <v>0</v>
      </c>
      <c r="Q320" t="str">
        <f>VLOOKUP(C320,'Feedstock source'!$A$1:$B$8,2,FALSE)</f>
        <v>sludge</v>
      </c>
      <c r="R320" t="str">
        <f>VLOOKUP($G320,'PAHs abbreviations'!$A$2:$B$17,2,FALSE)</f>
        <v>Flt</v>
      </c>
      <c r="S320" s="3">
        <v>9.2999999999999999E-2</v>
      </c>
    </row>
    <row r="321" spans="1:19">
      <c r="A321" t="s">
        <v>65</v>
      </c>
      <c r="B321" t="str">
        <f t="shared" si="16"/>
        <v>DWSS-F</v>
      </c>
      <c r="C321" t="s">
        <v>147</v>
      </c>
      <c r="D321" t="s">
        <v>71</v>
      </c>
      <c r="E321" t="s">
        <v>74</v>
      </c>
      <c r="F321" t="s">
        <v>271</v>
      </c>
      <c r="G321" t="s">
        <v>53</v>
      </c>
      <c r="H321" t="s">
        <v>46</v>
      </c>
      <c r="I321" s="3">
        <v>9.0999999999999998E-2</v>
      </c>
      <c r="J321" t="s">
        <v>0</v>
      </c>
      <c r="K321" t="s">
        <v>74</v>
      </c>
      <c r="L321" t="s">
        <v>74</v>
      </c>
      <c r="M321" t="b">
        <f>IF(COUNTIF(carcinogens!$A$2:$A$35,G321),TRUE,FALSE)</f>
        <v>0</v>
      </c>
      <c r="N321" t="b">
        <f t="shared" si="17"/>
        <v>0</v>
      </c>
      <c r="O321" s="3">
        <f t="shared" si="18"/>
        <v>9.0999999999999998E-2</v>
      </c>
      <c r="P321" t="b">
        <f t="shared" si="19"/>
        <v>0</v>
      </c>
      <c r="Q321" t="str">
        <f>VLOOKUP(C321,'Feedstock source'!$A$1:$B$8,2,FALSE)</f>
        <v>sludge</v>
      </c>
      <c r="R321" t="str">
        <f>VLOOKUP($G321,'PAHs abbreviations'!$A$2:$B$17,2,FALSE)</f>
        <v>Flt</v>
      </c>
      <c r="S321" s="3">
        <v>9.0999999999999998E-2</v>
      </c>
    </row>
    <row r="322" spans="1:19">
      <c r="A322" t="s">
        <v>65</v>
      </c>
      <c r="B322" t="str">
        <f t="shared" ref="B322:B385" si="20">A322</f>
        <v>DWSS-F</v>
      </c>
      <c r="C322" t="s">
        <v>147</v>
      </c>
      <c r="D322" t="s">
        <v>71</v>
      </c>
      <c r="E322" t="s">
        <v>74</v>
      </c>
      <c r="F322" t="s">
        <v>271</v>
      </c>
      <c r="G322" t="s">
        <v>53</v>
      </c>
      <c r="H322" t="s">
        <v>46</v>
      </c>
      <c r="I322" s="3">
        <v>8.5999999999999993E-2</v>
      </c>
      <c r="J322" t="s">
        <v>0</v>
      </c>
      <c r="K322" t="s">
        <v>74</v>
      </c>
      <c r="L322" t="s">
        <v>74</v>
      </c>
      <c r="M322" t="b">
        <f>IF(COUNTIF(carcinogens!$A$2:$A$35,G322),TRUE,FALSE)</f>
        <v>0</v>
      </c>
      <c r="N322" t="b">
        <f t="shared" ref="N322:N385" si="21">IF(ISNUMBER(I322),FALSE,TRUE)</f>
        <v>0</v>
      </c>
      <c r="O322" s="3">
        <f t="shared" ref="O322:O385" si="22">I322</f>
        <v>8.5999999999999993E-2</v>
      </c>
      <c r="P322" t="b">
        <f t="shared" ref="P322:P385" si="23">IF(ISNUMBER(O322),FALSE,TRUE)</f>
        <v>0</v>
      </c>
      <c r="Q322" t="str">
        <f>VLOOKUP(C322,'Feedstock source'!$A$1:$B$8,2,FALSE)</f>
        <v>sludge</v>
      </c>
      <c r="R322" t="str">
        <f>VLOOKUP($G322,'PAHs abbreviations'!$A$2:$B$17,2,FALSE)</f>
        <v>Flt</v>
      </c>
      <c r="S322" s="3">
        <v>8.5999999999999993E-2</v>
      </c>
    </row>
    <row r="323" spans="1:19">
      <c r="A323" t="s">
        <v>65</v>
      </c>
      <c r="B323" t="str">
        <f t="shared" si="20"/>
        <v>DWSS-F</v>
      </c>
      <c r="C323" t="s">
        <v>147</v>
      </c>
      <c r="D323" t="s">
        <v>71</v>
      </c>
      <c r="E323" t="s">
        <v>74</v>
      </c>
      <c r="F323" t="s">
        <v>271</v>
      </c>
      <c r="G323" t="s">
        <v>50</v>
      </c>
      <c r="H323" t="s">
        <v>46</v>
      </c>
      <c r="I323" s="3">
        <v>0.106</v>
      </c>
      <c r="J323" t="s">
        <v>0</v>
      </c>
      <c r="K323" t="s">
        <v>74</v>
      </c>
      <c r="L323" t="s">
        <v>74</v>
      </c>
      <c r="M323" t="b">
        <f>IF(COUNTIF(carcinogens!$A$2:$A$35,G323),TRUE,FALSE)</f>
        <v>0</v>
      </c>
      <c r="N323" t="b">
        <f t="shared" si="21"/>
        <v>0</v>
      </c>
      <c r="O323" s="3">
        <f t="shared" si="22"/>
        <v>0.106</v>
      </c>
      <c r="P323" t="b">
        <f t="shared" si="23"/>
        <v>0</v>
      </c>
      <c r="Q323" t="str">
        <f>VLOOKUP(C323,'Feedstock source'!$A$1:$B$8,2,FALSE)</f>
        <v>sludge</v>
      </c>
      <c r="R323" t="str">
        <f>VLOOKUP($G323,'PAHs abbreviations'!$A$2:$B$17,2,FALSE)</f>
        <v>Flu</v>
      </c>
      <c r="S323" s="3">
        <v>0.106</v>
      </c>
    </row>
    <row r="324" spans="1:19">
      <c r="A324" t="s">
        <v>65</v>
      </c>
      <c r="B324" t="str">
        <f t="shared" si="20"/>
        <v>DWSS-F</v>
      </c>
      <c r="C324" t="s">
        <v>147</v>
      </c>
      <c r="D324" t="s">
        <v>71</v>
      </c>
      <c r="E324" t="s">
        <v>74</v>
      </c>
      <c r="F324" t="s">
        <v>271</v>
      </c>
      <c r="G324" t="s">
        <v>50</v>
      </c>
      <c r="H324" t="s">
        <v>46</v>
      </c>
      <c r="I324" s="3">
        <v>0.10100000000000001</v>
      </c>
      <c r="J324" t="s">
        <v>0</v>
      </c>
      <c r="K324" t="s">
        <v>74</v>
      </c>
      <c r="L324" t="s">
        <v>74</v>
      </c>
      <c r="M324" t="b">
        <f>IF(COUNTIF(carcinogens!$A$2:$A$35,G324),TRUE,FALSE)</f>
        <v>0</v>
      </c>
      <c r="N324" t="b">
        <f t="shared" si="21"/>
        <v>0</v>
      </c>
      <c r="O324" s="3">
        <f t="shared" si="22"/>
        <v>0.10100000000000001</v>
      </c>
      <c r="P324" t="b">
        <f t="shared" si="23"/>
        <v>0</v>
      </c>
      <c r="Q324" t="str">
        <f>VLOOKUP(C324,'Feedstock source'!$A$1:$B$8,2,FALSE)</f>
        <v>sludge</v>
      </c>
      <c r="R324" t="str">
        <f>VLOOKUP($G324,'PAHs abbreviations'!$A$2:$B$17,2,FALSE)</f>
        <v>Flu</v>
      </c>
      <c r="S324" s="3">
        <v>0.10100000000000001</v>
      </c>
    </row>
    <row r="325" spans="1:19">
      <c r="A325" t="s">
        <v>65</v>
      </c>
      <c r="B325" t="str">
        <f t="shared" si="20"/>
        <v>DWSS-F</v>
      </c>
      <c r="C325" t="s">
        <v>147</v>
      </c>
      <c r="D325" t="s">
        <v>71</v>
      </c>
      <c r="E325" t="s">
        <v>74</v>
      </c>
      <c r="F325" t="s">
        <v>271</v>
      </c>
      <c r="G325" t="s">
        <v>50</v>
      </c>
      <c r="H325" t="s">
        <v>46</v>
      </c>
      <c r="I325" s="3">
        <v>9.0999999999999998E-2</v>
      </c>
      <c r="J325" t="s">
        <v>0</v>
      </c>
      <c r="K325" t="s">
        <v>74</v>
      </c>
      <c r="L325" t="s">
        <v>74</v>
      </c>
      <c r="M325" t="b">
        <f>IF(COUNTIF(carcinogens!$A$2:$A$35,G325),TRUE,FALSE)</f>
        <v>0</v>
      </c>
      <c r="N325" t="b">
        <f t="shared" si="21"/>
        <v>0</v>
      </c>
      <c r="O325" s="3">
        <f t="shared" si="22"/>
        <v>9.0999999999999998E-2</v>
      </c>
      <c r="P325" t="b">
        <f t="shared" si="23"/>
        <v>0</v>
      </c>
      <c r="Q325" t="str">
        <f>VLOOKUP(C325,'Feedstock source'!$A$1:$B$8,2,FALSE)</f>
        <v>sludge</v>
      </c>
      <c r="R325" t="str">
        <f>VLOOKUP($G325,'PAHs abbreviations'!$A$2:$B$17,2,FALSE)</f>
        <v>Flu</v>
      </c>
      <c r="S325" s="3">
        <v>9.0999999999999998E-2</v>
      </c>
    </row>
    <row r="326" spans="1:19">
      <c r="A326" t="s">
        <v>65</v>
      </c>
      <c r="B326" t="str">
        <f t="shared" si="20"/>
        <v>DWSS-F</v>
      </c>
      <c r="C326" t="s">
        <v>147</v>
      </c>
      <c r="D326" t="s">
        <v>71</v>
      </c>
      <c r="E326" t="s">
        <v>74</v>
      </c>
      <c r="F326" t="s">
        <v>271</v>
      </c>
      <c r="G326" t="s">
        <v>60</v>
      </c>
      <c r="H326" t="s">
        <v>46</v>
      </c>
      <c r="I326" s="3">
        <v>1.7000000000000001E-2</v>
      </c>
      <c r="J326" t="s">
        <v>0</v>
      </c>
      <c r="K326" t="s">
        <v>74</v>
      </c>
      <c r="L326" t="s">
        <v>74</v>
      </c>
      <c r="M326" t="b">
        <f>IF(COUNTIF(carcinogens!$A$2:$A$35,G326),TRUE,FALSE)</f>
        <v>1</v>
      </c>
      <c r="N326" t="b">
        <f t="shared" si="21"/>
        <v>0</v>
      </c>
      <c r="O326" s="3">
        <f t="shared" si="22"/>
        <v>1.7000000000000001E-2</v>
      </c>
      <c r="P326" t="b">
        <f t="shared" si="23"/>
        <v>0</v>
      </c>
      <c r="Q326" t="str">
        <f>VLOOKUP(C326,'Feedstock source'!$A$1:$B$8,2,FALSE)</f>
        <v>sludge</v>
      </c>
      <c r="R326" t="str">
        <f>VLOOKUP($G326,'PAHs abbreviations'!$A$2:$B$17,2,FALSE)</f>
        <v>IP</v>
      </c>
      <c r="S326" s="3">
        <v>1.7000000000000001E-2</v>
      </c>
    </row>
    <row r="327" spans="1:19">
      <c r="A327" t="s">
        <v>65</v>
      </c>
      <c r="B327" t="str">
        <f t="shared" si="20"/>
        <v>DWSS-F</v>
      </c>
      <c r="C327" t="s">
        <v>147</v>
      </c>
      <c r="D327" t="s">
        <v>71</v>
      </c>
      <c r="E327" t="s">
        <v>74</v>
      </c>
      <c r="F327" t="s">
        <v>271</v>
      </c>
      <c r="G327" t="s">
        <v>60</v>
      </c>
      <c r="H327" t="s">
        <v>46</v>
      </c>
      <c r="I327" s="3">
        <v>1.6E-2</v>
      </c>
      <c r="J327" t="s">
        <v>0</v>
      </c>
      <c r="K327" t="s">
        <v>74</v>
      </c>
      <c r="L327" t="s">
        <v>74</v>
      </c>
      <c r="M327" t="b">
        <f>IF(COUNTIF(carcinogens!$A$2:$A$35,G327),TRUE,FALSE)</f>
        <v>1</v>
      </c>
      <c r="N327" t="b">
        <f t="shared" si="21"/>
        <v>0</v>
      </c>
      <c r="O327" s="3">
        <f t="shared" si="22"/>
        <v>1.6E-2</v>
      </c>
      <c r="P327" t="b">
        <f t="shared" si="23"/>
        <v>0</v>
      </c>
      <c r="Q327" t="str">
        <f>VLOOKUP(C327,'Feedstock source'!$A$1:$B$8,2,FALSE)</f>
        <v>sludge</v>
      </c>
      <c r="R327" t="str">
        <f>VLOOKUP($G327,'PAHs abbreviations'!$A$2:$B$17,2,FALSE)</f>
        <v>IP</v>
      </c>
      <c r="S327" s="3">
        <v>1.6E-2</v>
      </c>
    </row>
    <row r="328" spans="1:19">
      <c r="A328" t="s">
        <v>65</v>
      </c>
      <c r="B328" t="str">
        <f t="shared" si="20"/>
        <v>DWSS-F</v>
      </c>
      <c r="C328" t="s">
        <v>147</v>
      </c>
      <c r="D328" t="s">
        <v>71</v>
      </c>
      <c r="E328" t="s">
        <v>74</v>
      </c>
      <c r="F328" t="s">
        <v>271</v>
      </c>
      <c r="G328" t="s">
        <v>60</v>
      </c>
      <c r="H328" t="s">
        <v>46</v>
      </c>
      <c r="I328" s="3">
        <v>1.4999999999999999E-2</v>
      </c>
      <c r="J328" t="s">
        <v>0</v>
      </c>
      <c r="K328" t="s">
        <v>74</v>
      </c>
      <c r="L328" t="s">
        <v>74</v>
      </c>
      <c r="M328" t="b">
        <f>IF(COUNTIF(carcinogens!$A$2:$A$35,G328),TRUE,FALSE)</f>
        <v>1</v>
      </c>
      <c r="N328" t="b">
        <f t="shared" si="21"/>
        <v>0</v>
      </c>
      <c r="O328" s="3">
        <f t="shared" si="22"/>
        <v>1.4999999999999999E-2</v>
      </c>
      <c r="P328" t="b">
        <f t="shared" si="23"/>
        <v>0</v>
      </c>
      <c r="Q328" t="str">
        <f>VLOOKUP(C328,'Feedstock source'!$A$1:$B$8,2,FALSE)</f>
        <v>sludge</v>
      </c>
      <c r="R328" t="str">
        <f>VLOOKUP($G328,'PAHs abbreviations'!$A$2:$B$17,2,FALSE)</f>
        <v>IP</v>
      </c>
      <c r="S328" s="3">
        <v>1.4999999999999999E-2</v>
      </c>
    </row>
    <row r="329" spans="1:19">
      <c r="A329" t="s">
        <v>65</v>
      </c>
      <c r="B329" t="str">
        <f t="shared" si="20"/>
        <v>DWSS-F</v>
      </c>
      <c r="C329" t="s">
        <v>147</v>
      </c>
      <c r="D329" t="s">
        <v>71</v>
      </c>
      <c r="E329" t="s">
        <v>74</v>
      </c>
      <c r="F329" t="s">
        <v>271</v>
      </c>
      <c r="G329" t="s">
        <v>47</v>
      </c>
      <c r="H329" t="s">
        <v>46</v>
      </c>
      <c r="I329" s="3">
        <v>0.38200000000000001</v>
      </c>
      <c r="J329" t="s">
        <v>0</v>
      </c>
      <c r="K329" t="s">
        <v>74</v>
      </c>
      <c r="L329" t="s">
        <v>74</v>
      </c>
      <c r="M329" t="b">
        <f>IF(COUNTIF(carcinogens!$A$2:$A$35,G329),TRUE,FALSE)</f>
        <v>0</v>
      </c>
      <c r="N329" t="b">
        <f t="shared" si="21"/>
        <v>0</v>
      </c>
      <c r="O329" s="3">
        <f t="shared" si="22"/>
        <v>0.38200000000000001</v>
      </c>
      <c r="P329" t="b">
        <f t="shared" si="23"/>
        <v>0</v>
      </c>
      <c r="Q329" t="str">
        <f>VLOOKUP(C329,'Feedstock source'!$A$1:$B$8,2,FALSE)</f>
        <v>sludge</v>
      </c>
      <c r="R329" t="str">
        <f>VLOOKUP($G329,'PAHs abbreviations'!$A$2:$B$17,2,FALSE)</f>
        <v>Nap</v>
      </c>
      <c r="S329" s="3">
        <v>0.38200000000000001</v>
      </c>
    </row>
    <row r="330" spans="1:19">
      <c r="A330" t="s">
        <v>65</v>
      </c>
      <c r="B330" t="str">
        <f t="shared" si="20"/>
        <v>DWSS-F</v>
      </c>
      <c r="C330" t="s">
        <v>147</v>
      </c>
      <c r="D330" t="s">
        <v>71</v>
      </c>
      <c r="E330" t="s">
        <v>74</v>
      </c>
      <c r="F330" t="s">
        <v>271</v>
      </c>
      <c r="G330" t="s">
        <v>47</v>
      </c>
      <c r="H330" t="s">
        <v>46</v>
      </c>
      <c r="I330" s="3">
        <v>0.37</v>
      </c>
      <c r="J330" t="s">
        <v>0</v>
      </c>
      <c r="K330" t="s">
        <v>74</v>
      </c>
      <c r="L330" t="s">
        <v>74</v>
      </c>
      <c r="M330" t="b">
        <f>IF(COUNTIF(carcinogens!$A$2:$A$35,G330),TRUE,FALSE)</f>
        <v>0</v>
      </c>
      <c r="N330" t="b">
        <f t="shared" si="21"/>
        <v>0</v>
      </c>
      <c r="O330" s="3">
        <f t="shared" si="22"/>
        <v>0.37</v>
      </c>
      <c r="P330" t="b">
        <f t="shared" si="23"/>
        <v>0</v>
      </c>
      <c r="Q330" t="str">
        <f>VLOOKUP(C330,'Feedstock source'!$A$1:$B$8,2,FALSE)</f>
        <v>sludge</v>
      </c>
      <c r="R330" t="str">
        <f>VLOOKUP($G330,'PAHs abbreviations'!$A$2:$B$17,2,FALSE)</f>
        <v>Nap</v>
      </c>
      <c r="S330" s="3">
        <v>0.37</v>
      </c>
    </row>
    <row r="331" spans="1:19">
      <c r="A331" t="s">
        <v>65</v>
      </c>
      <c r="B331" t="str">
        <f t="shared" si="20"/>
        <v>DWSS-F</v>
      </c>
      <c r="C331" t="s">
        <v>147</v>
      </c>
      <c r="D331" t="s">
        <v>71</v>
      </c>
      <c r="E331" t="s">
        <v>74</v>
      </c>
      <c r="F331" t="s">
        <v>271</v>
      </c>
      <c r="G331" t="s">
        <v>47</v>
      </c>
      <c r="H331" t="s">
        <v>46</v>
      </c>
      <c r="I331" s="3">
        <v>0.34</v>
      </c>
      <c r="J331" t="s">
        <v>0</v>
      </c>
      <c r="K331" t="s">
        <v>74</v>
      </c>
      <c r="L331" t="s">
        <v>74</v>
      </c>
      <c r="M331" t="b">
        <f>IF(COUNTIF(carcinogens!$A$2:$A$35,G331),TRUE,FALSE)</f>
        <v>0</v>
      </c>
      <c r="N331" t="b">
        <f t="shared" si="21"/>
        <v>0</v>
      </c>
      <c r="O331" s="3">
        <f t="shared" si="22"/>
        <v>0.34</v>
      </c>
      <c r="P331" t="b">
        <f t="shared" si="23"/>
        <v>0</v>
      </c>
      <c r="Q331" t="str">
        <f>VLOOKUP(C331,'Feedstock source'!$A$1:$B$8,2,FALSE)</f>
        <v>sludge</v>
      </c>
      <c r="R331" t="str">
        <f>VLOOKUP($G331,'PAHs abbreviations'!$A$2:$B$17,2,FALSE)</f>
        <v>Nap</v>
      </c>
      <c r="S331" s="3">
        <v>0.34</v>
      </c>
    </row>
    <row r="332" spans="1:19">
      <c r="A332" t="s">
        <v>65</v>
      </c>
      <c r="B332" t="str">
        <f t="shared" si="20"/>
        <v>DWSS-F</v>
      </c>
      <c r="C332" t="s">
        <v>147</v>
      </c>
      <c r="D332" t="s">
        <v>71</v>
      </c>
      <c r="E332" t="s">
        <v>74</v>
      </c>
      <c r="F332" t="s">
        <v>271</v>
      </c>
      <c r="G332" t="s">
        <v>51</v>
      </c>
      <c r="H332" t="s">
        <v>46</v>
      </c>
      <c r="I332" s="3">
        <v>0.40200000000000002</v>
      </c>
      <c r="J332" t="s">
        <v>0</v>
      </c>
      <c r="K332" t="s">
        <v>74</v>
      </c>
      <c r="L332" t="s">
        <v>74</v>
      </c>
      <c r="M332" t="b">
        <f>IF(COUNTIF(carcinogens!$A$2:$A$35,G332),TRUE,FALSE)</f>
        <v>0</v>
      </c>
      <c r="N332" t="b">
        <f t="shared" si="21"/>
        <v>0</v>
      </c>
      <c r="O332" s="3">
        <f t="shared" si="22"/>
        <v>0.40200000000000002</v>
      </c>
      <c r="P332" t="b">
        <f t="shared" si="23"/>
        <v>0</v>
      </c>
      <c r="Q332" t="str">
        <f>VLOOKUP(C332,'Feedstock source'!$A$1:$B$8,2,FALSE)</f>
        <v>sludge</v>
      </c>
      <c r="R332" t="str">
        <f>VLOOKUP($G332,'PAHs abbreviations'!$A$2:$B$17,2,FALSE)</f>
        <v>Phen</v>
      </c>
      <c r="S332" s="3">
        <v>0.40200000000000002</v>
      </c>
    </row>
    <row r="333" spans="1:19">
      <c r="A333" t="s">
        <v>65</v>
      </c>
      <c r="B333" t="str">
        <f t="shared" si="20"/>
        <v>DWSS-F</v>
      </c>
      <c r="C333" t="s">
        <v>147</v>
      </c>
      <c r="D333" t="s">
        <v>71</v>
      </c>
      <c r="E333" t="s">
        <v>74</v>
      </c>
      <c r="F333" t="s">
        <v>271</v>
      </c>
      <c r="G333" t="s">
        <v>51</v>
      </c>
      <c r="H333" t="s">
        <v>46</v>
      </c>
      <c r="I333" s="3">
        <v>0.374</v>
      </c>
      <c r="J333" t="s">
        <v>0</v>
      </c>
      <c r="K333" t="s">
        <v>74</v>
      </c>
      <c r="L333" t="s">
        <v>74</v>
      </c>
      <c r="M333" t="b">
        <f>IF(COUNTIF(carcinogens!$A$2:$A$35,G333),TRUE,FALSE)</f>
        <v>0</v>
      </c>
      <c r="N333" t="b">
        <f t="shared" si="21"/>
        <v>0</v>
      </c>
      <c r="O333" s="3">
        <f t="shared" si="22"/>
        <v>0.374</v>
      </c>
      <c r="P333" t="b">
        <f t="shared" si="23"/>
        <v>0</v>
      </c>
      <c r="Q333" t="str">
        <f>VLOOKUP(C333,'Feedstock source'!$A$1:$B$8,2,FALSE)</f>
        <v>sludge</v>
      </c>
      <c r="R333" t="str">
        <f>VLOOKUP($G333,'PAHs abbreviations'!$A$2:$B$17,2,FALSE)</f>
        <v>Phen</v>
      </c>
      <c r="S333" s="3">
        <v>0.374</v>
      </c>
    </row>
    <row r="334" spans="1:19">
      <c r="A334" t="s">
        <v>65</v>
      </c>
      <c r="B334" t="str">
        <f t="shared" si="20"/>
        <v>DWSS-F</v>
      </c>
      <c r="C334" t="s">
        <v>147</v>
      </c>
      <c r="D334" t="s">
        <v>71</v>
      </c>
      <c r="E334" t="s">
        <v>74</v>
      </c>
      <c r="F334" t="s">
        <v>271</v>
      </c>
      <c r="G334" t="s">
        <v>51</v>
      </c>
      <c r="H334" t="s">
        <v>46</v>
      </c>
      <c r="I334" s="3">
        <v>0.35299999999999998</v>
      </c>
      <c r="J334" t="s">
        <v>0</v>
      </c>
      <c r="K334" t="s">
        <v>74</v>
      </c>
      <c r="L334" t="s">
        <v>74</v>
      </c>
      <c r="M334" t="b">
        <f>IF(COUNTIF(carcinogens!$A$2:$A$35,G334),TRUE,FALSE)</f>
        <v>0</v>
      </c>
      <c r="N334" t="b">
        <f t="shared" si="21"/>
        <v>0</v>
      </c>
      <c r="O334" s="3">
        <f t="shared" si="22"/>
        <v>0.35299999999999998</v>
      </c>
      <c r="P334" t="b">
        <f t="shared" si="23"/>
        <v>0</v>
      </c>
      <c r="Q334" t="str">
        <f>VLOOKUP(C334,'Feedstock source'!$A$1:$B$8,2,FALSE)</f>
        <v>sludge</v>
      </c>
      <c r="R334" t="str">
        <f>VLOOKUP($G334,'PAHs abbreviations'!$A$2:$B$17,2,FALSE)</f>
        <v>Phen</v>
      </c>
      <c r="S334" s="3">
        <v>0.35299999999999998</v>
      </c>
    </row>
    <row r="335" spans="1:19">
      <c r="A335" t="s">
        <v>65</v>
      </c>
      <c r="B335" t="str">
        <f t="shared" si="20"/>
        <v>DWSS-F</v>
      </c>
      <c r="C335" t="s">
        <v>147</v>
      </c>
      <c r="D335" t="s">
        <v>71</v>
      </c>
      <c r="E335" t="s">
        <v>74</v>
      </c>
      <c r="F335" t="s">
        <v>271</v>
      </c>
      <c r="G335" t="s">
        <v>54</v>
      </c>
      <c r="H335" t="s">
        <v>46</v>
      </c>
      <c r="I335" s="3">
        <v>0.09</v>
      </c>
      <c r="J335" t="s">
        <v>0</v>
      </c>
      <c r="K335" t="s">
        <v>74</v>
      </c>
      <c r="L335" t="s">
        <v>74</v>
      </c>
      <c r="M335" t="b">
        <f>IF(COUNTIF(carcinogens!$A$2:$A$35,G335),TRUE,FALSE)</f>
        <v>0</v>
      </c>
      <c r="N335" t="b">
        <f t="shared" si="21"/>
        <v>0</v>
      </c>
      <c r="O335" s="3">
        <f t="shared" si="22"/>
        <v>0.09</v>
      </c>
      <c r="P335" t="b">
        <f t="shared" si="23"/>
        <v>0</v>
      </c>
      <c r="Q335" t="str">
        <f>VLOOKUP(C335,'Feedstock source'!$A$1:$B$8,2,FALSE)</f>
        <v>sludge</v>
      </c>
      <c r="R335" t="str">
        <f>VLOOKUP($G335,'PAHs abbreviations'!$A$2:$B$17,2,FALSE)</f>
        <v>Pyr</v>
      </c>
      <c r="S335" s="3">
        <v>0.09</v>
      </c>
    </row>
    <row r="336" spans="1:19">
      <c r="A336" t="s">
        <v>65</v>
      </c>
      <c r="B336" t="str">
        <f t="shared" si="20"/>
        <v>DWSS-F</v>
      </c>
      <c r="C336" t="s">
        <v>147</v>
      </c>
      <c r="D336" t="s">
        <v>71</v>
      </c>
      <c r="E336" t="s">
        <v>74</v>
      </c>
      <c r="F336" t="s">
        <v>271</v>
      </c>
      <c r="G336" t="s">
        <v>54</v>
      </c>
      <c r="H336" t="s">
        <v>46</v>
      </c>
      <c r="I336" s="3">
        <v>8.7999999999999995E-2</v>
      </c>
      <c r="J336" t="s">
        <v>0</v>
      </c>
      <c r="K336" t="s">
        <v>74</v>
      </c>
      <c r="L336" t="s">
        <v>74</v>
      </c>
      <c r="M336" t="b">
        <f>IF(COUNTIF(carcinogens!$A$2:$A$35,G336),TRUE,FALSE)</f>
        <v>0</v>
      </c>
      <c r="N336" t="b">
        <f t="shared" si="21"/>
        <v>0</v>
      </c>
      <c r="O336" s="3">
        <f t="shared" si="22"/>
        <v>8.7999999999999995E-2</v>
      </c>
      <c r="P336" t="b">
        <f t="shared" si="23"/>
        <v>0</v>
      </c>
      <c r="Q336" t="str">
        <f>VLOOKUP(C336,'Feedstock source'!$A$1:$B$8,2,FALSE)</f>
        <v>sludge</v>
      </c>
      <c r="R336" t="str">
        <f>VLOOKUP($G336,'PAHs abbreviations'!$A$2:$B$17,2,FALSE)</f>
        <v>Pyr</v>
      </c>
      <c r="S336" s="3">
        <v>8.7999999999999995E-2</v>
      </c>
    </row>
    <row r="337" spans="1:19">
      <c r="A337" t="s">
        <v>65</v>
      </c>
      <c r="B337" t="str">
        <f t="shared" si="20"/>
        <v>DWSS-F</v>
      </c>
      <c r="C337" t="s">
        <v>147</v>
      </c>
      <c r="D337" t="s">
        <v>71</v>
      </c>
      <c r="E337" t="s">
        <v>74</v>
      </c>
      <c r="F337" t="s">
        <v>271</v>
      </c>
      <c r="G337" t="s">
        <v>54</v>
      </c>
      <c r="H337" t="s">
        <v>46</v>
      </c>
      <c r="I337" s="3">
        <v>8.4000000000000005E-2</v>
      </c>
      <c r="J337" t="s">
        <v>0</v>
      </c>
      <c r="K337" t="s">
        <v>74</v>
      </c>
      <c r="L337" t="s">
        <v>74</v>
      </c>
      <c r="M337" t="b">
        <f>IF(COUNTIF(carcinogens!$A$2:$A$35,G337),TRUE,FALSE)</f>
        <v>0</v>
      </c>
      <c r="N337" t="b">
        <f t="shared" si="21"/>
        <v>0</v>
      </c>
      <c r="O337" s="3">
        <f t="shared" si="22"/>
        <v>8.4000000000000005E-2</v>
      </c>
      <c r="P337" t="b">
        <f t="shared" si="23"/>
        <v>0</v>
      </c>
      <c r="Q337" t="str">
        <f>VLOOKUP(C337,'Feedstock source'!$A$1:$B$8,2,FALSE)</f>
        <v>sludge</v>
      </c>
      <c r="R337" t="str">
        <f>VLOOKUP($G337,'PAHs abbreviations'!$A$2:$B$17,2,FALSE)</f>
        <v>Pyr</v>
      </c>
      <c r="S337" s="3">
        <v>8.4000000000000005E-2</v>
      </c>
    </row>
    <row r="338" spans="1:19">
      <c r="A338" t="s">
        <v>45</v>
      </c>
      <c r="B338" t="str">
        <f t="shared" si="20"/>
        <v>FWR-F</v>
      </c>
      <c r="C338" t="s">
        <v>137</v>
      </c>
      <c r="D338" t="s">
        <v>11</v>
      </c>
      <c r="E338" t="s">
        <v>74</v>
      </c>
      <c r="F338" t="s">
        <v>271</v>
      </c>
      <c r="G338" t="s">
        <v>83</v>
      </c>
      <c r="H338" t="s">
        <v>76</v>
      </c>
      <c r="I338" s="3">
        <v>32</v>
      </c>
      <c r="J338" t="s">
        <v>27</v>
      </c>
      <c r="K338" t="s">
        <v>74</v>
      </c>
      <c r="L338" t="s">
        <v>74</v>
      </c>
      <c r="M338" t="b">
        <f>IF(COUNTIF(carcinogens!$A$2:$A$35,G338),TRUE,FALSE)</f>
        <v>1</v>
      </c>
      <c r="N338" t="b">
        <f t="shared" si="21"/>
        <v>0</v>
      </c>
      <c r="O338" s="3">
        <f t="shared" si="22"/>
        <v>32</v>
      </c>
      <c r="P338" t="b">
        <f t="shared" si="23"/>
        <v>0</v>
      </c>
      <c r="Q338" t="str">
        <f>VLOOKUP(C338,'Feedstock source'!$A$1:$B$8,2,FALSE)</f>
        <v>reject</v>
      </c>
      <c r="R338" t="e">
        <f>VLOOKUP($G338,'PAHs abbreviations'!$A$2:$B$17,2,FALSE)</f>
        <v>#N/A</v>
      </c>
      <c r="S338" s="3">
        <v>32</v>
      </c>
    </row>
    <row r="339" spans="1:19">
      <c r="A339" t="s">
        <v>45</v>
      </c>
      <c r="B339" t="str">
        <f t="shared" si="20"/>
        <v>FWR-F</v>
      </c>
      <c r="C339" t="s">
        <v>137</v>
      </c>
      <c r="D339" t="s">
        <v>11</v>
      </c>
      <c r="E339" t="s">
        <v>74</v>
      </c>
      <c r="F339" t="s">
        <v>271</v>
      </c>
      <c r="G339" t="s">
        <v>83</v>
      </c>
      <c r="H339" t="s">
        <v>76</v>
      </c>
      <c r="I339" s="3">
        <v>31.1</v>
      </c>
      <c r="J339" t="s">
        <v>27</v>
      </c>
      <c r="K339" t="s">
        <v>74</v>
      </c>
      <c r="L339" t="s">
        <v>74</v>
      </c>
      <c r="M339" t="b">
        <f>IF(COUNTIF(carcinogens!$A$2:$A$35,G339),TRUE,FALSE)</f>
        <v>1</v>
      </c>
      <c r="N339" t="b">
        <f t="shared" si="21"/>
        <v>0</v>
      </c>
      <c r="O339" s="3">
        <f t="shared" si="22"/>
        <v>31.1</v>
      </c>
      <c r="P339" t="b">
        <f t="shared" si="23"/>
        <v>0</v>
      </c>
      <c r="Q339" t="str">
        <f>VLOOKUP(C339,'Feedstock source'!$A$1:$B$8,2,FALSE)</f>
        <v>reject</v>
      </c>
      <c r="R339" t="e">
        <f>VLOOKUP($G339,'PAHs abbreviations'!$A$2:$B$17,2,FALSE)</f>
        <v>#N/A</v>
      </c>
      <c r="S339" s="3">
        <v>31.1</v>
      </c>
    </row>
    <row r="340" spans="1:19">
      <c r="A340" t="s">
        <v>45</v>
      </c>
      <c r="B340" t="str">
        <f t="shared" si="20"/>
        <v>FWR-F</v>
      </c>
      <c r="C340" t="s">
        <v>137</v>
      </c>
      <c r="D340" t="s">
        <v>11</v>
      </c>
      <c r="E340" t="s">
        <v>74</v>
      </c>
      <c r="F340" t="s">
        <v>271</v>
      </c>
      <c r="G340" t="s">
        <v>83</v>
      </c>
      <c r="H340" t="s">
        <v>76</v>
      </c>
      <c r="I340" s="3">
        <v>26.8</v>
      </c>
      <c r="J340" t="s">
        <v>27</v>
      </c>
      <c r="K340" t="s">
        <v>74</v>
      </c>
      <c r="L340" t="s">
        <v>74</v>
      </c>
      <c r="M340" t="b">
        <f>IF(COUNTIF(carcinogens!$A$2:$A$35,G340),TRUE,FALSE)</f>
        <v>1</v>
      </c>
      <c r="N340" t="b">
        <f t="shared" si="21"/>
        <v>0</v>
      </c>
      <c r="O340" s="3">
        <f t="shared" si="22"/>
        <v>26.8</v>
      </c>
      <c r="P340" t="b">
        <f t="shared" si="23"/>
        <v>0</v>
      </c>
      <c r="Q340" t="str">
        <f>VLOOKUP(C340,'Feedstock source'!$A$1:$B$8,2,FALSE)</f>
        <v>reject</v>
      </c>
      <c r="R340" t="e">
        <f>VLOOKUP($G340,'PAHs abbreviations'!$A$2:$B$17,2,FALSE)</f>
        <v>#N/A</v>
      </c>
      <c r="S340" s="3">
        <v>26.8</v>
      </c>
    </row>
    <row r="341" spans="1:19">
      <c r="A341" t="s">
        <v>45</v>
      </c>
      <c r="B341" t="str">
        <f t="shared" si="20"/>
        <v>FWR-F</v>
      </c>
      <c r="C341" t="s">
        <v>137</v>
      </c>
      <c r="D341" t="s">
        <v>11</v>
      </c>
      <c r="E341" t="s">
        <v>74</v>
      </c>
      <c r="F341" t="s">
        <v>271</v>
      </c>
      <c r="G341" t="s">
        <v>92</v>
      </c>
      <c r="H341" t="s">
        <v>76</v>
      </c>
      <c r="I341" s="3">
        <v>2.8</v>
      </c>
      <c r="J341" t="s">
        <v>27</v>
      </c>
      <c r="K341" t="s">
        <v>74</v>
      </c>
      <c r="L341" t="s">
        <v>74</v>
      </c>
      <c r="M341" t="b">
        <f>IF(COUNTIF(carcinogens!$A$2:$A$35,G341),TRUE,FALSE)</f>
        <v>1</v>
      </c>
      <c r="N341" t="b">
        <f t="shared" si="21"/>
        <v>0</v>
      </c>
      <c r="O341" s="3">
        <f t="shared" si="22"/>
        <v>2.8</v>
      </c>
      <c r="P341" t="b">
        <f t="shared" si="23"/>
        <v>0</v>
      </c>
      <c r="Q341" t="str">
        <f>VLOOKUP(C341,'Feedstock source'!$A$1:$B$8,2,FALSE)</f>
        <v>reject</v>
      </c>
      <c r="R341" t="e">
        <f>VLOOKUP($G341,'PAHs abbreviations'!$A$2:$B$17,2,FALSE)</f>
        <v>#N/A</v>
      </c>
      <c r="S341" s="3">
        <v>2.8</v>
      </c>
    </row>
    <row r="342" spans="1:19">
      <c r="A342" t="s">
        <v>45</v>
      </c>
      <c r="B342" t="str">
        <f t="shared" si="20"/>
        <v>FWR-F</v>
      </c>
      <c r="C342" t="s">
        <v>137</v>
      </c>
      <c r="D342" t="s">
        <v>11</v>
      </c>
      <c r="E342" t="s">
        <v>74</v>
      </c>
      <c r="F342" t="s">
        <v>271</v>
      </c>
      <c r="G342" t="s">
        <v>92</v>
      </c>
      <c r="H342" t="s">
        <v>76</v>
      </c>
      <c r="I342" s="3">
        <v>2.7</v>
      </c>
      <c r="J342" t="s">
        <v>27</v>
      </c>
      <c r="K342" t="s">
        <v>74</v>
      </c>
      <c r="L342" t="s">
        <v>74</v>
      </c>
      <c r="M342" t="b">
        <f>IF(COUNTIF(carcinogens!$A$2:$A$35,G342),TRUE,FALSE)</f>
        <v>1</v>
      </c>
      <c r="N342" t="b">
        <f t="shared" si="21"/>
        <v>0</v>
      </c>
      <c r="O342" s="3">
        <f t="shared" si="22"/>
        <v>2.7</v>
      </c>
      <c r="P342" t="b">
        <f t="shared" si="23"/>
        <v>0</v>
      </c>
      <c r="Q342" t="str">
        <f>VLOOKUP(C342,'Feedstock source'!$A$1:$B$8,2,FALSE)</f>
        <v>reject</v>
      </c>
      <c r="R342" t="e">
        <f>VLOOKUP($G342,'PAHs abbreviations'!$A$2:$B$17,2,FALSE)</f>
        <v>#N/A</v>
      </c>
      <c r="S342" s="3">
        <v>2.7</v>
      </c>
    </row>
    <row r="343" spans="1:19">
      <c r="A343" t="s">
        <v>45</v>
      </c>
      <c r="B343" t="str">
        <f t="shared" si="20"/>
        <v>FWR-F</v>
      </c>
      <c r="C343" t="s">
        <v>137</v>
      </c>
      <c r="D343" t="s">
        <v>11</v>
      </c>
      <c r="E343" t="s">
        <v>74</v>
      </c>
      <c r="F343" t="s">
        <v>271</v>
      </c>
      <c r="G343" t="s">
        <v>92</v>
      </c>
      <c r="H343" t="s">
        <v>76</v>
      </c>
      <c r="I343" s="3">
        <v>2.4</v>
      </c>
      <c r="J343" t="s">
        <v>27</v>
      </c>
      <c r="K343" t="s">
        <v>74</v>
      </c>
      <c r="L343" t="s">
        <v>74</v>
      </c>
      <c r="M343" t="b">
        <f>IF(COUNTIF(carcinogens!$A$2:$A$35,G343),TRUE,FALSE)</f>
        <v>1</v>
      </c>
      <c r="N343" t="b">
        <f t="shared" si="21"/>
        <v>0</v>
      </c>
      <c r="O343" s="3">
        <f t="shared" si="22"/>
        <v>2.4</v>
      </c>
      <c r="P343" t="b">
        <f t="shared" si="23"/>
        <v>0</v>
      </c>
      <c r="Q343" t="str">
        <f>VLOOKUP(C343,'Feedstock source'!$A$1:$B$8,2,FALSE)</f>
        <v>reject</v>
      </c>
      <c r="R343" t="e">
        <f>VLOOKUP($G343,'PAHs abbreviations'!$A$2:$B$17,2,FALSE)</f>
        <v>#N/A</v>
      </c>
      <c r="S343" s="3">
        <v>2.4</v>
      </c>
    </row>
    <row r="344" spans="1:19">
      <c r="A344" t="s">
        <v>45</v>
      </c>
      <c r="B344" t="str">
        <f t="shared" si="20"/>
        <v>FWR-F</v>
      </c>
      <c r="C344" t="s">
        <v>137</v>
      </c>
      <c r="D344" t="s">
        <v>11</v>
      </c>
      <c r="E344" t="s">
        <v>74</v>
      </c>
      <c r="F344" t="s">
        <v>271</v>
      </c>
      <c r="G344" t="s">
        <v>93</v>
      </c>
      <c r="H344" t="s">
        <v>76</v>
      </c>
      <c r="I344" s="3" t="s">
        <v>99</v>
      </c>
      <c r="J344" t="s">
        <v>27</v>
      </c>
      <c r="K344" t="s">
        <v>74</v>
      </c>
      <c r="L344" t="s">
        <v>74</v>
      </c>
      <c r="M344" t="b">
        <f>IF(COUNTIF(carcinogens!$A$2:$A$35,G344),TRUE,FALSE)</f>
        <v>1</v>
      </c>
      <c r="N344" t="b">
        <f t="shared" si="21"/>
        <v>1</v>
      </c>
      <c r="O344" s="3" t="str">
        <f t="shared" si="22"/>
        <v>&lt; 0.5</v>
      </c>
      <c r="P344" t="b">
        <f t="shared" si="23"/>
        <v>1</v>
      </c>
      <c r="Q344" t="str">
        <f>VLOOKUP(C344,'Feedstock source'!$A$1:$B$8,2,FALSE)</f>
        <v>reject</v>
      </c>
      <c r="R344" t="e">
        <f>VLOOKUP($G344,'PAHs abbreviations'!$A$2:$B$17,2,FALSE)</f>
        <v>#N/A</v>
      </c>
      <c r="S344" s="3">
        <v>0.5</v>
      </c>
    </row>
    <row r="345" spans="1:19">
      <c r="A345" t="s">
        <v>45</v>
      </c>
      <c r="B345" t="str">
        <f t="shared" si="20"/>
        <v>FWR-F</v>
      </c>
      <c r="C345" t="s">
        <v>137</v>
      </c>
      <c r="D345" t="s">
        <v>11</v>
      </c>
      <c r="E345" t="s">
        <v>74</v>
      </c>
      <c r="F345" t="s">
        <v>271</v>
      </c>
      <c r="G345" t="s">
        <v>93</v>
      </c>
      <c r="H345" t="s">
        <v>76</v>
      </c>
      <c r="I345" s="3" t="s">
        <v>99</v>
      </c>
      <c r="J345" t="s">
        <v>27</v>
      </c>
      <c r="K345" t="s">
        <v>74</v>
      </c>
      <c r="L345" t="s">
        <v>74</v>
      </c>
      <c r="M345" t="b">
        <f>IF(COUNTIF(carcinogens!$A$2:$A$35,G345),TRUE,FALSE)</f>
        <v>1</v>
      </c>
      <c r="N345" t="b">
        <f t="shared" si="21"/>
        <v>1</v>
      </c>
      <c r="O345" s="3" t="str">
        <f t="shared" si="22"/>
        <v>&lt; 0.5</v>
      </c>
      <c r="P345" t="b">
        <f t="shared" si="23"/>
        <v>1</v>
      </c>
      <c r="Q345" t="str">
        <f>VLOOKUP(C345,'Feedstock source'!$A$1:$B$8,2,FALSE)</f>
        <v>reject</v>
      </c>
      <c r="R345" t="e">
        <f>VLOOKUP($G345,'PAHs abbreviations'!$A$2:$B$17,2,FALSE)</f>
        <v>#N/A</v>
      </c>
      <c r="S345" s="3">
        <v>0.5</v>
      </c>
    </row>
    <row r="346" spans="1:19">
      <c r="A346" t="s">
        <v>45</v>
      </c>
      <c r="B346" t="str">
        <f t="shared" si="20"/>
        <v>FWR-F</v>
      </c>
      <c r="C346" t="s">
        <v>137</v>
      </c>
      <c r="D346" t="s">
        <v>11</v>
      </c>
      <c r="E346" t="s">
        <v>74</v>
      </c>
      <c r="F346" t="s">
        <v>271</v>
      </c>
      <c r="G346" t="s">
        <v>93</v>
      </c>
      <c r="H346" t="s">
        <v>76</v>
      </c>
      <c r="I346" s="3" t="s">
        <v>99</v>
      </c>
      <c r="J346" t="s">
        <v>27</v>
      </c>
      <c r="K346" t="s">
        <v>74</v>
      </c>
      <c r="L346" t="s">
        <v>74</v>
      </c>
      <c r="M346" t="b">
        <f>IF(COUNTIF(carcinogens!$A$2:$A$35,G346),TRUE,FALSE)</f>
        <v>1</v>
      </c>
      <c r="N346" t="b">
        <f t="shared" si="21"/>
        <v>1</v>
      </c>
      <c r="O346" s="3" t="str">
        <f t="shared" si="22"/>
        <v>&lt; 0.5</v>
      </c>
      <c r="P346" t="b">
        <f t="shared" si="23"/>
        <v>1</v>
      </c>
      <c r="Q346" t="str">
        <f>VLOOKUP(C346,'Feedstock source'!$A$1:$B$8,2,FALSE)</f>
        <v>reject</v>
      </c>
      <c r="R346" t="e">
        <f>VLOOKUP($G346,'PAHs abbreviations'!$A$2:$B$17,2,FALSE)</f>
        <v>#N/A</v>
      </c>
      <c r="S346" s="3">
        <v>0.5</v>
      </c>
    </row>
    <row r="347" spans="1:19">
      <c r="A347" t="s">
        <v>45</v>
      </c>
      <c r="B347" t="str">
        <f t="shared" si="20"/>
        <v>FWR-F</v>
      </c>
      <c r="C347" t="s">
        <v>137</v>
      </c>
      <c r="D347" t="s">
        <v>11</v>
      </c>
      <c r="E347" t="s">
        <v>74</v>
      </c>
      <c r="F347" t="s">
        <v>271</v>
      </c>
      <c r="G347" t="s">
        <v>88</v>
      </c>
      <c r="H347" t="s">
        <v>76</v>
      </c>
      <c r="I347" s="3" t="s">
        <v>98</v>
      </c>
      <c r="J347" t="s">
        <v>27</v>
      </c>
      <c r="K347" t="s">
        <v>74</v>
      </c>
      <c r="L347" t="s">
        <v>74</v>
      </c>
      <c r="M347" t="b">
        <f>IF(COUNTIF(carcinogens!$A$2:$A$35,G347),TRUE,FALSE)</f>
        <v>1</v>
      </c>
      <c r="N347" t="b">
        <f t="shared" si="21"/>
        <v>1</v>
      </c>
      <c r="O347" s="3" t="str">
        <f t="shared" si="22"/>
        <v>&lt; 0.1</v>
      </c>
      <c r="P347" t="b">
        <f t="shared" si="23"/>
        <v>1</v>
      </c>
      <c r="Q347" t="str">
        <f>VLOOKUP(C347,'Feedstock source'!$A$1:$B$8,2,FALSE)</f>
        <v>reject</v>
      </c>
      <c r="R347" t="e">
        <f>VLOOKUP($G347,'PAHs abbreviations'!$A$2:$B$17,2,FALSE)</f>
        <v>#N/A</v>
      </c>
      <c r="S347" s="3">
        <v>0.1</v>
      </c>
    </row>
    <row r="348" spans="1:19">
      <c r="A348" t="s">
        <v>45</v>
      </c>
      <c r="B348" t="str">
        <f t="shared" si="20"/>
        <v>FWR-F</v>
      </c>
      <c r="C348" t="s">
        <v>137</v>
      </c>
      <c r="D348" t="s">
        <v>11</v>
      </c>
      <c r="E348" t="s">
        <v>74</v>
      </c>
      <c r="F348" t="s">
        <v>271</v>
      </c>
      <c r="G348" t="s">
        <v>88</v>
      </c>
      <c r="H348" t="s">
        <v>76</v>
      </c>
      <c r="I348" s="3" t="s">
        <v>98</v>
      </c>
      <c r="J348" t="s">
        <v>27</v>
      </c>
      <c r="K348" t="s">
        <v>74</v>
      </c>
      <c r="L348" t="s">
        <v>74</v>
      </c>
      <c r="M348" t="b">
        <f>IF(COUNTIF(carcinogens!$A$2:$A$35,G348),TRUE,FALSE)</f>
        <v>1</v>
      </c>
      <c r="N348" t="b">
        <f t="shared" si="21"/>
        <v>1</v>
      </c>
      <c r="O348" s="3" t="str">
        <f t="shared" si="22"/>
        <v>&lt; 0.1</v>
      </c>
      <c r="P348" t="b">
        <f t="shared" si="23"/>
        <v>1</v>
      </c>
      <c r="Q348" t="str">
        <f>VLOOKUP(C348,'Feedstock source'!$A$1:$B$8,2,FALSE)</f>
        <v>reject</v>
      </c>
      <c r="R348" t="e">
        <f>VLOOKUP($G348,'PAHs abbreviations'!$A$2:$B$17,2,FALSE)</f>
        <v>#N/A</v>
      </c>
      <c r="S348" s="3">
        <v>0.1</v>
      </c>
    </row>
    <row r="349" spans="1:19">
      <c r="A349" t="s">
        <v>45</v>
      </c>
      <c r="B349" t="str">
        <f t="shared" si="20"/>
        <v>FWR-F</v>
      </c>
      <c r="C349" t="s">
        <v>137</v>
      </c>
      <c r="D349" t="s">
        <v>11</v>
      </c>
      <c r="E349" t="s">
        <v>74</v>
      </c>
      <c r="F349" t="s">
        <v>271</v>
      </c>
      <c r="G349" t="s">
        <v>88</v>
      </c>
      <c r="H349" t="s">
        <v>76</v>
      </c>
      <c r="I349" s="3" t="s">
        <v>98</v>
      </c>
      <c r="J349" t="s">
        <v>27</v>
      </c>
      <c r="K349" t="s">
        <v>74</v>
      </c>
      <c r="L349" t="s">
        <v>74</v>
      </c>
      <c r="M349" t="b">
        <f>IF(COUNTIF(carcinogens!$A$2:$A$35,G349),TRUE,FALSE)</f>
        <v>1</v>
      </c>
      <c r="N349" t="b">
        <f t="shared" si="21"/>
        <v>1</v>
      </c>
      <c r="O349" s="3" t="str">
        <f t="shared" si="22"/>
        <v>&lt; 0.1</v>
      </c>
      <c r="P349" t="b">
        <f t="shared" si="23"/>
        <v>1</v>
      </c>
      <c r="Q349" t="str">
        <f>VLOOKUP(C349,'Feedstock source'!$A$1:$B$8,2,FALSE)</f>
        <v>reject</v>
      </c>
      <c r="R349" t="e">
        <f>VLOOKUP($G349,'PAHs abbreviations'!$A$2:$B$17,2,FALSE)</f>
        <v>#N/A</v>
      </c>
      <c r="S349" s="3">
        <v>0.1</v>
      </c>
    </row>
    <row r="350" spans="1:19">
      <c r="A350" t="s">
        <v>45</v>
      </c>
      <c r="B350" t="str">
        <f t="shared" si="20"/>
        <v>FWR-F</v>
      </c>
      <c r="C350" t="s">
        <v>137</v>
      </c>
      <c r="D350" t="s">
        <v>11</v>
      </c>
      <c r="E350" t="s">
        <v>74</v>
      </c>
      <c r="F350" t="s">
        <v>271</v>
      </c>
      <c r="G350" t="s">
        <v>81</v>
      </c>
      <c r="H350" t="s">
        <v>76</v>
      </c>
      <c r="I350" s="3" t="s">
        <v>98</v>
      </c>
      <c r="J350" t="s">
        <v>27</v>
      </c>
      <c r="K350" t="s">
        <v>74</v>
      </c>
      <c r="L350" t="s">
        <v>74</v>
      </c>
      <c r="M350" t="b">
        <f>IF(COUNTIF(carcinogens!$A$2:$A$35,G350),TRUE,FALSE)</f>
        <v>1</v>
      </c>
      <c r="N350" t="b">
        <f t="shared" si="21"/>
        <v>1</v>
      </c>
      <c r="O350" s="3" t="str">
        <f t="shared" si="22"/>
        <v>&lt; 0.1</v>
      </c>
      <c r="P350" t="b">
        <f t="shared" si="23"/>
        <v>1</v>
      </c>
      <c r="Q350" t="str">
        <f>VLOOKUP(C350,'Feedstock source'!$A$1:$B$8,2,FALSE)</f>
        <v>reject</v>
      </c>
      <c r="R350" t="e">
        <f>VLOOKUP($G350,'PAHs abbreviations'!$A$2:$B$17,2,FALSE)</f>
        <v>#N/A</v>
      </c>
      <c r="S350" s="3">
        <v>0.1</v>
      </c>
    </row>
    <row r="351" spans="1:19">
      <c r="A351" t="s">
        <v>45</v>
      </c>
      <c r="B351" t="str">
        <f t="shared" si="20"/>
        <v>FWR-F</v>
      </c>
      <c r="C351" t="s">
        <v>137</v>
      </c>
      <c r="D351" t="s">
        <v>11</v>
      </c>
      <c r="E351" t="s">
        <v>74</v>
      </c>
      <c r="F351" t="s">
        <v>271</v>
      </c>
      <c r="G351" t="s">
        <v>81</v>
      </c>
      <c r="H351" t="s">
        <v>76</v>
      </c>
      <c r="I351" s="3" t="s">
        <v>98</v>
      </c>
      <c r="J351" t="s">
        <v>27</v>
      </c>
      <c r="K351" t="s">
        <v>74</v>
      </c>
      <c r="L351" t="s">
        <v>74</v>
      </c>
      <c r="M351" t="b">
        <f>IF(COUNTIF(carcinogens!$A$2:$A$35,G351),TRUE,FALSE)</f>
        <v>1</v>
      </c>
      <c r="N351" t="b">
        <f t="shared" si="21"/>
        <v>1</v>
      </c>
      <c r="O351" s="3" t="str">
        <f t="shared" si="22"/>
        <v>&lt; 0.1</v>
      </c>
      <c r="P351" t="b">
        <f t="shared" si="23"/>
        <v>1</v>
      </c>
      <c r="Q351" t="str">
        <f>VLOOKUP(C351,'Feedstock source'!$A$1:$B$8,2,FALSE)</f>
        <v>reject</v>
      </c>
      <c r="R351" t="e">
        <f>VLOOKUP($G351,'PAHs abbreviations'!$A$2:$B$17,2,FALSE)</f>
        <v>#N/A</v>
      </c>
      <c r="S351" s="3">
        <v>0.1</v>
      </c>
    </row>
    <row r="352" spans="1:19">
      <c r="A352" t="s">
        <v>45</v>
      </c>
      <c r="B352" t="str">
        <f t="shared" si="20"/>
        <v>FWR-F</v>
      </c>
      <c r="C352" t="s">
        <v>137</v>
      </c>
      <c r="D352" t="s">
        <v>11</v>
      </c>
      <c r="E352" t="s">
        <v>74</v>
      </c>
      <c r="F352" t="s">
        <v>271</v>
      </c>
      <c r="G352" t="s">
        <v>81</v>
      </c>
      <c r="H352" t="s">
        <v>76</v>
      </c>
      <c r="I352" s="3" t="s">
        <v>98</v>
      </c>
      <c r="J352" t="s">
        <v>27</v>
      </c>
      <c r="K352" t="s">
        <v>74</v>
      </c>
      <c r="L352" t="s">
        <v>74</v>
      </c>
      <c r="M352" t="b">
        <f>IF(COUNTIF(carcinogens!$A$2:$A$35,G352),TRUE,FALSE)</f>
        <v>1</v>
      </c>
      <c r="N352" t="b">
        <f t="shared" si="21"/>
        <v>1</v>
      </c>
      <c r="O352" s="3" t="str">
        <f t="shared" si="22"/>
        <v>&lt; 0.1</v>
      </c>
      <c r="P352" t="b">
        <f t="shared" si="23"/>
        <v>1</v>
      </c>
      <c r="Q352" t="str">
        <f>VLOOKUP(C352,'Feedstock source'!$A$1:$B$8,2,FALSE)</f>
        <v>reject</v>
      </c>
      <c r="R352" t="e">
        <f>VLOOKUP($G352,'PAHs abbreviations'!$A$2:$B$17,2,FALSE)</f>
        <v>#N/A</v>
      </c>
      <c r="S352" s="3">
        <v>0.1</v>
      </c>
    </row>
    <row r="353" spans="1:19">
      <c r="A353" t="s">
        <v>45</v>
      </c>
      <c r="B353" t="str">
        <f t="shared" si="20"/>
        <v>FWR-F</v>
      </c>
      <c r="C353" t="s">
        <v>137</v>
      </c>
      <c r="D353" t="s">
        <v>11</v>
      </c>
      <c r="E353" t="s">
        <v>74</v>
      </c>
      <c r="F353" t="s">
        <v>271</v>
      </c>
      <c r="G353" t="s">
        <v>89</v>
      </c>
      <c r="H353" t="s">
        <v>76</v>
      </c>
      <c r="I353" s="3">
        <v>0.18</v>
      </c>
      <c r="J353" t="s">
        <v>27</v>
      </c>
      <c r="K353" t="s">
        <v>74</v>
      </c>
      <c r="L353" t="s">
        <v>74</v>
      </c>
      <c r="M353" t="b">
        <f>IF(COUNTIF(carcinogens!$A$2:$A$35,G353),TRUE,FALSE)</f>
        <v>1</v>
      </c>
      <c r="N353" t="b">
        <f t="shared" si="21"/>
        <v>0</v>
      </c>
      <c r="O353" s="3">
        <f t="shared" si="22"/>
        <v>0.18</v>
      </c>
      <c r="P353" t="b">
        <f t="shared" si="23"/>
        <v>0</v>
      </c>
      <c r="Q353" t="str">
        <f>VLOOKUP(C353,'Feedstock source'!$A$1:$B$8,2,FALSE)</f>
        <v>reject</v>
      </c>
      <c r="R353" t="e">
        <f>VLOOKUP($G353,'PAHs abbreviations'!$A$2:$B$17,2,FALSE)</f>
        <v>#N/A</v>
      </c>
      <c r="S353" s="3">
        <v>0.18</v>
      </c>
    </row>
    <row r="354" spans="1:19">
      <c r="A354" t="s">
        <v>45</v>
      </c>
      <c r="B354" t="str">
        <f t="shared" si="20"/>
        <v>FWR-F</v>
      </c>
      <c r="C354" t="s">
        <v>137</v>
      </c>
      <c r="D354" t="s">
        <v>11</v>
      </c>
      <c r="E354" t="s">
        <v>74</v>
      </c>
      <c r="F354" t="s">
        <v>271</v>
      </c>
      <c r="G354" t="s">
        <v>89</v>
      </c>
      <c r="H354" t="s">
        <v>76</v>
      </c>
      <c r="I354" s="3">
        <v>0.16</v>
      </c>
      <c r="J354" t="s">
        <v>27</v>
      </c>
      <c r="K354" t="s">
        <v>74</v>
      </c>
      <c r="L354" t="s">
        <v>74</v>
      </c>
      <c r="M354" t="b">
        <f>IF(COUNTIF(carcinogens!$A$2:$A$35,G354),TRUE,FALSE)</f>
        <v>1</v>
      </c>
      <c r="N354" t="b">
        <f t="shared" si="21"/>
        <v>0</v>
      </c>
      <c r="O354" s="3">
        <f t="shared" si="22"/>
        <v>0.16</v>
      </c>
      <c r="P354" t="b">
        <f t="shared" si="23"/>
        <v>0</v>
      </c>
      <c r="Q354" t="str">
        <f>VLOOKUP(C354,'Feedstock source'!$A$1:$B$8,2,FALSE)</f>
        <v>reject</v>
      </c>
      <c r="R354" t="e">
        <f>VLOOKUP($G354,'PAHs abbreviations'!$A$2:$B$17,2,FALSE)</f>
        <v>#N/A</v>
      </c>
      <c r="S354" s="3">
        <v>0.16</v>
      </c>
    </row>
    <row r="355" spans="1:19">
      <c r="A355" t="s">
        <v>45</v>
      </c>
      <c r="B355" t="str">
        <f t="shared" si="20"/>
        <v>FWR-F</v>
      </c>
      <c r="C355" t="s">
        <v>137</v>
      </c>
      <c r="D355" t="s">
        <v>11</v>
      </c>
      <c r="E355" t="s">
        <v>74</v>
      </c>
      <c r="F355" t="s">
        <v>271</v>
      </c>
      <c r="G355" t="s">
        <v>89</v>
      </c>
      <c r="H355" t="s">
        <v>76</v>
      </c>
      <c r="I355" s="3">
        <v>0.15</v>
      </c>
      <c r="J355" t="s">
        <v>27</v>
      </c>
      <c r="K355" t="s">
        <v>74</v>
      </c>
      <c r="L355" t="s">
        <v>74</v>
      </c>
      <c r="M355" t="b">
        <f>IF(COUNTIF(carcinogens!$A$2:$A$35,G355),TRUE,FALSE)</f>
        <v>1</v>
      </c>
      <c r="N355" t="b">
        <f t="shared" si="21"/>
        <v>0</v>
      </c>
      <c r="O355" s="3">
        <f t="shared" si="22"/>
        <v>0.15</v>
      </c>
      <c r="P355" t="b">
        <f t="shared" si="23"/>
        <v>0</v>
      </c>
      <c r="Q355" t="str">
        <f>VLOOKUP(C355,'Feedstock source'!$A$1:$B$8,2,FALSE)</f>
        <v>reject</v>
      </c>
      <c r="R355" t="e">
        <f>VLOOKUP($G355,'PAHs abbreviations'!$A$2:$B$17,2,FALSE)</f>
        <v>#N/A</v>
      </c>
      <c r="S355" s="3">
        <v>0.15</v>
      </c>
    </row>
    <row r="356" spans="1:19">
      <c r="A356" t="s">
        <v>45</v>
      </c>
      <c r="B356" t="str">
        <f t="shared" si="20"/>
        <v>FWR-F</v>
      </c>
      <c r="C356" t="s">
        <v>137</v>
      </c>
      <c r="D356" t="s">
        <v>11</v>
      </c>
      <c r="E356" t="s">
        <v>74</v>
      </c>
      <c r="F356" t="s">
        <v>271</v>
      </c>
      <c r="G356" t="s">
        <v>82</v>
      </c>
      <c r="H356" t="s">
        <v>76</v>
      </c>
      <c r="I356" s="3" t="s">
        <v>98</v>
      </c>
      <c r="J356" t="s">
        <v>27</v>
      </c>
      <c r="K356" t="s">
        <v>74</v>
      </c>
      <c r="L356" t="s">
        <v>74</v>
      </c>
      <c r="M356" t="b">
        <f>IF(COUNTIF(carcinogens!$A$2:$A$35,G356),TRUE,FALSE)</f>
        <v>1</v>
      </c>
      <c r="N356" t="b">
        <f t="shared" si="21"/>
        <v>1</v>
      </c>
      <c r="O356" s="3" t="str">
        <f t="shared" si="22"/>
        <v>&lt; 0.1</v>
      </c>
      <c r="P356" t="b">
        <f t="shared" si="23"/>
        <v>1</v>
      </c>
      <c r="Q356" t="str">
        <f>VLOOKUP(C356,'Feedstock source'!$A$1:$B$8,2,FALSE)</f>
        <v>reject</v>
      </c>
      <c r="R356" t="e">
        <f>VLOOKUP($G356,'PAHs abbreviations'!$A$2:$B$17,2,FALSE)</f>
        <v>#N/A</v>
      </c>
      <c r="S356" s="3">
        <v>0.1</v>
      </c>
    </row>
    <row r="357" spans="1:19">
      <c r="A357" t="s">
        <v>45</v>
      </c>
      <c r="B357" t="str">
        <f t="shared" si="20"/>
        <v>FWR-F</v>
      </c>
      <c r="C357" t="s">
        <v>137</v>
      </c>
      <c r="D357" t="s">
        <v>11</v>
      </c>
      <c r="E357" t="s">
        <v>74</v>
      </c>
      <c r="F357" t="s">
        <v>271</v>
      </c>
      <c r="G357" t="s">
        <v>82</v>
      </c>
      <c r="H357" t="s">
        <v>76</v>
      </c>
      <c r="I357" s="3" t="s">
        <v>98</v>
      </c>
      <c r="J357" t="s">
        <v>27</v>
      </c>
      <c r="K357" t="s">
        <v>74</v>
      </c>
      <c r="L357" t="s">
        <v>74</v>
      </c>
      <c r="M357" t="b">
        <f>IF(COUNTIF(carcinogens!$A$2:$A$35,G357),TRUE,FALSE)</f>
        <v>1</v>
      </c>
      <c r="N357" t="b">
        <f t="shared" si="21"/>
        <v>1</v>
      </c>
      <c r="O357" s="3" t="str">
        <f t="shared" si="22"/>
        <v>&lt; 0.1</v>
      </c>
      <c r="P357" t="b">
        <f t="shared" si="23"/>
        <v>1</v>
      </c>
      <c r="Q357" t="str">
        <f>VLOOKUP(C357,'Feedstock source'!$A$1:$B$8,2,FALSE)</f>
        <v>reject</v>
      </c>
      <c r="R357" t="e">
        <f>VLOOKUP($G357,'PAHs abbreviations'!$A$2:$B$17,2,FALSE)</f>
        <v>#N/A</v>
      </c>
      <c r="S357" s="3">
        <v>0.1</v>
      </c>
    </row>
    <row r="358" spans="1:19">
      <c r="A358" t="s">
        <v>45</v>
      </c>
      <c r="B358" t="str">
        <f t="shared" si="20"/>
        <v>FWR-F</v>
      </c>
      <c r="C358" t="s">
        <v>137</v>
      </c>
      <c r="D358" t="s">
        <v>11</v>
      </c>
      <c r="E358" t="s">
        <v>74</v>
      </c>
      <c r="F358" t="s">
        <v>271</v>
      </c>
      <c r="G358" t="s">
        <v>82</v>
      </c>
      <c r="H358" t="s">
        <v>76</v>
      </c>
      <c r="I358" s="3" t="s">
        <v>98</v>
      </c>
      <c r="J358" t="s">
        <v>27</v>
      </c>
      <c r="K358" t="s">
        <v>74</v>
      </c>
      <c r="L358" t="s">
        <v>74</v>
      </c>
      <c r="M358" t="b">
        <f>IF(COUNTIF(carcinogens!$A$2:$A$35,G358),TRUE,FALSE)</f>
        <v>1</v>
      </c>
      <c r="N358" t="b">
        <f t="shared" si="21"/>
        <v>1</v>
      </c>
      <c r="O358" s="3" t="str">
        <f t="shared" si="22"/>
        <v>&lt; 0.1</v>
      </c>
      <c r="P358" t="b">
        <f t="shared" si="23"/>
        <v>1</v>
      </c>
      <c r="Q358" t="str">
        <f>VLOOKUP(C358,'Feedstock source'!$A$1:$B$8,2,FALSE)</f>
        <v>reject</v>
      </c>
      <c r="R358" t="e">
        <f>VLOOKUP($G358,'PAHs abbreviations'!$A$2:$B$17,2,FALSE)</f>
        <v>#N/A</v>
      </c>
      <c r="S358" s="3">
        <v>0.1</v>
      </c>
    </row>
    <row r="359" spans="1:19">
      <c r="A359" t="s">
        <v>45</v>
      </c>
      <c r="B359" t="str">
        <f t="shared" si="20"/>
        <v>FWR-F</v>
      </c>
      <c r="C359" t="s">
        <v>137</v>
      </c>
      <c r="D359" t="s">
        <v>11</v>
      </c>
      <c r="E359" t="s">
        <v>74</v>
      </c>
      <c r="F359" t="s">
        <v>271</v>
      </c>
      <c r="G359" t="s">
        <v>90</v>
      </c>
      <c r="H359" t="s">
        <v>76</v>
      </c>
      <c r="I359" s="3" t="s">
        <v>98</v>
      </c>
      <c r="J359" t="s">
        <v>27</v>
      </c>
      <c r="K359" t="s">
        <v>74</v>
      </c>
      <c r="L359" t="s">
        <v>74</v>
      </c>
      <c r="M359" t="b">
        <f>IF(COUNTIF(carcinogens!$A$2:$A$35,G359),TRUE,FALSE)</f>
        <v>1</v>
      </c>
      <c r="N359" t="b">
        <f t="shared" si="21"/>
        <v>1</v>
      </c>
      <c r="O359" s="3" t="str">
        <f t="shared" si="22"/>
        <v>&lt; 0.1</v>
      </c>
      <c r="P359" t="b">
        <f t="shared" si="23"/>
        <v>1</v>
      </c>
      <c r="Q359" t="str">
        <f>VLOOKUP(C359,'Feedstock source'!$A$1:$B$8,2,FALSE)</f>
        <v>reject</v>
      </c>
      <c r="R359" t="e">
        <f>VLOOKUP($G359,'PAHs abbreviations'!$A$2:$B$17,2,FALSE)</f>
        <v>#N/A</v>
      </c>
      <c r="S359" s="3">
        <v>0.1</v>
      </c>
    </row>
    <row r="360" spans="1:19">
      <c r="A360" t="s">
        <v>45</v>
      </c>
      <c r="B360" t="str">
        <f t="shared" si="20"/>
        <v>FWR-F</v>
      </c>
      <c r="C360" t="s">
        <v>137</v>
      </c>
      <c r="D360" t="s">
        <v>11</v>
      </c>
      <c r="E360" t="s">
        <v>74</v>
      </c>
      <c r="F360" t="s">
        <v>271</v>
      </c>
      <c r="G360" t="s">
        <v>90</v>
      </c>
      <c r="H360" t="s">
        <v>76</v>
      </c>
      <c r="I360" s="3" t="s">
        <v>98</v>
      </c>
      <c r="J360" t="s">
        <v>27</v>
      </c>
      <c r="K360" t="s">
        <v>74</v>
      </c>
      <c r="L360" t="s">
        <v>74</v>
      </c>
      <c r="M360" t="b">
        <f>IF(COUNTIF(carcinogens!$A$2:$A$35,G360),TRUE,FALSE)</f>
        <v>1</v>
      </c>
      <c r="N360" t="b">
        <f t="shared" si="21"/>
        <v>1</v>
      </c>
      <c r="O360" s="3" t="str">
        <f t="shared" si="22"/>
        <v>&lt; 0.1</v>
      </c>
      <c r="P360" t="b">
        <f t="shared" si="23"/>
        <v>1</v>
      </c>
      <c r="Q360" t="str">
        <f>VLOOKUP(C360,'Feedstock source'!$A$1:$B$8,2,FALSE)</f>
        <v>reject</v>
      </c>
      <c r="R360" t="e">
        <f>VLOOKUP($G360,'PAHs abbreviations'!$A$2:$B$17,2,FALSE)</f>
        <v>#N/A</v>
      </c>
      <c r="S360" s="3">
        <v>0.1</v>
      </c>
    </row>
    <row r="361" spans="1:19">
      <c r="A361" t="s">
        <v>45</v>
      </c>
      <c r="B361" t="str">
        <f t="shared" si="20"/>
        <v>FWR-F</v>
      </c>
      <c r="C361" t="s">
        <v>137</v>
      </c>
      <c r="D361" t="s">
        <v>11</v>
      </c>
      <c r="E361" t="s">
        <v>74</v>
      </c>
      <c r="F361" t="s">
        <v>271</v>
      </c>
      <c r="G361" t="s">
        <v>90</v>
      </c>
      <c r="H361" t="s">
        <v>76</v>
      </c>
      <c r="I361" s="3" t="s">
        <v>98</v>
      </c>
      <c r="J361" t="s">
        <v>27</v>
      </c>
      <c r="K361" t="s">
        <v>74</v>
      </c>
      <c r="L361" t="s">
        <v>74</v>
      </c>
      <c r="M361" t="b">
        <f>IF(COUNTIF(carcinogens!$A$2:$A$35,G361),TRUE,FALSE)</f>
        <v>1</v>
      </c>
      <c r="N361" t="b">
        <f t="shared" si="21"/>
        <v>1</v>
      </c>
      <c r="O361" s="3" t="str">
        <f t="shared" si="22"/>
        <v>&lt; 0.1</v>
      </c>
      <c r="P361" t="b">
        <f t="shared" si="23"/>
        <v>1</v>
      </c>
      <c r="Q361" t="str">
        <f>VLOOKUP(C361,'Feedstock source'!$A$1:$B$8,2,FALSE)</f>
        <v>reject</v>
      </c>
      <c r="R361" t="e">
        <f>VLOOKUP($G361,'PAHs abbreviations'!$A$2:$B$17,2,FALSE)</f>
        <v>#N/A</v>
      </c>
      <c r="S361" s="3">
        <v>0.1</v>
      </c>
    </row>
    <row r="362" spans="1:19">
      <c r="A362" t="s">
        <v>45</v>
      </c>
      <c r="B362" t="str">
        <f t="shared" si="20"/>
        <v>FWR-F</v>
      </c>
      <c r="C362" t="s">
        <v>137</v>
      </c>
      <c r="D362" t="s">
        <v>11</v>
      </c>
      <c r="E362" t="s">
        <v>74</v>
      </c>
      <c r="F362" t="s">
        <v>271</v>
      </c>
      <c r="G362" t="s">
        <v>79</v>
      </c>
      <c r="H362" t="s">
        <v>76</v>
      </c>
      <c r="I362" s="3" t="s">
        <v>98</v>
      </c>
      <c r="J362" t="s">
        <v>27</v>
      </c>
      <c r="K362" t="s">
        <v>74</v>
      </c>
      <c r="L362" t="s">
        <v>74</v>
      </c>
      <c r="M362" t="b">
        <f>IF(COUNTIF(carcinogens!$A$2:$A$35,G362),TRUE,FALSE)</f>
        <v>1</v>
      </c>
      <c r="N362" t="b">
        <f t="shared" si="21"/>
        <v>1</v>
      </c>
      <c r="O362" s="3" t="str">
        <f t="shared" si="22"/>
        <v>&lt; 0.1</v>
      </c>
      <c r="P362" t="b">
        <f t="shared" si="23"/>
        <v>1</v>
      </c>
      <c r="Q362" t="str">
        <f>VLOOKUP(C362,'Feedstock source'!$A$1:$B$8,2,FALSE)</f>
        <v>reject</v>
      </c>
      <c r="R362" t="e">
        <f>VLOOKUP($G362,'PAHs abbreviations'!$A$2:$B$17,2,FALSE)</f>
        <v>#N/A</v>
      </c>
      <c r="S362" s="3">
        <v>0.1</v>
      </c>
    </row>
    <row r="363" spans="1:19">
      <c r="A363" t="s">
        <v>45</v>
      </c>
      <c r="B363" t="str">
        <f t="shared" si="20"/>
        <v>FWR-F</v>
      </c>
      <c r="C363" t="s">
        <v>137</v>
      </c>
      <c r="D363" t="s">
        <v>11</v>
      </c>
      <c r="E363" t="s">
        <v>74</v>
      </c>
      <c r="F363" t="s">
        <v>271</v>
      </c>
      <c r="G363" t="s">
        <v>79</v>
      </c>
      <c r="H363" t="s">
        <v>76</v>
      </c>
      <c r="I363" s="3" t="s">
        <v>98</v>
      </c>
      <c r="J363" t="s">
        <v>27</v>
      </c>
      <c r="K363" t="s">
        <v>74</v>
      </c>
      <c r="L363" t="s">
        <v>74</v>
      </c>
      <c r="M363" t="b">
        <f>IF(COUNTIF(carcinogens!$A$2:$A$35,G363),TRUE,FALSE)</f>
        <v>1</v>
      </c>
      <c r="N363" t="b">
        <f t="shared" si="21"/>
        <v>1</v>
      </c>
      <c r="O363" s="3" t="str">
        <f t="shared" si="22"/>
        <v>&lt; 0.1</v>
      </c>
      <c r="P363" t="b">
        <f t="shared" si="23"/>
        <v>1</v>
      </c>
      <c r="Q363" t="str">
        <f>VLOOKUP(C363,'Feedstock source'!$A$1:$B$8,2,FALSE)</f>
        <v>reject</v>
      </c>
      <c r="R363" t="e">
        <f>VLOOKUP($G363,'PAHs abbreviations'!$A$2:$B$17,2,FALSE)</f>
        <v>#N/A</v>
      </c>
      <c r="S363" s="3">
        <v>0.1</v>
      </c>
    </row>
    <row r="364" spans="1:19">
      <c r="A364" t="s">
        <v>45</v>
      </c>
      <c r="B364" t="str">
        <f t="shared" si="20"/>
        <v>FWR-F</v>
      </c>
      <c r="C364" t="s">
        <v>137</v>
      </c>
      <c r="D364" t="s">
        <v>11</v>
      </c>
      <c r="E364" t="s">
        <v>74</v>
      </c>
      <c r="F364" t="s">
        <v>271</v>
      </c>
      <c r="G364" t="s">
        <v>79</v>
      </c>
      <c r="H364" t="s">
        <v>76</v>
      </c>
      <c r="I364" s="3" t="s">
        <v>98</v>
      </c>
      <c r="J364" t="s">
        <v>27</v>
      </c>
      <c r="K364" t="s">
        <v>74</v>
      </c>
      <c r="L364" t="s">
        <v>74</v>
      </c>
      <c r="M364" t="b">
        <f>IF(COUNTIF(carcinogens!$A$2:$A$35,G364),TRUE,FALSE)</f>
        <v>1</v>
      </c>
      <c r="N364" t="b">
        <f t="shared" si="21"/>
        <v>1</v>
      </c>
      <c r="O364" s="3" t="str">
        <f t="shared" si="22"/>
        <v>&lt; 0.1</v>
      </c>
      <c r="P364" t="b">
        <f t="shared" si="23"/>
        <v>1</v>
      </c>
      <c r="Q364" t="str">
        <f>VLOOKUP(C364,'Feedstock source'!$A$1:$B$8,2,FALSE)</f>
        <v>reject</v>
      </c>
      <c r="R364" t="e">
        <f>VLOOKUP($G364,'PAHs abbreviations'!$A$2:$B$17,2,FALSE)</f>
        <v>#N/A</v>
      </c>
      <c r="S364" s="3">
        <v>0.1</v>
      </c>
    </row>
    <row r="365" spans="1:19">
      <c r="A365" t="s">
        <v>45</v>
      </c>
      <c r="B365" t="str">
        <f t="shared" si="20"/>
        <v>FWR-F</v>
      </c>
      <c r="C365" t="s">
        <v>137</v>
      </c>
      <c r="D365" t="s">
        <v>11</v>
      </c>
      <c r="E365" t="s">
        <v>74</v>
      </c>
      <c r="F365" t="s">
        <v>271</v>
      </c>
      <c r="G365" t="s">
        <v>79</v>
      </c>
      <c r="H365" t="s">
        <v>76</v>
      </c>
      <c r="I365" s="3" t="s">
        <v>98</v>
      </c>
      <c r="J365" t="s">
        <v>27</v>
      </c>
      <c r="K365" t="s">
        <v>74</v>
      </c>
      <c r="L365" t="s">
        <v>74</v>
      </c>
      <c r="M365" t="b">
        <f>IF(COUNTIF(carcinogens!$A$2:$A$35,G365),TRUE,FALSE)</f>
        <v>1</v>
      </c>
      <c r="N365" t="b">
        <f t="shared" si="21"/>
        <v>1</v>
      </c>
      <c r="O365" s="3" t="str">
        <f t="shared" si="22"/>
        <v>&lt; 0.1</v>
      </c>
      <c r="P365" t="b">
        <f t="shared" si="23"/>
        <v>1</v>
      </c>
      <c r="Q365" t="str">
        <f>VLOOKUP(C365,'Feedstock source'!$A$1:$B$8,2,FALSE)</f>
        <v>reject</v>
      </c>
      <c r="R365" t="e">
        <f>VLOOKUP($G365,'PAHs abbreviations'!$A$2:$B$17,2,FALSE)</f>
        <v>#N/A</v>
      </c>
      <c r="S365" s="3">
        <v>0.1</v>
      </c>
    </row>
    <row r="366" spans="1:19">
      <c r="A366" t="s">
        <v>45</v>
      </c>
      <c r="B366" t="str">
        <f t="shared" si="20"/>
        <v>FWR-F</v>
      </c>
      <c r="C366" t="s">
        <v>137</v>
      </c>
      <c r="D366" t="s">
        <v>11</v>
      </c>
      <c r="E366" t="s">
        <v>74</v>
      </c>
      <c r="F366" t="s">
        <v>271</v>
      </c>
      <c r="G366" t="s">
        <v>79</v>
      </c>
      <c r="H366" t="s">
        <v>76</v>
      </c>
      <c r="I366" s="3" t="s">
        <v>98</v>
      </c>
      <c r="J366" t="s">
        <v>27</v>
      </c>
      <c r="K366" t="s">
        <v>74</v>
      </c>
      <c r="L366" t="s">
        <v>74</v>
      </c>
      <c r="M366" t="b">
        <f>IF(COUNTIF(carcinogens!$A$2:$A$35,G366),TRUE,FALSE)</f>
        <v>1</v>
      </c>
      <c r="N366" t="b">
        <f t="shared" si="21"/>
        <v>1</v>
      </c>
      <c r="O366" s="3" t="str">
        <f t="shared" si="22"/>
        <v>&lt; 0.1</v>
      </c>
      <c r="P366" t="b">
        <f t="shared" si="23"/>
        <v>1</v>
      </c>
      <c r="Q366" t="str">
        <f>VLOOKUP(C366,'Feedstock source'!$A$1:$B$8,2,FALSE)</f>
        <v>reject</v>
      </c>
      <c r="R366" t="e">
        <f>VLOOKUP($G366,'PAHs abbreviations'!$A$2:$B$17,2,FALSE)</f>
        <v>#N/A</v>
      </c>
      <c r="S366" s="3">
        <v>0.1</v>
      </c>
    </row>
    <row r="367" spans="1:19">
      <c r="A367" t="s">
        <v>45</v>
      </c>
      <c r="B367" t="str">
        <f t="shared" si="20"/>
        <v>FWR-F</v>
      </c>
      <c r="C367" t="s">
        <v>137</v>
      </c>
      <c r="D367" t="s">
        <v>11</v>
      </c>
      <c r="E367" t="s">
        <v>74</v>
      </c>
      <c r="F367" t="s">
        <v>271</v>
      </c>
      <c r="G367" t="s">
        <v>79</v>
      </c>
      <c r="H367" t="s">
        <v>76</v>
      </c>
      <c r="I367" s="3" t="s">
        <v>98</v>
      </c>
      <c r="J367" t="s">
        <v>27</v>
      </c>
      <c r="K367" t="s">
        <v>74</v>
      </c>
      <c r="L367" t="s">
        <v>74</v>
      </c>
      <c r="M367" t="b">
        <f>IF(COUNTIF(carcinogens!$A$2:$A$35,G367),TRUE,FALSE)</f>
        <v>1</v>
      </c>
      <c r="N367" t="b">
        <f t="shared" si="21"/>
        <v>1</v>
      </c>
      <c r="O367" s="3" t="str">
        <f t="shared" si="22"/>
        <v>&lt; 0.1</v>
      </c>
      <c r="P367" t="b">
        <f t="shared" si="23"/>
        <v>1</v>
      </c>
      <c r="Q367" t="str">
        <f>VLOOKUP(C367,'Feedstock source'!$A$1:$B$8,2,FALSE)</f>
        <v>reject</v>
      </c>
      <c r="R367" t="e">
        <f>VLOOKUP($G367,'PAHs abbreviations'!$A$2:$B$17,2,FALSE)</f>
        <v>#N/A</v>
      </c>
      <c r="S367" s="3">
        <v>0.1</v>
      </c>
    </row>
    <row r="368" spans="1:19">
      <c r="A368" t="s">
        <v>45</v>
      </c>
      <c r="B368" t="str">
        <f t="shared" si="20"/>
        <v>FWR-F</v>
      </c>
      <c r="C368" t="s">
        <v>137</v>
      </c>
      <c r="D368" t="s">
        <v>11</v>
      </c>
      <c r="E368" t="s">
        <v>74</v>
      </c>
      <c r="F368" t="s">
        <v>271</v>
      </c>
      <c r="G368" t="s">
        <v>86</v>
      </c>
      <c r="H368" t="s">
        <v>76</v>
      </c>
      <c r="I368" s="3" t="s">
        <v>98</v>
      </c>
      <c r="J368" t="s">
        <v>27</v>
      </c>
      <c r="K368" t="s">
        <v>74</v>
      </c>
      <c r="L368" t="s">
        <v>74</v>
      </c>
      <c r="M368" t="b">
        <f>IF(COUNTIF(carcinogens!$A$2:$A$35,G368),TRUE,FALSE)</f>
        <v>1</v>
      </c>
      <c r="N368" t="b">
        <f t="shared" si="21"/>
        <v>1</v>
      </c>
      <c r="O368" s="3" t="str">
        <f t="shared" si="22"/>
        <v>&lt; 0.1</v>
      </c>
      <c r="P368" t="b">
        <f t="shared" si="23"/>
        <v>1</v>
      </c>
      <c r="Q368" t="str">
        <f>VLOOKUP(C368,'Feedstock source'!$A$1:$B$8,2,FALSE)</f>
        <v>reject</v>
      </c>
      <c r="R368" t="e">
        <f>VLOOKUP($G368,'PAHs abbreviations'!$A$2:$B$17,2,FALSE)</f>
        <v>#N/A</v>
      </c>
      <c r="S368" s="3">
        <v>0.1</v>
      </c>
    </row>
    <row r="369" spans="1:19">
      <c r="A369" t="s">
        <v>45</v>
      </c>
      <c r="B369" t="str">
        <f t="shared" si="20"/>
        <v>FWR-F</v>
      </c>
      <c r="C369" t="s">
        <v>137</v>
      </c>
      <c r="D369" t="s">
        <v>11</v>
      </c>
      <c r="E369" t="s">
        <v>74</v>
      </c>
      <c r="F369" t="s">
        <v>271</v>
      </c>
      <c r="G369" t="s">
        <v>86</v>
      </c>
      <c r="H369" t="s">
        <v>76</v>
      </c>
      <c r="I369" s="3" t="s">
        <v>98</v>
      </c>
      <c r="J369" t="s">
        <v>27</v>
      </c>
      <c r="K369" t="s">
        <v>74</v>
      </c>
      <c r="L369" t="s">
        <v>74</v>
      </c>
      <c r="M369" t="b">
        <f>IF(COUNTIF(carcinogens!$A$2:$A$35,G369),TRUE,FALSE)</f>
        <v>1</v>
      </c>
      <c r="N369" t="b">
        <f t="shared" si="21"/>
        <v>1</v>
      </c>
      <c r="O369" s="3" t="str">
        <f t="shared" si="22"/>
        <v>&lt; 0.1</v>
      </c>
      <c r="P369" t="b">
        <f t="shared" si="23"/>
        <v>1</v>
      </c>
      <c r="Q369" t="str">
        <f>VLOOKUP(C369,'Feedstock source'!$A$1:$B$8,2,FALSE)</f>
        <v>reject</v>
      </c>
      <c r="R369" t="e">
        <f>VLOOKUP($G369,'PAHs abbreviations'!$A$2:$B$17,2,FALSE)</f>
        <v>#N/A</v>
      </c>
      <c r="S369" s="3">
        <v>0.1</v>
      </c>
    </row>
    <row r="370" spans="1:19">
      <c r="A370" t="s">
        <v>45</v>
      </c>
      <c r="B370" t="str">
        <f t="shared" si="20"/>
        <v>FWR-F</v>
      </c>
      <c r="C370" t="s">
        <v>137</v>
      </c>
      <c r="D370" t="s">
        <v>11</v>
      </c>
      <c r="E370" t="s">
        <v>74</v>
      </c>
      <c r="F370" t="s">
        <v>271</v>
      </c>
      <c r="G370" t="s">
        <v>86</v>
      </c>
      <c r="H370" t="s">
        <v>76</v>
      </c>
      <c r="I370" s="3" t="s">
        <v>98</v>
      </c>
      <c r="J370" t="s">
        <v>27</v>
      </c>
      <c r="K370" t="s">
        <v>74</v>
      </c>
      <c r="L370" t="s">
        <v>74</v>
      </c>
      <c r="M370" t="b">
        <f>IF(COUNTIF(carcinogens!$A$2:$A$35,G370),TRUE,FALSE)</f>
        <v>1</v>
      </c>
      <c r="N370" t="b">
        <f t="shared" si="21"/>
        <v>1</v>
      </c>
      <c r="O370" s="3" t="str">
        <f t="shared" si="22"/>
        <v>&lt; 0.1</v>
      </c>
      <c r="P370" t="b">
        <f t="shared" si="23"/>
        <v>1</v>
      </c>
      <c r="Q370" t="str">
        <f>VLOOKUP(C370,'Feedstock source'!$A$1:$B$8,2,FALSE)</f>
        <v>reject</v>
      </c>
      <c r="R370" t="e">
        <f>VLOOKUP($G370,'PAHs abbreviations'!$A$2:$B$17,2,FALSE)</f>
        <v>#N/A</v>
      </c>
      <c r="S370" s="3">
        <v>0.1</v>
      </c>
    </row>
    <row r="371" spans="1:19">
      <c r="A371" t="s">
        <v>45</v>
      </c>
      <c r="B371" t="str">
        <f t="shared" si="20"/>
        <v>FWR-F</v>
      </c>
      <c r="C371" t="s">
        <v>137</v>
      </c>
      <c r="D371" t="s">
        <v>11</v>
      </c>
      <c r="E371" t="s">
        <v>74</v>
      </c>
      <c r="F371" t="s">
        <v>271</v>
      </c>
      <c r="G371" t="s">
        <v>91</v>
      </c>
      <c r="H371" t="s">
        <v>76</v>
      </c>
      <c r="I371" s="3">
        <v>0.17</v>
      </c>
      <c r="J371" t="s">
        <v>27</v>
      </c>
      <c r="K371" t="s">
        <v>74</v>
      </c>
      <c r="L371" t="s">
        <v>74</v>
      </c>
      <c r="M371" t="b">
        <f>IF(COUNTIF(carcinogens!$A$2:$A$35,G371),TRUE,FALSE)</f>
        <v>1</v>
      </c>
      <c r="N371" t="b">
        <f t="shared" si="21"/>
        <v>0</v>
      </c>
      <c r="O371" s="3">
        <f t="shared" si="22"/>
        <v>0.17</v>
      </c>
      <c r="P371" t="b">
        <f t="shared" si="23"/>
        <v>0</v>
      </c>
      <c r="Q371" t="str">
        <f>VLOOKUP(C371,'Feedstock source'!$A$1:$B$8,2,FALSE)</f>
        <v>reject</v>
      </c>
      <c r="R371" t="e">
        <f>VLOOKUP($G371,'PAHs abbreviations'!$A$2:$B$17,2,FALSE)</f>
        <v>#N/A</v>
      </c>
      <c r="S371" s="3">
        <v>0.17</v>
      </c>
    </row>
    <row r="372" spans="1:19">
      <c r="A372" t="s">
        <v>45</v>
      </c>
      <c r="B372" t="str">
        <f t="shared" si="20"/>
        <v>FWR-F</v>
      </c>
      <c r="C372" t="s">
        <v>137</v>
      </c>
      <c r="D372" t="s">
        <v>11</v>
      </c>
      <c r="E372" t="s">
        <v>74</v>
      </c>
      <c r="F372" t="s">
        <v>271</v>
      </c>
      <c r="G372" t="s">
        <v>91</v>
      </c>
      <c r="H372" t="s">
        <v>76</v>
      </c>
      <c r="I372" s="3">
        <v>0.15</v>
      </c>
      <c r="J372" t="s">
        <v>27</v>
      </c>
      <c r="K372" t="s">
        <v>74</v>
      </c>
      <c r="L372" t="s">
        <v>74</v>
      </c>
      <c r="M372" t="b">
        <f>IF(COUNTIF(carcinogens!$A$2:$A$35,G372),TRUE,FALSE)</f>
        <v>1</v>
      </c>
      <c r="N372" t="b">
        <f t="shared" si="21"/>
        <v>0</v>
      </c>
      <c r="O372" s="3">
        <f t="shared" si="22"/>
        <v>0.15</v>
      </c>
      <c r="P372" t="b">
        <f t="shared" si="23"/>
        <v>0</v>
      </c>
      <c r="Q372" t="str">
        <f>VLOOKUP(C372,'Feedstock source'!$A$1:$B$8,2,FALSE)</f>
        <v>reject</v>
      </c>
      <c r="R372" t="e">
        <f>VLOOKUP($G372,'PAHs abbreviations'!$A$2:$B$17,2,FALSE)</f>
        <v>#N/A</v>
      </c>
      <c r="S372" s="3">
        <v>0.15</v>
      </c>
    </row>
    <row r="373" spans="1:19">
      <c r="A373" t="s">
        <v>45</v>
      </c>
      <c r="B373" t="str">
        <f t="shared" si="20"/>
        <v>FWR-F</v>
      </c>
      <c r="C373" t="s">
        <v>137</v>
      </c>
      <c r="D373" t="s">
        <v>11</v>
      </c>
      <c r="E373" t="s">
        <v>74</v>
      </c>
      <c r="F373" t="s">
        <v>271</v>
      </c>
      <c r="G373" t="s">
        <v>91</v>
      </c>
      <c r="H373" t="s">
        <v>76</v>
      </c>
      <c r="I373" s="3">
        <v>0.14000000000000001</v>
      </c>
      <c r="J373" t="s">
        <v>27</v>
      </c>
      <c r="K373" t="s">
        <v>74</v>
      </c>
      <c r="L373" t="s">
        <v>74</v>
      </c>
      <c r="M373" t="b">
        <f>IF(COUNTIF(carcinogens!$A$2:$A$35,G373),TRUE,FALSE)</f>
        <v>1</v>
      </c>
      <c r="N373" t="b">
        <f t="shared" si="21"/>
        <v>0</v>
      </c>
      <c r="O373" s="3">
        <f t="shared" si="22"/>
        <v>0.14000000000000001</v>
      </c>
      <c r="P373" t="b">
        <f t="shared" si="23"/>
        <v>0</v>
      </c>
      <c r="Q373" t="str">
        <f>VLOOKUP(C373,'Feedstock source'!$A$1:$B$8,2,FALSE)</f>
        <v>reject</v>
      </c>
      <c r="R373" t="e">
        <f>VLOOKUP($G373,'PAHs abbreviations'!$A$2:$B$17,2,FALSE)</f>
        <v>#N/A</v>
      </c>
      <c r="S373" s="3">
        <v>0.14000000000000001</v>
      </c>
    </row>
    <row r="374" spans="1:19">
      <c r="A374" t="s">
        <v>45</v>
      </c>
      <c r="B374" t="str">
        <f t="shared" si="20"/>
        <v>FWR-F</v>
      </c>
      <c r="C374" t="s">
        <v>137</v>
      </c>
      <c r="D374" t="s">
        <v>11</v>
      </c>
      <c r="E374" t="s">
        <v>74</v>
      </c>
      <c r="F374" t="s">
        <v>271</v>
      </c>
      <c r="G374" t="s">
        <v>87</v>
      </c>
      <c r="H374" t="s">
        <v>76</v>
      </c>
      <c r="I374" s="3" t="s">
        <v>98</v>
      </c>
      <c r="J374" t="s">
        <v>27</v>
      </c>
      <c r="K374" t="s">
        <v>74</v>
      </c>
      <c r="L374" t="s">
        <v>74</v>
      </c>
      <c r="M374" t="b">
        <f>IF(COUNTIF(carcinogens!$A$2:$A$35,G374),TRUE,FALSE)</f>
        <v>1</v>
      </c>
      <c r="N374" t="b">
        <f t="shared" si="21"/>
        <v>1</v>
      </c>
      <c r="O374" s="3" t="str">
        <f t="shared" si="22"/>
        <v>&lt; 0.1</v>
      </c>
      <c r="P374" t="b">
        <f t="shared" si="23"/>
        <v>1</v>
      </c>
      <c r="Q374" t="str">
        <f>VLOOKUP(C374,'Feedstock source'!$A$1:$B$8,2,FALSE)</f>
        <v>reject</v>
      </c>
      <c r="R374" t="e">
        <f>VLOOKUP($G374,'PAHs abbreviations'!$A$2:$B$17,2,FALSE)</f>
        <v>#N/A</v>
      </c>
      <c r="S374" s="3">
        <v>0.1</v>
      </c>
    </row>
    <row r="375" spans="1:19">
      <c r="A375" t="s">
        <v>45</v>
      </c>
      <c r="B375" t="str">
        <f t="shared" si="20"/>
        <v>FWR-F</v>
      </c>
      <c r="C375" t="s">
        <v>137</v>
      </c>
      <c r="D375" t="s">
        <v>11</v>
      </c>
      <c r="E375" t="s">
        <v>74</v>
      </c>
      <c r="F375" t="s">
        <v>271</v>
      </c>
      <c r="G375" t="s">
        <v>87</v>
      </c>
      <c r="H375" t="s">
        <v>76</v>
      </c>
      <c r="I375" s="3" t="s">
        <v>98</v>
      </c>
      <c r="J375" t="s">
        <v>27</v>
      </c>
      <c r="K375" t="s">
        <v>74</v>
      </c>
      <c r="L375" t="s">
        <v>74</v>
      </c>
      <c r="M375" t="b">
        <f>IF(COUNTIF(carcinogens!$A$2:$A$35,G375),TRUE,FALSE)</f>
        <v>1</v>
      </c>
      <c r="N375" t="b">
        <f t="shared" si="21"/>
        <v>1</v>
      </c>
      <c r="O375" s="3" t="str">
        <f t="shared" si="22"/>
        <v>&lt; 0.1</v>
      </c>
      <c r="P375" t="b">
        <f t="shared" si="23"/>
        <v>1</v>
      </c>
      <c r="Q375" t="str">
        <f>VLOOKUP(C375,'Feedstock source'!$A$1:$B$8,2,FALSE)</f>
        <v>reject</v>
      </c>
      <c r="R375" t="e">
        <f>VLOOKUP($G375,'PAHs abbreviations'!$A$2:$B$17,2,FALSE)</f>
        <v>#N/A</v>
      </c>
      <c r="S375" s="3">
        <v>0.1</v>
      </c>
    </row>
    <row r="376" spans="1:19">
      <c r="A376" t="s">
        <v>45</v>
      </c>
      <c r="B376" t="str">
        <f t="shared" si="20"/>
        <v>FWR-F</v>
      </c>
      <c r="C376" t="s">
        <v>137</v>
      </c>
      <c r="D376" t="s">
        <v>11</v>
      </c>
      <c r="E376" t="s">
        <v>74</v>
      </c>
      <c r="F376" t="s">
        <v>271</v>
      </c>
      <c r="G376" t="s">
        <v>87</v>
      </c>
      <c r="H376" t="s">
        <v>76</v>
      </c>
      <c r="I376" s="3" t="s">
        <v>98</v>
      </c>
      <c r="J376" t="s">
        <v>27</v>
      </c>
      <c r="K376" t="s">
        <v>74</v>
      </c>
      <c r="L376" t="s">
        <v>74</v>
      </c>
      <c r="M376" t="b">
        <f>IF(COUNTIF(carcinogens!$A$2:$A$35,G376),TRUE,FALSE)</f>
        <v>1</v>
      </c>
      <c r="N376" t="b">
        <f t="shared" si="21"/>
        <v>1</v>
      </c>
      <c r="O376" s="3" t="str">
        <f t="shared" si="22"/>
        <v>&lt; 0.1</v>
      </c>
      <c r="P376" t="b">
        <f t="shared" si="23"/>
        <v>1</v>
      </c>
      <c r="Q376" t="str">
        <f>VLOOKUP(C376,'Feedstock source'!$A$1:$B$8,2,FALSE)</f>
        <v>reject</v>
      </c>
      <c r="R376" t="e">
        <f>VLOOKUP($G376,'PAHs abbreviations'!$A$2:$B$17,2,FALSE)</f>
        <v>#N/A</v>
      </c>
      <c r="S376" s="3">
        <v>0.1</v>
      </c>
    </row>
    <row r="377" spans="1:19">
      <c r="A377" t="s">
        <v>45</v>
      </c>
      <c r="B377" t="str">
        <f t="shared" si="20"/>
        <v>FWR-F</v>
      </c>
      <c r="C377" t="s">
        <v>137</v>
      </c>
      <c r="D377" t="s">
        <v>11</v>
      </c>
      <c r="E377" t="s">
        <v>74</v>
      </c>
      <c r="F377" t="s">
        <v>271</v>
      </c>
      <c r="G377" t="s">
        <v>77</v>
      </c>
      <c r="H377" t="s">
        <v>76</v>
      </c>
      <c r="I377" s="3" t="s">
        <v>98</v>
      </c>
      <c r="J377" t="s">
        <v>27</v>
      </c>
      <c r="K377" t="s">
        <v>74</v>
      </c>
      <c r="L377" t="s">
        <v>74</v>
      </c>
      <c r="M377" t="b">
        <f>IF(COUNTIF(carcinogens!$A$2:$A$35,G377),TRUE,FALSE)</f>
        <v>1</v>
      </c>
      <c r="N377" t="b">
        <f t="shared" si="21"/>
        <v>1</v>
      </c>
      <c r="O377" s="3" t="str">
        <f t="shared" si="22"/>
        <v>&lt; 0.1</v>
      </c>
      <c r="P377" t="b">
        <f t="shared" si="23"/>
        <v>1</v>
      </c>
      <c r="Q377" t="str">
        <f>VLOOKUP(C377,'Feedstock source'!$A$1:$B$8,2,FALSE)</f>
        <v>reject</v>
      </c>
      <c r="R377" t="e">
        <f>VLOOKUP($G377,'PAHs abbreviations'!$A$2:$B$17,2,FALSE)</f>
        <v>#N/A</v>
      </c>
      <c r="S377" s="3">
        <v>0.1</v>
      </c>
    </row>
    <row r="378" spans="1:19">
      <c r="A378" t="s">
        <v>45</v>
      </c>
      <c r="B378" t="str">
        <f t="shared" si="20"/>
        <v>FWR-F</v>
      </c>
      <c r="C378" t="s">
        <v>137</v>
      </c>
      <c r="D378" t="s">
        <v>11</v>
      </c>
      <c r="E378" t="s">
        <v>74</v>
      </c>
      <c r="F378" t="s">
        <v>271</v>
      </c>
      <c r="G378" t="s">
        <v>77</v>
      </c>
      <c r="H378" t="s">
        <v>76</v>
      </c>
      <c r="I378" s="3" t="s">
        <v>98</v>
      </c>
      <c r="J378" t="s">
        <v>27</v>
      </c>
      <c r="K378" t="s">
        <v>74</v>
      </c>
      <c r="L378" t="s">
        <v>74</v>
      </c>
      <c r="M378" t="b">
        <f>IF(COUNTIF(carcinogens!$A$2:$A$35,G378),TRUE,FALSE)</f>
        <v>1</v>
      </c>
      <c r="N378" t="b">
        <f t="shared" si="21"/>
        <v>1</v>
      </c>
      <c r="O378" s="3" t="str">
        <f t="shared" si="22"/>
        <v>&lt; 0.1</v>
      </c>
      <c r="P378" t="b">
        <f t="shared" si="23"/>
        <v>1</v>
      </c>
      <c r="Q378" t="str">
        <f>VLOOKUP(C378,'Feedstock source'!$A$1:$B$8,2,FALSE)</f>
        <v>reject</v>
      </c>
      <c r="R378" t="e">
        <f>VLOOKUP($G378,'PAHs abbreviations'!$A$2:$B$17,2,FALSE)</f>
        <v>#N/A</v>
      </c>
      <c r="S378" s="3">
        <v>0.1</v>
      </c>
    </row>
    <row r="379" spans="1:19">
      <c r="A379" t="s">
        <v>45</v>
      </c>
      <c r="B379" t="str">
        <f t="shared" si="20"/>
        <v>FWR-F</v>
      </c>
      <c r="C379" t="s">
        <v>137</v>
      </c>
      <c r="D379" t="s">
        <v>11</v>
      </c>
      <c r="E379" t="s">
        <v>74</v>
      </c>
      <c r="F379" t="s">
        <v>271</v>
      </c>
      <c r="G379" t="s">
        <v>77</v>
      </c>
      <c r="H379" t="s">
        <v>76</v>
      </c>
      <c r="I379" s="3" t="s">
        <v>98</v>
      </c>
      <c r="J379" t="s">
        <v>27</v>
      </c>
      <c r="K379" t="s">
        <v>74</v>
      </c>
      <c r="L379" t="s">
        <v>74</v>
      </c>
      <c r="M379" t="b">
        <f>IF(COUNTIF(carcinogens!$A$2:$A$35,G379),TRUE,FALSE)</f>
        <v>1</v>
      </c>
      <c r="N379" t="b">
        <f t="shared" si="21"/>
        <v>1</v>
      </c>
      <c r="O379" s="3" t="str">
        <f t="shared" si="22"/>
        <v>&lt; 0.1</v>
      </c>
      <c r="P379" t="b">
        <f t="shared" si="23"/>
        <v>1</v>
      </c>
      <c r="Q379" t="str">
        <f>VLOOKUP(C379,'Feedstock source'!$A$1:$B$8,2,FALSE)</f>
        <v>reject</v>
      </c>
      <c r="R379" t="e">
        <f>VLOOKUP($G379,'PAHs abbreviations'!$A$2:$B$17,2,FALSE)</f>
        <v>#N/A</v>
      </c>
      <c r="S379" s="3">
        <v>0.1</v>
      </c>
    </row>
    <row r="380" spans="1:19">
      <c r="A380" t="s">
        <v>45</v>
      </c>
      <c r="B380" t="str">
        <f t="shared" si="20"/>
        <v>FWR-F</v>
      </c>
      <c r="C380" t="s">
        <v>137</v>
      </c>
      <c r="D380" t="s">
        <v>11</v>
      </c>
      <c r="E380" t="s">
        <v>74</v>
      </c>
      <c r="F380" t="s">
        <v>271</v>
      </c>
      <c r="G380" t="s">
        <v>85</v>
      </c>
      <c r="H380" t="s">
        <v>76</v>
      </c>
      <c r="I380" s="3">
        <v>0.18</v>
      </c>
      <c r="J380" t="s">
        <v>27</v>
      </c>
      <c r="K380" t="s">
        <v>74</v>
      </c>
      <c r="L380" t="s">
        <v>74</v>
      </c>
      <c r="M380" t="b">
        <f>IF(COUNTIF(carcinogens!$A$2:$A$35,G380),TRUE,FALSE)</f>
        <v>1</v>
      </c>
      <c r="N380" t="b">
        <f t="shared" si="21"/>
        <v>0</v>
      </c>
      <c r="O380" s="3">
        <f t="shared" si="22"/>
        <v>0.18</v>
      </c>
      <c r="P380" t="b">
        <f t="shared" si="23"/>
        <v>0</v>
      </c>
      <c r="Q380" t="str">
        <f>VLOOKUP(C380,'Feedstock source'!$A$1:$B$8,2,FALSE)</f>
        <v>reject</v>
      </c>
      <c r="R380" t="e">
        <f>VLOOKUP($G380,'PAHs abbreviations'!$A$2:$B$17,2,FALSE)</f>
        <v>#N/A</v>
      </c>
      <c r="S380" s="3">
        <v>0.18</v>
      </c>
    </row>
    <row r="381" spans="1:19">
      <c r="A381" t="s">
        <v>45</v>
      </c>
      <c r="B381" t="str">
        <f t="shared" si="20"/>
        <v>FWR-F</v>
      </c>
      <c r="C381" t="s">
        <v>137</v>
      </c>
      <c r="D381" t="s">
        <v>11</v>
      </c>
      <c r="E381" t="s">
        <v>74</v>
      </c>
      <c r="F381" t="s">
        <v>271</v>
      </c>
      <c r="G381" t="s">
        <v>85</v>
      </c>
      <c r="H381" t="s">
        <v>76</v>
      </c>
      <c r="I381" s="3">
        <v>0.15</v>
      </c>
      <c r="J381" t="s">
        <v>27</v>
      </c>
      <c r="K381" t="s">
        <v>74</v>
      </c>
      <c r="L381" t="s">
        <v>74</v>
      </c>
      <c r="M381" t="b">
        <f>IF(COUNTIF(carcinogens!$A$2:$A$35,G381),TRUE,FALSE)</f>
        <v>1</v>
      </c>
      <c r="N381" t="b">
        <f t="shared" si="21"/>
        <v>0</v>
      </c>
      <c r="O381" s="3">
        <f t="shared" si="22"/>
        <v>0.15</v>
      </c>
      <c r="P381" t="b">
        <f t="shared" si="23"/>
        <v>0</v>
      </c>
      <c r="Q381" t="str">
        <f>VLOOKUP(C381,'Feedstock source'!$A$1:$B$8,2,FALSE)</f>
        <v>reject</v>
      </c>
      <c r="R381" t="e">
        <f>VLOOKUP($G381,'PAHs abbreviations'!$A$2:$B$17,2,FALSE)</f>
        <v>#N/A</v>
      </c>
      <c r="S381" s="3">
        <v>0.15</v>
      </c>
    </row>
    <row r="382" spans="1:19">
      <c r="A382" t="s">
        <v>45</v>
      </c>
      <c r="B382" t="str">
        <f t="shared" si="20"/>
        <v>FWR-F</v>
      </c>
      <c r="C382" t="s">
        <v>137</v>
      </c>
      <c r="D382" t="s">
        <v>11</v>
      </c>
      <c r="E382" t="s">
        <v>74</v>
      </c>
      <c r="F382" t="s">
        <v>271</v>
      </c>
      <c r="G382" t="s">
        <v>85</v>
      </c>
      <c r="H382" t="s">
        <v>76</v>
      </c>
      <c r="I382" s="3">
        <v>0.13</v>
      </c>
      <c r="J382" t="s">
        <v>27</v>
      </c>
      <c r="K382" t="s">
        <v>74</v>
      </c>
      <c r="L382" t="s">
        <v>74</v>
      </c>
      <c r="M382" t="b">
        <f>IF(COUNTIF(carcinogens!$A$2:$A$35,G382),TRUE,FALSE)</f>
        <v>1</v>
      </c>
      <c r="N382" t="b">
        <f t="shared" si="21"/>
        <v>0</v>
      </c>
      <c r="O382" s="3">
        <f t="shared" si="22"/>
        <v>0.13</v>
      </c>
      <c r="P382" t="b">
        <f t="shared" si="23"/>
        <v>0</v>
      </c>
      <c r="Q382" t="str">
        <f>VLOOKUP(C382,'Feedstock source'!$A$1:$B$8,2,FALSE)</f>
        <v>reject</v>
      </c>
      <c r="R382" t="e">
        <f>VLOOKUP($G382,'PAHs abbreviations'!$A$2:$B$17,2,FALSE)</f>
        <v>#N/A</v>
      </c>
      <c r="S382" s="3">
        <v>0.13</v>
      </c>
    </row>
    <row r="383" spans="1:19">
      <c r="A383" t="s">
        <v>45</v>
      </c>
      <c r="B383" t="str">
        <f t="shared" si="20"/>
        <v>FWR-F</v>
      </c>
      <c r="C383" t="s">
        <v>137</v>
      </c>
      <c r="D383" t="s">
        <v>11</v>
      </c>
      <c r="E383" t="s">
        <v>74</v>
      </c>
      <c r="F383" t="s">
        <v>271</v>
      </c>
      <c r="G383" t="s">
        <v>49</v>
      </c>
      <c r="H383" t="s">
        <v>46</v>
      </c>
      <c r="I383" s="3">
        <v>7.0000000000000001E-3</v>
      </c>
      <c r="J383" t="s">
        <v>0</v>
      </c>
      <c r="K383" t="s">
        <v>74</v>
      </c>
      <c r="L383" t="s">
        <v>74</v>
      </c>
      <c r="M383" t="b">
        <f>IF(COUNTIF(carcinogens!$A$2:$A$35,G383),TRUE,FALSE)</f>
        <v>0</v>
      </c>
      <c r="N383" t="b">
        <f t="shared" si="21"/>
        <v>0</v>
      </c>
      <c r="O383" s="3">
        <f t="shared" si="22"/>
        <v>7.0000000000000001E-3</v>
      </c>
      <c r="P383" t="b">
        <f t="shared" si="23"/>
        <v>0</v>
      </c>
      <c r="Q383" t="str">
        <f>VLOOKUP(C383,'Feedstock source'!$A$1:$B$8,2,FALSE)</f>
        <v>reject</v>
      </c>
      <c r="R383" t="str">
        <f>VLOOKUP($G383,'PAHs abbreviations'!$A$2:$B$17,2,FALSE)</f>
        <v>Ace</v>
      </c>
      <c r="S383" s="3">
        <v>7.0000000000000001E-3</v>
      </c>
    </row>
    <row r="384" spans="1:19">
      <c r="A384" t="s">
        <v>45</v>
      </c>
      <c r="B384" t="str">
        <f t="shared" si="20"/>
        <v>FWR-F</v>
      </c>
      <c r="C384" t="s">
        <v>137</v>
      </c>
      <c r="D384" t="s">
        <v>11</v>
      </c>
      <c r="E384" t="s">
        <v>74</v>
      </c>
      <c r="F384" t="s">
        <v>271</v>
      </c>
      <c r="G384" t="s">
        <v>49</v>
      </c>
      <c r="H384" t="s">
        <v>46</v>
      </c>
      <c r="I384" s="3">
        <v>6.0000000000000001E-3</v>
      </c>
      <c r="J384" t="s">
        <v>0</v>
      </c>
      <c r="K384" t="s">
        <v>74</v>
      </c>
      <c r="L384" t="s">
        <v>74</v>
      </c>
      <c r="M384" t="b">
        <f>IF(COUNTIF(carcinogens!$A$2:$A$35,G384),TRUE,FALSE)</f>
        <v>0</v>
      </c>
      <c r="N384" t="b">
        <f t="shared" si="21"/>
        <v>0</v>
      </c>
      <c r="O384" s="3">
        <f t="shared" si="22"/>
        <v>6.0000000000000001E-3</v>
      </c>
      <c r="P384" t="b">
        <f t="shared" si="23"/>
        <v>0</v>
      </c>
      <c r="Q384" t="str">
        <f>VLOOKUP(C384,'Feedstock source'!$A$1:$B$8,2,FALSE)</f>
        <v>reject</v>
      </c>
      <c r="R384" t="str">
        <f>VLOOKUP($G384,'PAHs abbreviations'!$A$2:$B$17,2,FALSE)</f>
        <v>Ace</v>
      </c>
      <c r="S384" s="3">
        <v>6.0000000000000001E-3</v>
      </c>
    </row>
    <row r="385" spans="1:19">
      <c r="A385" t="s">
        <v>45</v>
      </c>
      <c r="B385" t="str">
        <f t="shared" si="20"/>
        <v>FWR-F</v>
      </c>
      <c r="C385" t="s">
        <v>137</v>
      </c>
      <c r="D385" t="s">
        <v>11</v>
      </c>
      <c r="E385" t="s">
        <v>74</v>
      </c>
      <c r="F385" t="s">
        <v>271</v>
      </c>
      <c r="G385" t="s">
        <v>49</v>
      </c>
      <c r="H385" t="s">
        <v>46</v>
      </c>
      <c r="I385" s="3">
        <v>6.0000000000000001E-3</v>
      </c>
      <c r="J385" t="s">
        <v>0</v>
      </c>
      <c r="K385" t="s">
        <v>74</v>
      </c>
      <c r="L385" t="s">
        <v>74</v>
      </c>
      <c r="M385" t="b">
        <f>IF(COUNTIF(carcinogens!$A$2:$A$35,G385),TRUE,FALSE)</f>
        <v>0</v>
      </c>
      <c r="N385" t="b">
        <f t="shared" si="21"/>
        <v>0</v>
      </c>
      <c r="O385" s="3">
        <f t="shared" si="22"/>
        <v>6.0000000000000001E-3</v>
      </c>
      <c r="P385" t="b">
        <f t="shared" si="23"/>
        <v>0</v>
      </c>
      <c r="Q385" t="str">
        <f>VLOOKUP(C385,'Feedstock source'!$A$1:$B$8,2,FALSE)</f>
        <v>reject</v>
      </c>
      <c r="R385" t="str">
        <f>VLOOKUP($G385,'PAHs abbreviations'!$A$2:$B$17,2,FALSE)</f>
        <v>Ace</v>
      </c>
      <c r="S385" s="3">
        <v>6.0000000000000001E-3</v>
      </c>
    </row>
    <row r="386" spans="1:19">
      <c r="A386" t="s">
        <v>45</v>
      </c>
      <c r="B386" t="str">
        <f t="shared" ref="B386:B449" si="24">A386</f>
        <v>FWR-F</v>
      </c>
      <c r="C386" t="s">
        <v>137</v>
      </c>
      <c r="D386" t="s">
        <v>11</v>
      </c>
      <c r="E386" t="s">
        <v>74</v>
      </c>
      <c r="F386" t="s">
        <v>271</v>
      </c>
      <c r="G386" t="s">
        <v>48</v>
      </c>
      <c r="H386" t="s">
        <v>46</v>
      </c>
      <c r="I386" s="3">
        <v>8.0000000000000002E-3</v>
      </c>
      <c r="J386" t="s">
        <v>0</v>
      </c>
      <c r="K386" t="s">
        <v>74</v>
      </c>
      <c r="L386" t="s">
        <v>74</v>
      </c>
      <c r="M386" t="b">
        <f>IF(COUNTIF(carcinogens!$A$2:$A$35,G386),TRUE,FALSE)</f>
        <v>0</v>
      </c>
      <c r="N386" t="b">
        <f t="shared" ref="N386:N449" si="25">IF(ISNUMBER(I386),FALSE,TRUE)</f>
        <v>0</v>
      </c>
      <c r="O386" s="3">
        <f t="shared" ref="O386:O449" si="26">I386</f>
        <v>8.0000000000000002E-3</v>
      </c>
      <c r="P386" t="b">
        <f t="shared" ref="P386:P449" si="27">IF(ISNUMBER(O386),FALSE,TRUE)</f>
        <v>0</v>
      </c>
      <c r="Q386" t="str">
        <f>VLOOKUP(C386,'Feedstock source'!$A$1:$B$8,2,FALSE)</f>
        <v>reject</v>
      </c>
      <c r="R386" t="str">
        <f>VLOOKUP($G386,'PAHs abbreviations'!$A$2:$B$17,2,FALSE)</f>
        <v>Acy</v>
      </c>
      <c r="S386" s="3">
        <v>8.0000000000000002E-3</v>
      </c>
    </row>
    <row r="387" spans="1:19">
      <c r="A387" t="s">
        <v>45</v>
      </c>
      <c r="B387" t="str">
        <f t="shared" si="24"/>
        <v>FWR-F</v>
      </c>
      <c r="C387" t="s">
        <v>137</v>
      </c>
      <c r="D387" t="s">
        <v>11</v>
      </c>
      <c r="E387" t="s">
        <v>74</v>
      </c>
      <c r="F387" t="s">
        <v>271</v>
      </c>
      <c r="G387" t="s">
        <v>48</v>
      </c>
      <c r="H387" t="s">
        <v>46</v>
      </c>
      <c r="I387" s="3">
        <v>6.0000000000000001E-3</v>
      </c>
      <c r="J387" t="s">
        <v>0</v>
      </c>
      <c r="K387" t="s">
        <v>74</v>
      </c>
      <c r="L387" t="s">
        <v>74</v>
      </c>
      <c r="M387" t="b">
        <f>IF(COUNTIF(carcinogens!$A$2:$A$35,G387),TRUE,FALSE)</f>
        <v>0</v>
      </c>
      <c r="N387" t="b">
        <f t="shared" si="25"/>
        <v>0</v>
      </c>
      <c r="O387" s="3">
        <f t="shared" si="26"/>
        <v>6.0000000000000001E-3</v>
      </c>
      <c r="P387" t="b">
        <f t="shared" si="27"/>
        <v>0</v>
      </c>
      <c r="Q387" t="str">
        <f>VLOOKUP(C387,'Feedstock source'!$A$1:$B$8,2,FALSE)</f>
        <v>reject</v>
      </c>
      <c r="R387" t="str">
        <f>VLOOKUP($G387,'PAHs abbreviations'!$A$2:$B$17,2,FALSE)</f>
        <v>Acy</v>
      </c>
      <c r="S387" s="3">
        <v>6.0000000000000001E-3</v>
      </c>
    </row>
    <row r="388" spans="1:19">
      <c r="A388" t="s">
        <v>45</v>
      </c>
      <c r="B388" t="str">
        <f t="shared" si="24"/>
        <v>FWR-F</v>
      </c>
      <c r="C388" t="s">
        <v>137</v>
      </c>
      <c r="D388" t="s">
        <v>11</v>
      </c>
      <c r="E388" t="s">
        <v>74</v>
      </c>
      <c r="F388" t="s">
        <v>271</v>
      </c>
      <c r="G388" t="s">
        <v>48</v>
      </c>
      <c r="H388" t="s">
        <v>46</v>
      </c>
      <c r="I388" s="3">
        <v>5.0000000000000001E-3</v>
      </c>
      <c r="J388" t="s">
        <v>0</v>
      </c>
      <c r="K388" t="s">
        <v>74</v>
      </c>
      <c r="L388" t="s">
        <v>74</v>
      </c>
      <c r="M388" t="b">
        <f>IF(COUNTIF(carcinogens!$A$2:$A$35,G388),TRUE,FALSE)</f>
        <v>0</v>
      </c>
      <c r="N388" t="b">
        <f t="shared" si="25"/>
        <v>0</v>
      </c>
      <c r="O388" s="3">
        <f t="shared" si="26"/>
        <v>5.0000000000000001E-3</v>
      </c>
      <c r="P388" t="b">
        <f t="shared" si="27"/>
        <v>0</v>
      </c>
      <c r="Q388" t="str">
        <f>VLOOKUP(C388,'Feedstock source'!$A$1:$B$8,2,FALSE)</f>
        <v>reject</v>
      </c>
      <c r="R388" t="str">
        <f>VLOOKUP($G388,'PAHs abbreviations'!$A$2:$B$17,2,FALSE)</f>
        <v>Acy</v>
      </c>
      <c r="S388" s="3">
        <v>5.0000000000000001E-3</v>
      </c>
    </row>
    <row r="389" spans="1:19">
      <c r="A389" t="s">
        <v>45</v>
      </c>
      <c r="B389" t="str">
        <f t="shared" si="24"/>
        <v>FWR-F</v>
      </c>
      <c r="C389" t="s">
        <v>137</v>
      </c>
      <c r="D389" t="s">
        <v>11</v>
      </c>
      <c r="E389" t="s">
        <v>74</v>
      </c>
      <c r="F389" t="s">
        <v>271</v>
      </c>
      <c r="G389" t="s">
        <v>52</v>
      </c>
      <c r="H389" t="s">
        <v>46</v>
      </c>
      <c r="I389" s="3">
        <v>1.0999999999999999E-2</v>
      </c>
      <c r="J389" t="s">
        <v>0</v>
      </c>
      <c r="K389" t="s">
        <v>74</v>
      </c>
      <c r="L389" t="s">
        <v>74</v>
      </c>
      <c r="M389" t="b">
        <f>IF(COUNTIF(carcinogens!$A$2:$A$35,G389),TRUE,FALSE)</f>
        <v>0</v>
      </c>
      <c r="N389" t="b">
        <f t="shared" si="25"/>
        <v>0</v>
      </c>
      <c r="O389" s="3">
        <f t="shared" si="26"/>
        <v>1.0999999999999999E-2</v>
      </c>
      <c r="P389" t="b">
        <f t="shared" si="27"/>
        <v>0</v>
      </c>
      <c r="Q389" t="str">
        <f>VLOOKUP(C389,'Feedstock source'!$A$1:$B$8,2,FALSE)</f>
        <v>reject</v>
      </c>
      <c r="R389" t="str">
        <f>VLOOKUP($G389,'PAHs abbreviations'!$A$2:$B$17,2,FALSE)</f>
        <v>Ant</v>
      </c>
      <c r="S389" s="3">
        <v>1.0999999999999999E-2</v>
      </c>
    </row>
    <row r="390" spans="1:19">
      <c r="A390" t="s">
        <v>45</v>
      </c>
      <c r="B390" t="str">
        <f t="shared" si="24"/>
        <v>FWR-F</v>
      </c>
      <c r="C390" t="s">
        <v>137</v>
      </c>
      <c r="D390" t="s">
        <v>11</v>
      </c>
      <c r="E390" t="s">
        <v>74</v>
      </c>
      <c r="F390" t="s">
        <v>271</v>
      </c>
      <c r="G390" t="s">
        <v>52</v>
      </c>
      <c r="H390" t="s">
        <v>46</v>
      </c>
      <c r="I390" s="3">
        <v>8.9999999999999993E-3</v>
      </c>
      <c r="J390" t="s">
        <v>0</v>
      </c>
      <c r="K390" t="s">
        <v>74</v>
      </c>
      <c r="L390" t="s">
        <v>74</v>
      </c>
      <c r="M390" t="b">
        <f>IF(COUNTIF(carcinogens!$A$2:$A$35,G390),TRUE,FALSE)</f>
        <v>0</v>
      </c>
      <c r="N390" t="b">
        <f t="shared" si="25"/>
        <v>0</v>
      </c>
      <c r="O390" s="3">
        <f t="shared" si="26"/>
        <v>8.9999999999999993E-3</v>
      </c>
      <c r="P390" t="b">
        <f t="shared" si="27"/>
        <v>0</v>
      </c>
      <c r="Q390" t="str">
        <f>VLOOKUP(C390,'Feedstock source'!$A$1:$B$8,2,FALSE)</f>
        <v>reject</v>
      </c>
      <c r="R390" t="str">
        <f>VLOOKUP($G390,'PAHs abbreviations'!$A$2:$B$17,2,FALSE)</f>
        <v>Ant</v>
      </c>
      <c r="S390" s="3">
        <v>8.9999999999999993E-3</v>
      </c>
    </row>
    <row r="391" spans="1:19">
      <c r="A391" t="s">
        <v>45</v>
      </c>
      <c r="B391" t="str">
        <f t="shared" si="24"/>
        <v>FWR-F</v>
      </c>
      <c r="C391" t="s">
        <v>137</v>
      </c>
      <c r="D391" t="s">
        <v>11</v>
      </c>
      <c r="E391" t="s">
        <v>74</v>
      </c>
      <c r="F391" t="s">
        <v>271</v>
      </c>
      <c r="G391" t="s">
        <v>52</v>
      </c>
      <c r="H391" t="s">
        <v>46</v>
      </c>
      <c r="I391" s="3">
        <v>8.0000000000000002E-3</v>
      </c>
      <c r="J391" t="s">
        <v>0</v>
      </c>
      <c r="K391" t="s">
        <v>74</v>
      </c>
      <c r="L391" t="s">
        <v>74</v>
      </c>
      <c r="M391" t="b">
        <f>IF(COUNTIF(carcinogens!$A$2:$A$35,G391),TRUE,FALSE)</f>
        <v>0</v>
      </c>
      <c r="N391" t="b">
        <f t="shared" si="25"/>
        <v>0</v>
      </c>
      <c r="O391" s="3">
        <f t="shared" si="26"/>
        <v>8.0000000000000002E-3</v>
      </c>
      <c r="P391" t="b">
        <f t="shared" si="27"/>
        <v>0</v>
      </c>
      <c r="Q391" t="str">
        <f>VLOOKUP(C391,'Feedstock source'!$A$1:$B$8,2,FALSE)</f>
        <v>reject</v>
      </c>
      <c r="R391" t="str">
        <f>VLOOKUP($G391,'PAHs abbreviations'!$A$2:$B$17,2,FALSE)</f>
        <v>Ant</v>
      </c>
      <c r="S391" s="3">
        <v>8.0000000000000002E-3</v>
      </c>
    </row>
    <row r="392" spans="1:19">
      <c r="A392" t="s">
        <v>45</v>
      </c>
      <c r="B392" t="str">
        <f t="shared" si="24"/>
        <v>FWR-F</v>
      </c>
      <c r="C392" t="s">
        <v>137</v>
      </c>
      <c r="D392" t="s">
        <v>11</v>
      </c>
      <c r="E392" t="s">
        <v>74</v>
      </c>
      <c r="F392" t="s">
        <v>271</v>
      </c>
      <c r="G392" t="s">
        <v>55</v>
      </c>
      <c r="H392" t="s">
        <v>46</v>
      </c>
      <c r="I392" s="3">
        <v>1.4E-2</v>
      </c>
      <c r="J392" t="s">
        <v>0</v>
      </c>
      <c r="K392" t="s">
        <v>74</v>
      </c>
      <c r="L392" t="s">
        <v>74</v>
      </c>
      <c r="M392" t="b">
        <f>IF(COUNTIF(carcinogens!$A$2:$A$35,G392),TRUE,FALSE)</f>
        <v>1</v>
      </c>
      <c r="N392" t="b">
        <f t="shared" si="25"/>
        <v>0</v>
      </c>
      <c r="O392" s="3">
        <f t="shared" si="26"/>
        <v>1.4E-2</v>
      </c>
      <c r="P392" t="b">
        <f t="shared" si="27"/>
        <v>0</v>
      </c>
      <c r="Q392" t="str">
        <f>VLOOKUP(C392,'Feedstock source'!$A$1:$B$8,2,FALSE)</f>
        <v>reject</v>
      </c>
      <c r="R392" t="str">
        <f>VLOOKUP($G392,'PAHs abbreviations'!$A$2:$B$17,2,FALSE)</f>
        <v>B(a)A</v>
      </c>
      <c r="S392" s="3">
        <v>1.4E-2</v>
      </c>
    </row>
    <row r="393" spans="1:19">
      <c r="A393" t="s">
        <v>45</v>
      </c>
      <c r="B393" t="str">
        <f t="shared" si="24"/>
        <v>FWR-F</v>
      </c>
      <c r="C393" t="s">
        <v>137</v>
      </c>
      <c r="D393" t="s">
        <v>11</v>
      </c>
      <c r="E393" t="s">
        <v>74</v>
      </c>
      <c r="F393" t="s">
        <v>271</v>
      </c>
      <c r="G393" t="s">
        <v>55</v>
      </c>
      <c r="H393" t="s">
        <v>46</v>
      </c>
      <c r="I393" s="3">
        <v>1.2E-2</v>
      </c>
      <c r="J393" t="s">
        <v>0</v>
      </c>
      <c r="K393" t="s">
        <v>74</v>
      </c>
      <c r="L393" t="s">
        <v>74</v>
      </c>
      <c r="M393" t="b">
        <f>IF(COUNTIF(carcinogens!$A$2:$A$35,G393),TRUE,FALSE)</f>
        <v>1</v>
      </c>
      <c r="N393" t="b">
        <f t="shared" si="25"/>
        <v>0</v>
      </c>
      <c r="O393" s="3">
        <f t="shared" si="26"/>
        <v>1.2E-2</v>
      </c>
      <c r="P393" t="b">
        <f t="shared" si="27"/>
        <v>0</v>
      </c>
      <c r="Q393" t="str">
        <f>VLOOKUP(C393,'Feedstock source'!$A$1:$B$8,2,FALSE)</f>
        <v>reject</v>
      </c>
      <c r="R393" t="str">
        <f>VLOOKUP($G393,'PAHs abbreviations'!$A$2:$B$17,2,FALSE)</f>
        <v>B(a)A</v>
      </c>
      <c r="S393" s="3">
        <v>1.2E-2</v>
      </c>
    </row>
    <row r="394" spans="1:19">
      <c r="A394" t="s">
        <v>45</v>
      </c>
      <c r="B394" t="str">
        <f t="shared" si="24"/>
        <v>FWR-F</v>
      </c>
      <c r="C394" t="s">
        <v>137</v>
      </c>
      <c r="D394" t="s">
        <v>11</v>
      </c>
      <c r="E394" t="s">
        <v>74</v>
      </c>
      <c r="F394" t="s">
        <v>271</v>
      </c>
      <c r="G394" t="s">
        <v>55</v>
      </c>
      <c r="H394" t="s">
        <v>46</v>
      </c>
      <c r="I394" s="3">
        <v>1.0999999999999999E-2</v>
      </c>
      <c r="J394" t="s">
        <v>0</v>
      </c>
      <c r="K394" t="s">
        <v>74</v>
      </c>
      <c r="L394" t="s">
        <v>74</v>
      </c>
      <c r="M394" t="b">
        <f>IF(COUNTIF(carcinogens!$A$2:$A$35,G394),TRUE,FALSE)</f>
        <v>1</v>
      </c>
      <c r="N394" t="b">
        <f t="shared" si="25"/>
        <v>0</v>
      </c>
      <c r="O394" s="3">
        <f t="shared" si="26"/>
        <v>1.0999999999999999E-2</v>
      </c>
      <c r="P394" t="b">
        <f t="shared" si="27"/>
        <v>0</v>
      </c>
      <c r="Q394" t="str">
        <f>VLOOKUP(C394,'Feedstock source'!$A$1:$B$8,2,FALSE)</f>
        <v>reject</v>
      </c>
      <c r="R394" t="str">
        <f>VLOOKUP($G394,'PAHs abbreviations'!$A$2:$B$17,2,FALSE)</f>
        <v>B(a)A</v>
      </c>
      <c r="S394" s="3">
        <v>1.0999999999999999E-2</v>
      </c>
    </row>
    <row r="395" spans="1:19">
      <c r="A395" t="s">
        <v>45</v>
      </c>
      <c r="B395" t="str">
        <f t="shared" si="24"/>
        <v>FWR-F</v>
      </c>
      <c r="C395" t="s">
        <v>137</v>
      </c>
      <c r="D395" t="s">
        <v>11</v>
      </c>
      <c r="E395" t="s">
        <v>74</v>
      </c>
      <c r="F395" t="s">
        <v>271</v>
      </c>
      <c r="G395" t="s">
        <v>59</v>
      </c>
      <c r="H395" t="s">
        <v>46</v>
      </c>
      <c r="I395" s="3">
        <v>8.9999999999999993E-3</v>
      </c>
      <c r="J395" t="s">
        <v>0</v>
      </c>
      <c r="K395" t="s">
        <v>74</v>
      </c>
      <c r="L395" t="s">
        <v>74</v>
      </c>
      <c r="M395" t="b">
        <f>IF(COUNTIF(carcinogens!$A$2:$A$35,G395),TRUE,FALSE)</f>
        <v>1</v>
      </c>
      <c r="N395" t="b">
        <f t="shared" si="25"/>
        <v>0</v>
      </c>
      <c r="O395" s="3">
        <f t="shared" si="26"/>
        <v>8.9999999999999993E-3</v>
      </c>
      <c r="P395" t="b">
        <f t="shared" si="27"/>
        <v>0</v>
      </c>
      <c r="Q395" t="str">
        <f>VLOOKUP(C395,'Feedstock source'!$A$1:$B$8,2,FALSE)</f>
        <v>reject</v>
      </c>
      <c r="R395" t="str">
        <f>VLOOKUP($G395,'PAHs abbreviations'!$A$2:$B$17,2,FALSE)</f>
        <v>B(a)P</v>
      </c>
      <c r="S395" s="3">
        <v>8.9999999999999993E-3</v>
      </c>
    </row>
    <row r="396" spans="1:19">
      <c r="A396" t="s">
        <v>45</v>
      </c>
      <c r="B396" t="str">
        <f t="shared" si="24"/>
        <v>FWR-F</v>
      </c>
      <c r="C396" t="s">
        <v>137</v>
      </c>
      <c r="D396" t="s">
        <v>11</v>
      </c>
      <c r="E396" t="s">
        <v>74</v>
      </c>
      <c r="F396" t="s">
        <v>271</v>
      </c>
      <c r="G396" t="s">
        <v>59</v>
      </c>
      <c r="H396" t="s">
        <v>46</v>
      </c>
      <c r="I396" s="3">
        <v>8.0000000000000002E-3</v>
      </c>
      <c r="J396" t="s">
        <v>0</v>
      </c>
      <c r="K396" t="s">
        <v>74</v>
      </c>
      <c r="L396" t="s">
        <v>74</v>
      </c>
      <c r="M396" t="b">
        <f>IF(COUNTIF(carcinogens!$A$2:$A$35,G396),TRUE,FALSE)</f>
        <v>1</v>
      </c>
      <c r="N396" t="b">
        <f t="shared" si="25"/>
        <v>0</v>
      </c>
      <c r="O396" s="3">
        <f t="shared" si="26"/>
        <v>8.0000000000000002E-3</v>
      </c>
      <c r="P396" t="b">
        <f t="shared" si="27"/>
        <v>0</v>
      </c>
      <c r="Q396" t="str">
        <f>VLOOKUP(C396,'Feedstock source'!$A$1:$B$8,2,FALSE)</f>
        <v>reject</v>
      </c>
      <c r="R396" t="str">
        <f>VLOOKUP($G396,'PAHs abbreviations'!$A$2:$B$17,2,FALSE)</f>
        <v>B(a)P</v>
      </c>
      <c r="S396" s="3">
        <v>8.0000000000000002E-3</v>
      </c>
    </row>
    <row r="397" spans="1:19">
      <c r="A397" t="s">
        <v>45</v>
      </c>
      <c r="B397" t="str">
        <f t="shared" si="24"/>
        <v>FWR-F</v>
      </c>
      <c r="C397" t="s">
        <v>137</v>
      </c>
      <c r="D397" t="s">
        <v>11</v>
      </c>
      <c r="E397" t="s">
        <v>74</v>
      </c>
      <c r="F397" t="s">
        <v>271</v>
      </c>
      <c r="G397" t="s">
        <v>59</v>
      </c>
      <c r="H397" t="s">
        <v>46</v>
      </c>
      <c r="I397" s="3">
        <v>7.0000000000000001E-3</v>
      </c>
      <c r="J397" t="s">
        <v>0</v>
      </c>
      <c r="K397" t="s">
        <v>74</v>
      </c>
      <c r="L397" t="s">
        <v>74</v>
      </c>
      <c r="M397" t="b">
        <f>IF(COUNTIF(carcinogens!$A$2:$A$35,G397),TRUE,FALSE)</f>
        <v>1</v>
      </c>
      <c r="N397" t="b">
        <f t="shared" si="25"/>
        <v>0</v>
      </c>
      <c r="O397" s="3">
        <f t="shared" si="26"/>
        <v>7.0000000000000001E-3</v>
      </c>
      <c r="P397" t="b">
        <f t="shared" si="27"/>
        <v>0</v>
      </c>
      <c r="Q397" t="str">
        <f>VLOOKUP(C397,'Feedstock source'!$A$1:$B$8,2,FALSE)</f>
        <v>reject</v>
      </c>
      <c r="R397" t="str">
        <f>VLOOKUP($G397,'PAHs abbreviations'!$A$2:$B$17,2,FALSE)</f>
        <v>B(a)P</v>
      </c>
      <c r="S397" s="3">
        <v>7.0000000000000001E-3</v>
      </c>
    </row>
    <row r="398" spans="1:19">
      <c r="A398" t="s">
        <v>45</v>
      </c>
      <c r="B398" t="str">
        <f t="shared" si="24"/>
        <v>FWR-F</v>
      </c>
      <c r="C398" t="s">
        <v>137</v>
      </c>
      <c r="D398" t="s">
        <v>11</v>
      </c>
      <c r="E398" t="s">
        <v>74</v>
      </c>
      <c r="F398" t="s">
        <v>271</v>
      </c>
      <c r="G398" t="s">
        <v>57</v>
      </c>
      <c r="H398" t="s">
        <v>46</v>
      </c>
      <c r="I398" s="3">
        <v>1.2999999999999999E-2</v>
      </c>
      <c r="J398" t="s">
        <v>0</v>
      </c>
      <c r="K398" t="s">
        <v>74</v>
      </c>
      <c r="L398" t="s">
        <v>74</v>
      </c>
      <c r="M398" t="b">
        <f>IF(COUNTIF(carcinogens!$A$2:$A$35,G398),TRUE,FALSE)</f>
        <v>1</v>
      </c>
      <c r="N398" t="b">
        <f t="shared" si="25"/>
        <v>0</v>
      </c>
      <c r="O398" s="3">
        <f t="shared" si="26"/>
        <v>1.2999999999999999E-2</v>
      </c>
      <c r="P398" t="b">
        <f t="shared" si="27"/>
        <v>0</v>
      </c>
      <c r="Q398" t="str">
        <f>VLOOKUP(C398,'Feedstock source'!$A$1:$B$8,2,FALSE)</f>
        <v>reject</v>
      </c>
      <c r="R398" t="str">
        <f>VLOOKUP($G398,'PAHs abbreviations'!$A$2:$B$17,2,FALSE)</f>
        <v>B(b)F</v>
      </c>
      <c r="S398" s="3">
        <v>1.2999999999999999E-2</v>
      </c>
    </row>
    <row r="399" spans="1:19">
      <c r="A399" t="s">
        <v>45</v>
      </c>
      <c r="B399" t="str">
        <f t="shared" si="24"/>
        <v>FWR-F</v>
      </c>
      <c r="C399" t="s">
        <v>137</v>
      </c>
      <c r="D399" t="s">
        <v>11</v>
      </c>
      <c r="E399" t="s">
        <v>74</v>
      </c>
      <c r="F399" t="s">
        <v>271</v>
      </c>
      <c r="G399" t="s">
        <v>57</v>
      </c>
      <c r="H399" t="s">
        <v>46</v>
      </c>
      <c r="I399" s="3">
        <v>1.0999999999999999E-2</v>
      </c>
      <c r="J399" t="s">
        <v>0</v>
      </c>
      <c r="K399" t="s">
        <v>74</v>
      </c>
      <c r="L399" t="s">
        <v>74</v>
      </c>
      <c r="M399" t="b">
        <f>IF(COUNTIF(carcinogens!$A$2:$A$35,G399),TRUE,FALSE)</f>
        <v>1</v>
      </c>
      <c r="N399" t="b">
        <f t="shared" si="25"/>
        <v>0</v>
      </c>
      <c r="O399" s="3">
        <f t="shared" si="26"/>
        <v>1.0999999999999999E-2</v>
      </c>
      <c r="P399" t="b">
        <f t="shared" si="27"/>
        <v>0</v>
      </c>
      <c r="Q399" t="str">
        <f>VLOOKUP(C399,'Feedstock source'!$A$1:$B$8,2,FALSE)</f>
        <v>reject</v>
      </c>
      <c r="R399" t="str">
        <f>VLOOKUP($G399,'PAHs abbreviations'!$A$2:$B$17,2,FALSE)</f>
        <v>B(b)F</v>
      </c>
      <c r="S399" s="3">
        <v>1.0999999999999999E-2</v>
      </c>
    </row>
    <row r="400" spans="1:19">
      <c r="A400" t="s">
        <v>45</v>
      </c>
      <c r="B400" t="str">
        <f t="shared" si="24"/>
        <v>FWR-F</v>
      </c>
      <c r="C400" t="s">
        <v>137</v>
      </c>
      <c r="D400" t="s">
        <v>11</v>
      </c>
      <c r="E400" t="s">
        <v>74</v>
      </c>
      <c r="F400" t="s">
        <v>271</v>
      </c>
      <c r="G400" t="s">
        <v>57</v>
      </c>
      <c r="H400" t="s">
        <v>46</v>
      </c>
      <c r="I400" s="3">
        <v>0.01</v>
      </c>
      <c r="J400" t="s">
        <v>0</v>
      </c>
      <c r="K400" t="s">
        <v>74</v>
      </c>
      <c r="L400" t="s">
        <v>74</v>
      </c>
      <c r="M400" t="b">
        <f>IF(COUNTIF(carcinogens!$A$2:$A$35,G400),TRUE,FALSE)</f>
        <v>1</v>
      </c>
      <c r="N400" t="b">
        <f t="shared" si="25"/>
        <v>0</v>
      </c>
      <c r="O400" s="3">
        <f t="shared" si="26"/>
        <v>0.01</v>
      </c>
      <c r="P400" t="b">
        <f t="shared" si="27"/>
        <v>0</v>
      </c>
      <c r="Q400" t="str">
        <f>VLOOKUP(C400,'Feedstock source'!$A$1:$B$8,2,FALSE)</f>
        <v>reject</v>
      </c>
      <c r="R400" t="str">
        <f>VLOOKUP($G400,'PAHs abbreviations'!$A$2:$B$17,2,FALSE)</f>
        <v>B(b)F</v>
      </c>
      <c r="S400" s="3">
        <v>0.01</v>
      </c>
    </row>
    <row r="401" spans="1:19">
      <c r="A401" t="s">
        <v>45</v>
      </c>
      <c r="B401" t="str">
        <f t="shared" si="24"/>
        <v>FWR-F</v>
      </c>
      <c r="C401" t="s">
        <v>137</v>
      </c>
      <c r="D401" t="s">
        <v>11</v>
      </c>
      <c r="E401" t="s">
        <v>74</v>
      </c>
      <c r="F401" t="s">
        <v>271</v>
      </c>
      <c r="G401" t="s">
        <v>61</v>
      </c>
      <c r="H401" t="s">
        <v>46</v>
      </c>
      <c r="I401" s="3">
        <v>1.4E-2</v>
      </c>
      <c r="J401" t="s">
        <v>0</v>
      </c>
      <c r="K401" t="s">
        <v>74</v>
      </c>
      <c r="L401" t="s">
        <v>74</v>
      </c>
      <c r="M401" t="b">
        <f>IF(COUNTIF(carcinogens!$A$2:$A$35,G401),TRUE,FALSE)</f>
        <v>1</v>
      </c>
      <c r="N401" t="b">
        <f t="shared" si="25"/>
        <v>0</v>
      </c>
      <c r="O401" s="3">
        <f t="shared" si="26"/>
        <v>1.4E-2</v>
      </c>
      <c r="P401" t="b">
        <f t="shared" si="27"/>
        <v>0</v>
      </c>
      <c r="Q401" t="str">
        <f>VLOOKUP(C401,'Feedstock source'!$A$1:$B$8,2,FALSE)</f>
        <v>reject</v>
      </c>
      <c r="R401" t="str">
        <f>VLOOKUP($G401,'PAHs abbreviations'!$A$2:$B$17,2,FALSE)</f>
        <v>B(ghi)P</v>
      </c>
      <c r="S401" s="3">
        <v>1.4E-2</v>
      </c>
    </row>
    <row r="402" spans="1:19">
      <c r="A402" t="s">
        <v>45</v>
      </c>
      <c r="B402" t="str">
        <f t="shared" si="24"/>
        <v>FWR-F</v>
      </c>
      <c r="C402" t="s">
        <v>137</v>
      </c>
      <c r="D402" t="s">
        <v>11</v>
      </c>
      <c r="E402" t="s">
        <v>74</v>
      </c>
      <c r="F402" t="s">
        <v>271</v>
      </c>
      <c r="G402" t="s">
        <v>61</v>
      </c>
      <c r="H402" t="s">
        <v>46</v>
      </c>
      <c r="I402" s="3">
        <v>1.2E-2</v>
      </c>
      <c r="J402" t="s">
        <v>0</v>
      </c>
      <c r="K402" t="s">
        <v>74</v>
      </c>
      <c r="L402" t="s">
        <v>74</v>
      </c>
      <c r="M402" t="b">
        <f>IF(COUNTIF(carcinogens!$A$2:$A$35,G402),TRUE,FALSE)</f>
        <v>1</v>
      </c>
      <c r="N402" t="b">
        <f t="shared" si="25"/>
        <v>0</v>
      </c>
      <c r="O402" s="3">
        <f t="shared" si="26"/>
        <v>1.2E-2</v>
      </c>
      <c r="P402" t="b">
        <f t="shared" si="27"/>
        <v>0</v>
      </c>
      <c r="Q402" t="str">
        <f>VLOOKUP(C402,'Feedstock source'!$A$1:$B$8,2,FALSE)</f>
        <v>reject</v>
      </c>
      <c r="R402" t="str">
        <f>VLOOKUP($G402,'PAHs abbreviations'!$A$2:$B$17,2,FALSE)</f>
        <v>B(ghi)P</v>
      </c>
      <c r="S402" s="3">
        <v>1.2E-2</v>
      </c>
    </row>
    <row r="403" spans="1:19">
      <c r="A403" t="s">
        <v>45</v>
      </c>
      <c r="B403" t="str">
        <f t="shared" si="24"/>
        <v>FWR-F</v>
      </c>
      <c r="C403" t="s">
        <v>137</v>
      </c>
      <c r="D403" t="s">
        <v>11</v>
      </c>
      <c r="E403" t="s">
        <v>74</v>
      </c>
      <c r="F403" t="s">
        <v>271</v>
      </c>
      <c r="G403" t="s">
        <v>61</v>
      </c>
      <c r="H403" t="s">
        <v>46</v>
      </c>
      <c r="I403" s="3">
        <v>1.0999999999999999E-2</v>
      </c>
      <c r="J403" t="s">
        <v>0</v>
      </c>
      <c r="K403" t="s">
        <v>74</v>
      </c>
      <c r="L403" t="s">
        <v>74</v>
      </c>
      <c r="M403" t="b">
        <f>IF(COUNTIF(carcinogens!$A$2:$A$35,G403),TRUE,FALSE)</f>
        <v>1</v>
      </c>
      <c r="N403" t="b">
        <f t="shared" si="25"/>
        <v>0</v>
      </c>
      <c r="O403" s="3">
        <f t="shared" si="26"/>
        <v>1.0999999999999999E-2</v>
      </c>
      <c r="P403" t="b">
        <f t="shared" si="27"/>
        <v>0</v>
      </c>
      <c r="Q403" t="str">
        <f>VLOOKUP(C403,'Feedstock source'!$A$1:$B$8,2,FALSE)</f>
        <v>reject</v>
      </c>
      <c r="R403" t="str">
        <f>VLOOKUP($G403,'PAHs abbreviations'!$A$2:$B$17,2,FALSE)</f>
        <v>B(ghi)P</v>
      </c>
      <c r="S403" s="3">
        <v>1.0999999999999999E-2</v>
      </c>
    </row>
    <row r="404" spans="1:19">
      <c r="A404" t="s">
        <v>45</v>
      </c>
      <c r="B404" t="str">
        <f t="shared" si="24"/>
        <v>FWR-F</v>
      </c>
      <c r="C404" t="s">
        <v>137</v>
      </c>
      <c r="D404" t="s">
        <v>11</v>
      </c>
      <c r="E404" t="s">
        <v>74</v>
      </c>
      <c r="F404" t="s">
        <v>271</v>
      </c>
      <c r="G404" t="s">
        <v>58</v>
      </c>
      <c r="H404" t="s">
        <v>46</v>
      </c>
      <c r="I404" s="3">
        <v>8.9999999999999993E-3</v>
      </c>
      <c r="J404" t="s">
        <v>0</v>
      </c>
      <c r="K404" t="s">
        <v>74</v>
      </c>
      <c r="L404" t="s">
        <v>74</v>
      </c>
      <c r="M404" t="b">
        <f>IF(COUNTIF(carcinogens!$A$2:$A$35,G404),TRUE,FALSE)</f>
        <v>1</v>
      </c>
      <c r="N404" t="b">
        <f t="shared" si="25"/>
        <v>0</v>
      </c>
      <c r="O404" s="3">
        <f t="shared" si="26"/>
        <v>8.9999999999999993E-3</v>
      </c>
      <c r="P404" t="b">
        <f t="shared" si="27"/>
        <v>0</v>
      </c>
      <c r="Q404" t="str">
        <f>VLOOKUP(C404,'Feedstock source'!$A$1:$B$8,2,FALSE)</f>
        <v>reject</v>
      </c>
      <c r="R404" t="str">
        <f>VLOOKUP($G404,'PAHs abbreviations'!$A$2:$B$17,2,FALSE)</f>
        <v>B(k)F</v>
      </c>
      <c r="S404" s="3">
        <v>8.9999999999999993E-3</v>
      </c>
    </row>
    <row r="405" spans="1:19">
      <c r="A405" t="s">
        <v>45</v>
      </c>
      <c r="B405" t="str">
        <f t="shared" si="24"/>
        <v>FWR-F</v>
      </c>
      <c r="C405" t="s">
        <v>137</v>
      </c>
      <c r="D405" t="s">
        <v>11</v>
      </c>
      <c r="E405" t="s">
        <v>74</v>
      </c>
      <c r="F405" t="s">
        <v>271</v>
      </c>
      <c r="G405" t="s">
        <v>58</v>
      </c>
      <c r="H405" t="s">
        <v>46</v>
      </c>
      <c r="I405" s="3">
        <v>7.0000000000000001E-3</v>
      </c>
      <c r="J405" t="s">
        <v>0</v>
      </c>
      <c r="K405" t="s">
        <v>74</v>
      </c>
      <c r="L405" t="s">
        <v>74</v>
      </c>
      <c r="M405" t="b">
        <f>IF(COUNTIF(carcinogens!$A$2:$A$35,G405),TRUE,FALSE)</f>
        <v>1</v>
      </c>
      <c r="N405" t="b">
        <f t="shared" si="25"/>
        <v>0</v>
      </c>
      <c r="O405" s="3">
        <f t="shared" si="26"/>
        <v>7.0000000000000001E-3</v>
      </c>
      <c r="P405" t="b">
        <f t="shared" si="27"/>
        <v>0</v>
      </c>
      <c r="Q405" t="str">
        <f>VLOOKUP(C405,'Feedstock source'!$A$1:$B$8,2,FALSE)</f>
        <v>reject</v>
      </c>
      <c r="R405" t="str">
        <f>VLOOKUP($G405,'PAHs abbreviations'!$A$2:$B$17,2,FALSE)</f>
        <v>B(k)F</v>
      </c>
      <c r="S405" s="3">
        <v>7.0000000000000001E-3</v>
      </c>
    </row>
    <row r="406" spans="1:19">
      <c r="A406" t="s">
        <v>45</v>
      </c>
      <c r="B406" t="str">
        <f t="shared" si="24"/>
        <v>FWR-F</v>
      </c>
      <c r="C406" t="s">
        <v>137</v>
      </c>
      <c r="D406" t="s">
        <v>11</v>
      </c>
      <c r="E406" t="s">
        <v>74</v>
      </c>
      <c r="F406" t="s">
        <v>271</v>
      </c>
      <c r="G406" t="s">
        <v>58</v>
      </c>
      <c r="H406" t="s">
        <v>46</v>
      </c>
      <c r="I406" s="3">
        <v>6.0000000000000001E-3</v>
      </c>
      <c r="J406" t="s">
        <v>0</v>
      </c>
      <c r="K406" t="s">
        <v>74</v>
      </c>
      <c r="L406" t="s">
        <v>74</v>
      </c>
      <c r="M406" t="b">
        <f>IF(COUNTIF(carcinogens!$A$2:$A$35,G406),TRUE,FALSE)</f>
        <v>1</v>
      </c>
      <c r="N406" t="b">
        <f t="shared" si="25"/>
        <v>0</v>
      </c>
      <c r="O406" s="3">
        <f t="shared" si="26"/>
        <v>6.0000000000000001E-3</v>
      </c>
      <c r="P406" t="b">
        <f t="shared" si="27"/>
        <v>0</v>
      </c>
      <c r="Q406" t="str">
        <f>VLOOKUP(C406,'Feedstock source'!$A$1:$B$8,2,FALSE)</f>
        <v>reject</v>
      </c>
      <c r="R406" t="str">
        <f>VLOOKUP($G406,'PAHs abbreviations'!$A$2:$B$17,2,FALSE)</f>
        <v>B(k)F</v>
      </c>
      <c r="S406" s="3">
        <v>6.0000000000000001E-3</v>
      </c>
    </row>
    <row r="407" spans="1:19">
      <c r="A407" t="s">
        <v>45</v>
      </c>
      <c r="B407" t="str">
        <f t="shared" si="24"/>
        <v>FWR-F</v>
      </c>
      <c r="C407" t="s">
        <v>137</v>
      </c>
      <c r="D407" t="s">
        <v>11</v>
      </c>
      <c r="E407" t="s">
        <v>74</v>
      </c>
      <c r="F407" t="s">
        <v>271</v>
      </c>
      <c r="G407" t="s">
        <v>56</v>
      </c>
      <c r="H407" t="s">
        <v>46</v>
      </c>
      <c r="I407" s="3">
        <v>1.7000000000000001E-2</v>
      </c>
      <c r="J407" t="s">
        <v>0</v>
      </c>
      <c r="K407" t="s">
        <v>74</v>
      </c>
      <c r="L407" t="s">
        <v>74</v>
      </c>
      <c r="M407" t="b">
        <f>IF(COUNTIF(carcinogens!$A$2:$A$35,G407),TRUE,FALSE)</f>
        <v>1</v>
      </c>
      <c r="N407" t="b">
        <f t="shared" si="25"/>
        <v>0</v>
      </c>
      <c r="O407" s="3">
        <f t="shared" si="26"/>
        <v>1.7000000000000001E-2</v>
      </c>
      <c r="P407" t="b">
        <f t="shared" si="27"/>
        <v>0</v>
      </c>
      <c r="Q407" t="str">
        <f>VLOOKUP(C407,'Feedstock source'!$A$1:$B$8,2,FALSE)</f>
        <v>reject</v>
      </c>
      <c r="R407" t="str">
        <f>VLOOKUP($G407,'PAHs abbreviations'!$A$2:$B$17,2,FALSE)</f>
        <v>Cry</v>
      </c>
      <c r="S407" s="3">
        <v>1.7000000000000001E-2</v>
      </c>
    </row>
    <row r="408" spans="1:19">
      <c r="A408" t="s">
        <v>45</v>
      </c>
      <c r="B408" t="str">
        <f t="shared" si="24"/>
        <v>FWR-F</v>
      </c>
      <c r="C408" t="s">
        <v>137</v>
      </c>
      <c r="D408" t="s">
        <v>11</v>
      </c>
      <c r="E408" t="s">
        <v>74</v>
      </c>
      <c r="F408" t="s">
        <v>271</v>
      </c>
      <c r="G408" t="s">
        <v>56</v>
      </c>
      <c r="H408" t="s">
        <v>46</v>
      </c>
      <c r="I408" s="3">
        <v>1.6E-2</v>
      </c>
      <c r="J408" t="s">
        <v>0</v>
      </c>
      <c r="K408" t="s">
        <v>74</v>
      </c>
      <c r="L408" t="s">
        <v>74</v>
      </c>
      <c r="M408" t="b">
        <f>IF(COUNTIF(carcinogens!$A$2:$A$35,G408),TRUE,FALSE)</f>
        <v>1</v>
      </c>
      <c r="N408" t="b">
        <f t="shared" si="25"/>
        <v>0</v>
      </c>
      <c r="O408" s="3">
        <f t="shared" si="26"/>
        <v>1.6E-2</v>
      </c>
      <c r="P408" t="b">
        <f t="shared" si="27"/>
        <v>0</v>
      </c>
      <c r="Q408" t="str">
        <f>VLOOKUP(C408,'Feedstock source'!$A$1:$B$8,2,FALSE)</f>
        <v>reject</v>
      </c>
      <c r="R408" t="str">
        <f>VLOOKUP($G408,'PAHs abbreviations'!$A$2:$B$17,2,FALSE)</f>
        <v>Cry</v>
      </c>
      <c r="S408" s="3">
        <v>1.6E-2</v>
      </c>
    </row>
    <row r="409" spans="1:19">
      <c r="A409" t="s">
        <v>45</v>
      </c>
      <c r="B409" t="str">
        <f t="shared" si="24"/>
        <v>FWR-F</v>
      </c>
      <c r="C409" t="s">
        <v>137</v>
      </c>
      <c r="D409" t="s">
        <v>11</v>
      </c>
      <c r="E409" t="s">
        <v>74</v>
      </c>
      <c r="F409" t="s">
        <v>271</v>
      </c>
      <c r="G409" t="s">
        <v>56</v>
      </c>
      <c r="H409" t="s">
        <v>46</v>
      </c>
      <c r="I409" s="3">
        <v>1.4E-2</v>
      </c>
      <c r="J409" t="s">
        <v>0</v>
      </c>
      <c r="K409" t="s">
        <v>74</v>
      </c>
      <c r="L409" t="s">
        <v>74</v>
      </c>
      <c r="M409" t="b">
        <f>IF(COUNTIF(carcinogens!$A$2:$A$35,G409),TRUE,FALSE)</f>
        <v>1</v>
      </c>
      <c r="N409" t="b">
        <f t="shared" si="25"/>
        <v>0</v>
      </c>
      <c r="O409" s="3">
        <f t="shared" si="26"/>
        <v>1.4E-2</v>
      </c>
      <c r="P409" t="b">
        <f t="shared" si="27"/>
        <v>0</v>
      </c>
      <c r="Q409" t="str">
        <f>VLOOKUP(C409,'Feedstock source'!$A$1:$B$8,2,FALSE)</f>
        <v>reject</v>
      </c>
      <c r="R409" t="str">
        <f>VLOOKUP($G409,'PAHs abbreviations'!$A$2:$B$17,2,FALSE)</f>
        <v>Cry</v>
      </c>
      <c r="S409" s="3">
        <v>1.4E-2</v>
      </c>
    </row>
    <row r="410" spans="1:19">
      <c r="A410" t="s">
        <v>45</v>
      </c>
      <c r="B410" t="str">
        <f t="shared" si="24"/>
        <v>FWR-F</v>
      </c>
      <c r="C410" t="s">
        <v>137</v>
      </c>
      <c r="D410" t="s">
        <v>11</v>
      </c>
      <c r="E410" t="s">
        <v>74</v>
      </c>
      <c r="F410" t="s">
        <v>271</v>
      </c>
      <c r="G410" t="s">
        <v>62</v>
      </c>
      <c r="H410" t="s">
        <v>46</v>
      </c>
      <c r="I410" s="3">
        <v>6.0000000000000001E-3</v>
      </c>
      <c r="J410" t="s">
        <v>0</v>
      </c>
      <c r="K410" t="s">
        <v>74</v>
      </c>
      <c r="L410" t="s">
        <v>74</v>
      </c>
      <c r="M410" t="b">
        <f>IF(COUNTIF(carcinogens!$A$2:$A$35,G410),TRUE,FALSE)</f>
        <v>1</v>
      </c>
      <c r="N410" t="b">
        <f t="shared" si="25"/>
        <v>0</v>
      </c>
      <c r="O410" s="3">
        <f t="shared" si="26"/>
        <v>6.0000000000000001E-3</v>
      </c>
      <c r="P410" t="b">
        <f t="shared" si="27"/>
        <v>0</v>
      </c>
      <c r="Q410" t="str">
        <f>VLOOKUP(C410,'Feedstock source'!$A$1:$B$8,2,FALSE)</f>
        <v>reject</v>
      </c>
      <c r="R410" t="str">
        <f>VLOOKUP($G410,'PAHs abbreviations'!$A$2:$B$17,2,FALSE)</f>
        <v>DB(ah)A</v>
      </c>
      <c r="S410" s="3">
        <v>6.0000000000000001E-3</v>
      </c>
    </row>
    <row r="411" spans="1:19">
      <c r="A411" t="s">
        <v>45</v>
      </c>
      <c r="B411" t="str">
        <f t="shared" si="24"/>
        <v>FWR-F</v>
      </c>
      <c r="C411" t="s">
        <v>137</v>
      </c>
      <c r="D411" t="s">
        <v>11</v>
      </c>
      <c r="E411" t="s">
        <v>74</v>
      </c>
      <c r="F411" t="s">
        <v>271</v>
      </c>
      <c r="G411" t="s">
        <v>62</v>
      </c>
      <c r="H411" t="s">
        <v>46</v>
      </c>
      <c r="I411" s="3">
        <v>4.0000000000000001E-3</v>
      </c>
      <c r="J411" t="s">
        <v>0</v>
      </c>
      <c r="K411" t="s">
        <v>74</v>
      </c>
      <c r="L411" t="s">
        <v>74</v>
      </c>
      <c r="M411" t="b">
        <f>IF(COUNTIF(carcinogens!$A$2:$A$35,G411),TRUE,FALSE)</f>
        <v>1</v>
      </c>
      <c r="N411" t="b">
        <f t="shared" si="25"/>
        <v>0</v>
      </c>
      <c r="O411" s="3">
        <f t="shared" si="26"/>
        <v>4.0000000000000001E-3</v>
      </c>
      <c r="P411" t="b">
        <f t="shared" si="27"/>
        <v>0</v>
      </c>
      <c r="Q411" t="str">
        <f>VLOOKUP(C411,'Feedstock source'!$A$1:$B$8,2,FALSE)</f>
        <v>reject</v>
      </c>
      <c r="R411" t="str">
        <f>VLOOKUP($G411,'PAHs abbreviations'!$A$2:$B$17,2,FALSE)</f>
        <v>DB(ah)A</v>
      </c>
      <c r="S411" s="3">
        <v>4.0000000000000001E-3</v>
      </c>
    </row>
    <row r="412" spans="1:19">
      <c r="A412" t="s">
        <v>45</v>
      </c>
      <c r="B412" t="str">
        <f t="shared" si="24"/>
        <v>FWR-F</v>
      </c>
      <c r="C412" t="s">
        <v>137</v>
      </c>
      <c r="D412" t="s">
        <v>11</v>
      </c>
      <c r="E412" t="s">
        <v>74</v>
      </c>
      <c r="F412" t="s">
        <v>271</v>
      </c>
      <c r="G412" t="s">
        <v>62</v>
      </c>
      <c r="H412" t="s">
        <v>46</v>
      </c>
      <c r="I412" s="3">
        <v>4.0000000000000001E-3</v>
      </c>
      <c r="J412" t="s">
        <v>0</v>
      </c>
      <c r="K412" t="s">
        <v>74</v>
      </c>
      <c r="L412" t="s">
        <v>74</v>
      </c>
      <c r="M412" t="b">
        <f>IF(COUNTIF(carcinogens!$A$2:$A$35,G412),TRUE,FALSE)</f>
        <v>1</v>
      </c>
      <c r="N412" t="b">
        <f t="shared" si="25"/>
        <v>0</v>
      </c>
      <c r="O412" s="3">
        <f t="shared" si="26"/>
        <v>4.0000000000000001E-3</v>
      </c>
      <c r="P412" t="b">
        <f t="shared" si="27"/>
        <v>0</v>
      </c>
      <c r="Q412" t="str">
        <f>VLOOKUP(C412,'Feedstock source'!$A$1:$B$8,2,FALSE)</f>
        <v>reject</v>
      </c>
      <c r="R412" t="str">
        <f>VLOOKUP($G412,'PAHs abbreviations'!$A$2:$B$17,2,FALSE)</f>
        <v>DB(ah)A</v>
      </c>
      <c r="S412" s="3">
        <v>4.0000000000000001E-3</v>
      </c>
    </row>
    <row r="413" spans="1:19">
      <c r="A413" t="s">
        <v>45</v>
      </c>
      <c r="B413" t="str">
        <f t="shared" si="24"/>
        <v>FWR-F</v>
      </c>
      <c r="C413" t="s">
        <v>137</v>
      </c>
      <c r="D413" t="s">
        <v>11</v>
      </c>
      <c r="E413" t="s">
        <v>74</v>
      </c>
      <c r="F413" t="s">
        <v>271</v>
      </c>
      <c r="G413" t="s">
        <v>53</v>
      </c>
      <c r="H413" t="s">
        <v>46</v>
      </c>
      <c r="I413" s="3">
        <v>6.9000000000000006E-2</v>
      </c>
      <c r="J413" t="s">
        <v>0</v>
      </c>
      <c r="K413" t="s">
        <v>74</v>
      </c>
      <c r="L413" t="s">
        <v>74</v>
      </c>
      <c r="M413" t="b">
        <f>IF(COUNTIF(carcinogens!$A$2:$A$35,G413),TRUE,FALSE)</f>
        <v>0</v>
      </c>
      <c r="N413" t="b">
        <f t="shared" si="25"/>
        <v>0</v>
      </c>
      <c r="O413" s="3">
        <f t="shared" si="26"/>
        <v>6.9000000000000006E-2</v>
      </c>
      <c r="P413" t="b">
        <f t="shared" si="27"/>
        <v>0</v>
      </c>
      <c r="Q413" t="str">
        <f>VLOOKUP(C413,'Feedstock source'!$A$1:$B$8,2,FALSE)</f>
        <v>reject</v>
      </c>
      <c r="R413" t="str">
        <f>VLOOKUP($G413,'PAHs abbreviations'!$A$2:$B$17,2,FALSE)</f>
        <v>Flt</v>
      </c>
      <c r="S413" s="3">
        <v>6.9000000000000006E-2</v>
      </c>
    </row>
    <row r="414" spans="1:19">
      <c r="A414" t="s">
        <v>45</v>
      </c>
      <c r="B414" t="str">
        <f t="shared" si="24"/>
        <v>FWR-F</v>
      </c>
      <c r="C414" t="s">
        <v>137</v>
      </c>
      <c r="D414" t="s">
        <v>11</v>
      </c>
      <c r="E414" t="s">
        <v>74</v>
      </c>
      <c r="F414" t="s">
        <v>271</v>
      </c>
      <c r="G414" t="s">
        <v>53</v>
      </c>
      <c r="H414" t="s">
        <v>46</v>
      </c>
      <c r="I414" s="3">
        <v>6.7000000000000004E-2</v>
      </c>
      <c r="J414" t="s">
        <v>0</v>
      </c>
      <c r="K414" t="s">
        <v>74</v>
      </c>
      <c r="L414" t="s">
        <v>74</v>
      </c>
      <c r="M414" t="b">
        <f>IF(COUNTIF(carcinogens!$A$2:$A$35,G414),TRUE,FALSE)</f>
        <v>0</v>
      </c>
      <c r="N414" t="b">
        <f t="shared" si="25"/>
        <v>0</v>
      </c>
      <c r="O414" s="3">
        <f t="shared" si="26"/>
        <v>6.7000000000000004E-2</v>
      </c>
      <c r="P414" t="b">
        <f t="shared" si="27"/>
        <v>0</v>
      </c>
      <c r="Q414" t="str">
        <f>VLOOKUP(C414,'Feedstock source'!$A$1:$B$8,2,FALSE)</f>
        <v>reject</v>
      </c>
      <c r="R414" t="str">
        <f>VLOOKUP($G414,'PAHs abbreviations'!$A$2:$B$17,2,FALSE)</f>
        <v>Flt</v>
      </c>
      <c r="S414" s="3">
        <v>6.7000000000000004E-2</v>
      </c>
    </row>
    <row r="415" spans="1:19">
      <c r="A415" t="s">
        <v>45</v>
      </c>
      <c r="B415" t="str">
        <f t="shared" si="24"/>
        <v>FWR-F</v>
      </c>
      <c r="C415" t="s">
        <v>137</v>
      </c>
      <c r="D415" t="s">
        <v>11</v>
      </c>
      <c r="E415" t="s">
        <v>74</v>
      </c>
      <c r="F415" t="s">
        <v>271</v>
      </c>
      <c r="G415" t="s">
        <v>53</v>
      </c>
      <c r="H415" t="s">
        <v>46</v>
      </c>
      <c r="I415" s="3">
        <v>6.0999999999999999E-2</v>
      </c>
      <c r="J415" t="s">
        <v>0</v>
      </c>
      <c r="K415" t="s">
        <v>74</v>
      </c>
      <c r="L415" t="s">
        <v>74</v>
      </c>
      <c r="M415" t="b">
        <f>IF(COUNTIF(carcinogens!$A$2:$A$35,G415),TRUE,FALSE)</f>
        <v>0</v>
      </c>
      <c r="N415" t="b">
        <f t="shared" si="25"/>
        <v>0</v>
      </c>
      <c r="O415" s="3">
        <f t="shared" si="26"/>
        <v>6.0999999999999999E-2</v>
      </c>
      <c r="P415" t="b">
        <f t="shared" si="27"/>
        <v>0</v>
      </c>
      <c r="Q415" t="str">
        <f>VLOOKUP(C415,'Feedstock source'!$A$1:$B$8,2,FALSE)</f>
        <v>reject</v>
      </c>
      <c r="R415" t="str">
        <f>VLOOKUP($G415,'PAHs abbreviations'!$A$2:$B$17,2,FALSE)</f>
        <v>Flt</v>
      </c>
      <c r="S415" s="3">
        <v>6.0999999999999999E-2</v>
      </c>
    </row>
    <row r="416" spans="1:19">
      <c r="A416" t="s">
        <v>45</v>
      </c>
      <c r="B416" t="str">
        <f t="shared" si="24"/>
        <v>FWR-F</v>
      </c>
      <c r="C416" t="s">
        <v>137</v>
      </c>
      <c r="D416" t="s">
        <v>11</v>
      </c>
      <c r="E416" t="s">
        <v>74</v>
      </c>
      <c r="F416" t="s">
        <v>271</v>
      </c>
      <c r="G416" t="s">
        <v>50</v>
      </c>
      <c r="H416" t="s">
        <v>46</v>
      </c>
      <c r="I416" s="3">
        <v>1.2999999999999999E-2</v>
      </c>
      <c r="J416" t="s">
        <v>0</v>
      </c>
      <c r="K416" t="s">
        <v>74</v>
      </c>
      <c r="L416" t="s">
        <v>74</v>
      </c>
      <c r="M416" t="b">
        <f>IF(COUNTIF(carcinogens!$A$2:$A$35,G416),TRUE,FALSE)</f>
        <v>0</v>
      </c>
      <c r="N416" t="b">
        <f t="shared" si="25"/>
        <v>0</v>
      </c>
      <c r="O416" s="3">
        <f t="shared" si="26"/>
        <v>1.2999999999999999E-2</v>
      </c>
      <c r="P416" t="b">
        <f t="shared" si="27"/>
        <v>0</v>
      </c>
      <c r="Q416" t="str">
        <f>VLOOKUP(C416,'Feedstock source'!$A$1:$B$8,2,FALSE)</f>
        <v>reject</v>
      </c>
      <c r="R416" t="str">
        <f>VLOOKUP($G416,'PAHs abbreviations'!$A$2:$B$17,2,FALSE)</f>
        <v>Flu</v>
      </c>
      <c r="S416" s="3">
        <v>1.2999999999999999E-2</v>
      </c>
    </row>
    <row r="417" spans="1:19">
      <c r="A417" t="s">
        <v>45</v>
      </c>
      <c r="B417" t="str">
        <f t="shared" si="24"/>
        <v>FWR-F</v>
      </c>
      <c r="C417" t="s">
        <v>137</v>
      </c>
      <c r="D417" t="s">
        <v>11</v>
      </c>
      <c r="E417" t="s">
        <v>74</v>
      </c>
      <c r="F417" t="s">
        <v>271</v>
      </c>
      <c r="G417" t="s">
        <v>50</v>
      </c>
      <c r="H417" t="s">
        <v>46</v>
      </c>
      <c r="I417" s="3">
        <v>1.2E-2</v>
      </c>
      <c r="J417" t="s">
        <v>0</v>
      </c>
      <c r="K417" t="s">
        <v>74</v>
      </c>
      <c r="L417" t="s">
        <v>74</v>
      </c>
      <c r="M417" t="b">
        <f>IF(COUNTIF(carcinogens!$A$2:$A$35,G417),TRUE,FALSE)</f>
        <v>0</v>
      </c>
      <c r="N417" t="b">
        <f t="shared" si="25"/>
        <v>0</v>
      </c>
      <c r="O417" s="3">
        <f t="shared" si="26"/>
        <v>1.2E-2</v>
      </c>
      <c r="P417" t="b">
        <f t="shared" si="27"/>
        <v>0</v>
      </c>
      <c r="Q417" t="str">
        <f>VLOOKUP(C417,'Feedstock source'!$A$1:$B$8,2,FALSE)</f>
        <v>reject</v>
      </c>
      <c r="R417" t="str">
        <f>VLOOKUP($G417,'PAHs abbreviations'!$A$2:$B$17,2,FALSE)</f>
        <v>Flu</v>
      </c>
      <c r="S417" s="3">
        <v>1.2E-2</v>
      </c>
    </row>
    <row r="418" spans="1:19">
      <c r="A418" t="s">
        <v>45</v>
      </c>
      <c r="B418" t="str">
        <f t="shared" si="24"/>
        <v>FWR-F</v>
      </c>
      <c r="C418" t="s">
        <v>137</v>
      </c>
      <c r="D418" t="s">
        <v>11</v>
      </c>
      <c r="E418" t="s">
        <v>74</v>
      </c>
      <c r="F418" t="s">
        <v>271</v>
      </c>
      <c r="G418" t="s">
        <v>50</v>
      </c>
      <c r="H418" t="s">
        <v>46</v>
      </c>
      <c r="I418" s="3">
        <v>8.9999999999999993E-3</v>
      </c>
      <c r="J418" t="s">
        <v>0</v>
      </c>
      <c r="K418" t="s">
        <v>74</v>
      </c>
      <c r="L418" t="s">
        <v>74</v>
      </c>
      <c r="M418" t="b">
        <f>IF(COUNTIF(carcinogens!$A$2:$A$35,G418),TRUE,FALSE)</f>
        <v>0</v>
      </c>
      <c r="N418" t="b">
        <f t="shared" si="25"/>
        <v>0</v>
      </c>
      <c r="O418" s="3">
        <f t="shared" si="26"/>
        <v>8.9999999999999993E-3</v>
      </c>
      <c r="P418" t="b">
        <f t="shared" si="27"/>
        <v>0</v>
      </c>
      <c r="Q418" t="str">
        <f>VLOOKUP(C418,'Feedstock source'!$A$1:$B$8,2,FALSE)</f>
        <v>reject</v>
      </c>
      <c r="R418" t="str">
        <f>VLOOKUP($G418,'PAHs abbreviations'!$A$2:$B$17,2,FALSE)</f>
        <v>Flu</v>
      </c>
      <c r="S418" s="3">
        <v>8.9999999999999993E-3</v>
      </c>
    </row>
    <row r="419" spans="1:19">
      <c r="A419" t="s">
        <v>45</v>
      </c>
      <c r="B419" t="str">
        <f t="shared" si="24"/>
        <v>FWR-F</v>
      </c>
      <c r="C419" t="s">
        <v>137</v>
      </c>
      <c r="D419" t="s">
        <v>11</v>
      </c>
      <c r="E419" t="s">
        <v>74</v>
      </c>
      <c r="F419" t="s">
        <v>271</v>
      </c>
      <c r="G419" t="s">
        <v>60</v>
      </c>
      <c r="H419" t="s">
        <v>46</v>
      </c>
      <c r="I419" s="3">
        <v>0.01</v>
      </c>
      <c r="J419" t="s">
        <v>0</v>
      </c>
      <c r="K419" t="s">
        <v>74</v>
      </c>
      <c r="L419" t="s">
        <v>74</v>
      </c>
      <c r="M419" t="b">
        <f>IF(COUNTIF(carcinogens!$A$2:$A$35,G419),TRUE,FALSE)</f>
        <v>1</v>
      </c>
      <c r="N419" t="b">
        <f t="shared" si="25"/>
        <v>0</v>
      </c>
      <c r="O419" s="3">
        <f t="shared" si="26"/>
        <v>0.01</v>
      </c>
      <c r="P419" t="b">
        <f t="shared" si="27"/>
        <v>0</v>
      </c>
      <c r="Q419" t="str">
        <f>VLOOKUP(C419,'Feedstock source'!$A$1:$B$8,2,FALSE)</f>
        <v>reject</v>
      </c>
      <c r="R419" t="str">
        <f>VLOOKUP($G419,'PAHs abbreviations'!$A$2:$B$17,2,FALSE)</f>
        <v>IP</v>
      </c>
      <c r="S419" s="3">
        <v>0.01</v>
      </c>
    </row>
    <row r="420" spans="1:19">
      <c r="A420" t="s">
        <v>45</v>
      </c>
      <c r="B420" t="str">
        <f t="shared" si="24"/>
        <v>FWR-F</v>
      </c>
      <c r="C420" t="s">
        <v>137</v>
      </c>
      <c r="D420" t="s">
        <v>11</v>
      </c>
      <c r="E420" t="s">
        <v>74</v>
      </c>
      <c r="F420" t="s">
        <v>271</v>
      </c>
      <c r="G420" t="s">
        <v>60</v>
      </c>
      <c r="H420" t="s">
        <v>46</v>
      </c>
      <c r="I420" s="3">
        <v>8.0000000000000002E-3</v>
      </c>
      <c r="J420" t="s">
        <v>0</v>
      </c>
      <c r="K420" t="s">
        <v>74</v>
      </c>
      <c r="L420" t="s">
        <v>74</v>
      </c>
      <c r="M420" t="b">
        <f>IF(COUNTIF(carcinogens!$A$2:$A$35,G420),TRUE,FALSE)</f>
        <v>1</v>
      </c>
      <c r="N420" t="b">
        <f t="shared" si="25"/>
        <v>0</v>
      </c>
      <c r="O420" s="3">
        <f t="shared" si="26"/>
        <v>8.0000000000000002E-3</v>
      </c>
      <c r="P420" t="b">
        <f t="shared" si="27"/>
        <v>0</v>
      </c>
      <c r="Q420" t="str">
        <f>VLOOKUP(C420,'Feedstock source'!$A$1:$B$8,2,FALSE)</f>
        <v>reject</v>
      </c>
      <c r="R420" t="str">
        <f>VLOOKUP($G420,'PAHs abbreviations'!$A$2:$B$17,2,FALSE)</f>
        <v>IP</v>
      </c>
      <c r="S420" s="3">
        <v>8.0000000000000002E-3</v>
      </c>
    </row>
    <row r="421" spans="1:19">
      <c r="A421" t="s">
        <v>45</v>
      </c>
      <c r="B421" t="str">
        <f t="shared" si="24"/>
        <v>FWR-F</v>
      </c>
      <c r="C421" t="s">
        <v>137</v>
      </c>
      <c r="D421" t="s">
        <v>11</v>
      </c>
      <c r="E421" t="s">
        <v>74</v>
      </c>
      <c r="F421" t="s">
        <v>271</v>
      </c>
      <c r="G421" t="s">
        <v>60</v>
      </c>
      <c r="H421" t="s">
        <v>46</v>
      </c>
      <c r="I421" s="3">
        <v>8.0000000000000002E-3</v>
      </c>
      <c r="J421" t="s">
        <v>0</v>
      </c>
      <c r="K421" t="s">
        <v>74</v>
      </c>
      <c r="L421" t="s">
        <v>74</v>
      </c>
      <c r="M421" t="b">
        <f>IF(COUNTIF(carcinogens!$A$2:$A$35,G421),TRUE,FALSE)</f>
        <v>1</v>
      </c>
      <c r="N421" t="b">
        <f t="shared" si="25"/>
        <v>0</v>
      </c>
      <c r="O421" s="3">
        <f t="shared" si="26"/>
        <v>8.0000000000000002E-3</v>
      </c>
      <c r="P421" t="b">
        <f t="shared" si="27"/>
        <v>0</v>
      </c>
      <c r="Q421" t="str">
        <f>VLOOKUP(C421,'Feedstock source'!$A$1:$B$8,2,FALSE)</f>
        <v>reject</v>
      </c>
      <c r="R421" t="str">
        <f>VLOOKUP($G421,'PAHs abbreviations'!$A$2:$B$17,2,FALSE)</f>
        <v>IP</v>
      </c>
      <c r="S421" s="3">
        <v>8.0000000000000002E-3</v>
      </c>
    </row>
    <row r="422" spans="1:19">
      <c r="A422" t="s">
        <v>45</v>
      </c>
      <c r="B422" t="str">
        <f t="shared" si="24"/>
        <v>FWR-F</v>
      </c>
      <c r="C422" t="s">
        <v>137</v>
      </c>
      <c r="D422" t="s">
        <v>11</v>
      </c>
      <c r="E422" t="s">
        <v>74</v>
      </c>
      <c r="F422" t="s">
        <v>271</v>
      </c>
      <c r="G422" t="s">
        <v>47</v>
      </c>
      <c r="H422" t="s">
        <v>46</v>
      </c>
      <c r="I422" s="3">
        <v>2.7E-2</v>
      </c>
      <c r="J422" t="s">
        <v>0</v>
      </c>
      <c r="K422" t="s">
        <v>74</v>
      </c>
      <c r="L422" t="s">
        <v>74</v>
      </c>
      <c r="M422" t="b">
        <f>IF(COUNTIF(carcinogens!$A$2:$A$35,G422),TRUE,FALSE)</f>
        <v>0</v>
      </c>
      <c r="N422" t="b">
        <f t="shared" si="25"/>
        <v>0</v>
      </c>
      <c r="O422" s="3">
        <f t="shared" si="26"/>
        <v>2.7E-2</v>
      </c>
      <c r="P422" t="b">
        <f t="shared" si="27"/>
        <v>0</v>
      </c>
      <c r="Q422" t="str">
        <f>VLOOKUP(C422,'Feedstock source'!$A$1:$B$8,2,FALSE)</f>
        <v>reject</v>
      </c>
      <c r="R422" t="str">
        <f>VLOOKUP($G422,'PAHs abbreviations'!$A$2:$B$17,2,FALSE)</f>
        <v>Nap</v>
      </c>
      <c r="S422" s="3">
        <v>2.7E-2</v>
      </c>
    </row>
    <row r="423" spans="1:19">
      <c r="A423" t="s">
        <v>45</v>
      </c>
      <c r="B423" t="str">
        <f t="shared" si="24"/>
        <v>FWR-F</v>
      </c>
      <c r="C423" t="s">
        <v>137</v>
      </c>
      <c r="D423" t="s">
        <v>11</v>
      </c>
      <c r="E423" t="s">
        <v>74</v>
      </c>
      <c r="F423" t="s">
        <v>271</v>
      </c>
      <c r="G423" t="s">
        <v>47</v>
      </c>
      <c r="H423" t="s">
        <v>46</v>
      </c>
      <c r="I423" s="3">
        <v>2.5000000000000001E-2</v>
      </c>
      <c r="J423" t="s">
        <v>0</v>
      </c>
      <c r="K423" t="s">
        <v>74</v>
      </c>
      <c r="L423" t="s">
        <v>74</v>
      </c>
      <c r="M423" t="b">
        <f>IF(COUNTIF(carcinogens!$A$2:$A$35,G423),TRUE,FALSE)</f>
        <v>0</v>
      </c>
      <c r="N423" t="b">
        <f t="shared" si="25"/>
        <v>0</v>
      </c>
      <c r="O423" s="3">
        <f t="shared" si="26"/>
        <v>2.5000000000000001E-2</v>
      </c>
      <c r="P423" t="b">
        <f t="shared" si="27"/>
        <v>0</v>
      </c>
      <c r="Q423" t="str">
        <f>VLOOKUP(C423,'Feedstock source'!$A$1:$B$8,2,FALSE)</f>
        <v>reject</v>
      </c>
      <c r="R423" t="str">
        <f>VLOOKUP($G423,'PAHs abbreviations'!$A$2:$B$17,2,FALSE)</f>
        <v>Nap</v>
      </c>
      <c r="S423" s="3">
        <v>2.5000000000000001E-2</v>
      </c>
    </row>
    <row r="424" spans="1:19">
      <c r="A424" t="s">
        <v>45</v>
      </c>
      <c r="B424" t="str">
        <f t="shared" si="24"/>
        <v>FWR-F</v>
      </c>
      <c r="C424" t="s">
        <v>137</v>
      </c>
      <c r="D424" t="s">
        <v>11</v>
      </c>
      <c r="E424" t="s">
        <v>74</v>
      </c>
      <c r="F424" t="s">
        <v>271</v>
      </c>
      <c r="G424" t="s">
        <v>47</v>
      </c>
      <c r="H424" t="s">
        <v>46</v>
      </c>
      <c r="I424" s="3">
        <v>2.4E-2</v>
      </c>
      <c r="J424" t="s">
        <v>0</v>
      </c>
      <c r="K424" t="s">
        <v>74</v>
      </c>
      <c r="L424" t="s">
        <v>74</v>
      </c>
      <c r="M424" t="b">
        <f>IF(COUNTIF(carcinogens!$A$2:$A$35,G424),TRUE,FALSE)</f>
        <v>0</v>
      </c>
      <c r="N424" t="b">
        <f t="shared" si="25"/>
        <v>0</v>
      </c>
      <c r="O424" s="3">
        <f t="shared" si="26"/>
        <v>2.4E-2</v>
      </c>
      <c r="P424" t="b">
        <f t="shared" si="27"/>
        <v>0</v>
      </c>
      <c r="Q424" t="str">
        <f>VLOOKUP(C424,'Feedstock source'!$A$1:$B$8,2,FALSE)</f>
        <v>reject</v>
      </c>
      <c r="R424" t="str">
        <f>VLOOKUP($G424,'PAHs abbreviations'!$A$2:$B$17,2,FALSE)</f>
        <v>Nap</v>
      </c>
      <c r="S424" s="3">
        <v>2.4E-2</v>
      </c>
    </row>
    <row r="425" spans="1:19">
      <c r="A425" t="s">
        <v>45</v>
      </c>
      <c r="B425" t="str">
        <f t="shared" si="24"/>
        <v>FWR-F</v>
      </c>
      <c r="C425" t="s">
        <v>137</v>
      </c>
      <c r="D425" t="s">
        <v>11</v>
      </c>
      <c r="E425" t="s">
        <v>74</v>
      </c>
      <c r="F425" t="s">
        <v>271</v>
      </c>
      <c r="G425" t="s">
        <v>84</v>
      </c>
      <c r="H425" t="s">
        <v>76</v>
      </c>
      <c r="I425" s="3">
        <v>269</v>
      </c>
      <c r="J425" t="s">
        <v>27</v>
      </c>
      <c r="K425" t="s">
        <v>74</v>
      </c>
      <c r="L425" t="s">
        <v>74</v>
      </c>
      <c r="M425" t="b">
        <f>IF(COUNTIF(carcinogens!$A$2:$A$35,G425),TRUE,FALSE)</f>
        <v>1</v>
      </c>
      <c r="N425" t="b">
        <f t="shared" si="25"/>
        <v>0</v>
      </c>
      <c r="O425" s="3">
        <f t="shared" si="26"/>
        <v>269</v>
      </c>
      <c r="P425" t="b">
        <f t="shared" si="27"/>
        <v>0</v>
      </c>
      <c r="Q425" t="str">
        <f>VLOOKUP(C425,'Feedstock source'!$A$1:$B$8,2,FALSE)</f>
        <v>reject</v>
      </c>
      <c r="R425" t="e">
        <f>VLOOKUP($G425,'PAHs abbreviations'!$A$2:$B$17,2,FALSE)</f>
        <v>#N/A</v>
      </c>
      <c r="S425" s="3">
        <v>269</v>
      </c>
    </row>
    <row r="426" spans="1:19">
      <c r="A426" t="s">
        <v>45</v>
      </c>
      <c r="B426" t="str">
        <f t="shared" si="24"/>
        <v>FWR-F</v>
      </c>
      <c r="C426" t="s">
        <v>137</v>
      </c>
      <c r="D426" t="s">
        <v>11</v>
      </c>
      <c r="E426" t="s">
        <v>74</v>
      </c>
      <c r="F426" t="s">
        <v>271</v>
      </c>
      <c r="G426" t="s">
        <v>84</v>
      </c>
      <c r="H426" t="s">
        <v>76</v>
      </c>
      <c r="I426" s="3">
        <v>264</v>
      </c>
      <c r="J426" t="s">
        <v>27</v>
      </c>
      <c r="K426" t="s">
        <v>74</v>
      </c>
      <c r="L426" t="s">
        <v>74</v>
      </c>
      <c r="M426" t="b">
        <f>IF(COUNTIF(carcinogens!$A$2:$A$35,G426),TRUE,FALSE)</f>
        <v>1</v>
      </c>
      <c r="N426" t="b">
        <f t="shared" si="25"/>
        <v>0</v>
      </c>
      <c r="O426" s="3">
        <f t="shared" si="26"/>
        <v>264</v>
      </c>
      <c r="P426" t="b">
        <f t="shared" si="27"/>
        <v>0</v>
      </c>
      <c r="Q426" t="str">
        <f>VLOOKUP(C426,'Feedstock source'!$A$1:$B$8,2,FALSE)</f>
        <v>reject</v>
      </c>
      <c r="R426" t="e">
        <f>VLOOKUP($G426,'PAHs abbreviations'!$A$2:$B$17,2,FALSE)</f>
        <v>#N/A</v>
      </c>
      <c r="S426" s="3">
        <v>264</v>
      </c>
    </row>
    <row r="427" spans="1:19">
      <c r="A427" t="s">
        <v>45</v>
      </c>
      <c r="B427" t="str">
        <f t="shared" si="24"/>
        <v>FWR-F</v>
      </c>
      <c r="C427" t="s">
        <v>137</v>
      </c>
      <c r="D427" t="s">
        <v>11</v>
      </c>
      <c r="E427" t="s">
        <v>74</v>
      </c>
      <c r="F427" t="s">
        <v>271</v>
      </c>
      <c r="G427" t="s">
        <v>84</v>
      </c>
      <c r="H427" t="s">
        <v>76</v>
      </c>
      <c r="I427" s="3">
        <v>244</v>
      </c>
      <c r="J427" t="s">
        <v>27</v>
      </c>
      <c r="K427" t="s">
        <v>74</v>
      </c>
      <c r="L427" t="s">
        <v>74</v>
      </c>
      <c r="M427" t="b">
        <f>IF(COUNTIF(carcinogens!$A$2:$A$35,G427),TRUE,FALSE)</f>
        <v>1</v>
      </c>
      <c r="N427" t="b">
        <f t="shared" si="25"/>
        <v>0</v>
      </c>
      <c r="O427" s="3">
        <f t="shared" si="26"/>
        <v>244</v>
      </c>
      <c r="P427" t="b">
        <f t="shared" si="27"/>
        <v>0</v>
      </c>
      <c r="Q427" t="str">
        <f>VLOOKUP(C427,'Feedstock source'!$A$1:$B$8,2,FALSE)</f>
        <v>reject</v>
      </c>
      <c r="R427" t="e">
        <f>VLOOKUP($G427,'PAHs abbreviations'!$A$2:$B$17,2,FALSE)</f>
        <v>#N/A</v>
      </c>
      <c r="S427" s="3">
        <v>244</v>
      </c>
    </row>
    <row r="428" spans="1:19">
      <c r="A428" t="s">
        <v>45</v>
      </c>
      <c r="B428" t="str">
        <f t="shared" si="24"/>
        <v>FWR-F</v>
      </c>
      <c r="C428" t="s">
        <v>137</v>
      </c>
      <c r="D428" t="s">
        <v>11</v>
      </c>
      <c r="E428" t="s">
        <v>74</v>
      </c>
      <c r="F428" t="s">
        <v>271</v>
      </c>
      <c r="G428" t="s">
        <v>94</v>
      </c>
      <c r="H428" t="s">
        <v>76</v>
      </c>
      <c r="I428" s="3">
        <v>32.4</v>
      </c>
      <c r="J428" t="s">
        <v>27</v>
      </c>
      <c r="K428" t="s">
        <v>74</v>
      </c>
      <c r="L428" t="s">
        <v>74</v>
      </c>
      <c r="M428" t="b">
        <f>IF(COUNTIF(carcinogens!$A$2:$A$35,G428),TRUE,FALSE)</f>
        <v>1</v>
      </c>
      <c r="N428" t="b">
        <f t="shared" si="25"/>
        <v>0</v>
      </c>
      <c r="O428" s="3">
        <f t="shared" si="26"/>
        <v>32.4</v>
      </c>
      <c r="P428" t="b">
        <f t="shared" si="27"/>
        <v>0</v>
      </c>
      <c r="Q428" t="str">
        <f>VLOOKUP(C428,'Feedstock source'!$A$1:$B$8,2,FALSE)</f>
        <v>reject</v>
      </c>
      <c r="R428" t="e">
        <f>VLOOKUP($G428,'PAHs abbreviations'!$A$2:$B$17,2,FALSE)</f>
        <v>#N/A</v>
      </c>
      <c r="S428" s="3">
        <v>32.4</v>
      </c>
    </row>
    <row r="429" spans="1:19">
      <c r="A429" t="s">
        <v>45</v>
      </c>
      <c r="B429" t="str">
        <f t="shared" si="24"/>
        <v>FWR-F</v>
      </c>
      <c r="C429" t="s">
        <v>137</v>
      </c>
      <c r="D429" t="s">
        <v>11</v>
      </c>
      <c r="E429" t="s">
        <v>74</v>
      </c>
      <c r="F429" t="s">
        <v>271</v>
      </c>
      <c r="G429" t="s">
        <v>94</v>
      </c>
      <c r="H429" t="s">
        <v>76</v>
      </c>
      <c r="I429" s="3">
        <v>30.5</v>
      </c>
      <c r="J429" t="s">
        <v>27</v>
      </c>
      <c r="K429" t="s">
        <v>74</v>
      </c>
      <c r="L429" t="s">
        <v>74</v>
      </c>
      <c r="M429" t="b">
        <f>IF(COUNTIF(carcinogens!$A$2:$A$35,G429),TRUE,FALSE)</f>
        <v>1</v>
      </c>
      <c r="N429" t="b">
        <f t="shared" si="25"/>
        <v>0</v>
      </c>
      <c r="O429" s="3">
        <f t="shared" si="26"/>
        <v>30.5</v>
      </c>
      <c r="P429" t="b">
        <f t="shared" si="27"/>
        <v>0</v>
      </c>
      <c r="Q429" t="str">
        <f>VLOOKUP(C429,'Feedstock source'!$A$1:$B$8,2,FALSE)</f>
        <v>reject</v>
      </c>
      <c r="R429" t="e">
        <f>VLOOKUP($G429,'PAHs abbreviations'!$A$2:$B$17,2,FALSE)</f>
        <v>#N/A</v>
      </c>
      <c r="S429" s="3">
        <v>30.5</v>
      </c>
    </row>
    <row r="430" spans="1:19">
      <c r="A430" t="s">
        <v>45</v>
      </c>
      <c r="B430" t="str">
        <f t="shared" si="24"/>
        <v>FWR-F</v>
      </c>
      <c r="C430" t="s">
        <v>137</v>
      </c>
      <c r="D430" t="s">
        <v>11</v>
      </c>
      <c r="E430" t="s">
        <v>74</v>
      </c>
      <c r="F430" t="s">
        <v>271</v>
      </c>
      <c r="G430" t="s">
        <v>94</v>
      </c>
      <c r="H430" t="s">
        <v>76</v>
      </c>
      <c r="I430" s="3">
        <v>29.6</v>
      </c>
      <c r="J430" t="s">
        <v>27</v>
      </c>
      <c r="K430" t="s">
        <v>74</v>
      </c>
      <c r="L430" t="s">
        <v>74</v>
      </c>
      <c r="M430" t="b">
        <f>IF(COUNTIF(carcinogens!$A$2:$A$35,G430),TRUE,FALSE)</f>
        <v>1</v>
      </c>
      <c r="N430" t="b">
        <f t="shared" si="25"/>
        <v>0</v>
      </c>
      <c r="O430" s="3">
        <f t="shared" si="26"/>
        <v>29.6</v>
      </c>
      <c r="P430" t="b">
        <f t="shared" si="27"/>
        <v>0</v>
      </c>
      <c r="Q430" t="str">
        <f>VLOOKUP(C430,'Feedstock source'!$A$1:$B$8,2,FALSE)</f>
        <v>reject</v>
      </c>
      <c r="R430" t="e">
        <f>VLOOKUP($G430,'PAHs abbreviations'!$A$2:$B$17,2,FALSE)</f>
        <v>#N/A</v>
      </c>
      <c r="S430" s="3">
        <v>29.6</v>
      </c>
    </row>
    <row r="431" spans="1:19">
      <c r="A431" t="s">
        <v>45</v>
      </c>
      <c r="B431" t="str">
        <f t="shared" si="24"/>
        <v>FWR-F</v>
      </c>
      <c r="C431" t="s">
        <v>137</v>
      </c>
      <c r="D431" t="s">
        <v>11</v>
      </c>
      <c r="E431" t="s">
        <v>74</v>
      </c>
      <c r="F431" t="s">
        <v>271</v>
      </c>
      <c r="G431" t="s">
        <v>102</v>
      </c>
      <c r="H431" t="s">
        <v>107</v>
      </c>
      <c r="I431" s="3">
        <v>1.5</v>
      </c>
      <c r="J431" t="s">
        <v>32</v>
      </c>
      <c r="K431" t="s">
        <v>74</v>
      </c>
      <c r="L431" t="s">
        <v>74</v>
      </c>
      <c r="M431" t="b">
        <f>IF(COUNTIF(carcinogens!$A$2:$A$35,G431),TRUE,FALSE)</f>
        <v>1</v>
      </c>
      <c r="N431" t="b">
        <f t="shared" si="25"/>
        <v>0</v>
      </c>
      <c r="O431" s="3">
        <f t="shared" si="26"/>
        <v>1.5</v>
      </c>
      <c r="P431" t="b">
        <f t="shared" si="27"/>
        <v>0</v>
      </c>
      <c r="Q431" t="str">
        <f>VLOOKUP(C431,'Feedstock source'!$A$1:$B$8,2,FALSE)</f>
        <v>reject</v>
      </c>
      <c r="R431" t="e">
        <f>VLOOKUP($G431,'PAHs abbreviations'!$A$2:$B$17,2,FALSE)</f>
        <v>#N/A</v>
      </c>
      <c r="S431" s="3">
        <v>1.5</v>
      </c>
    </row>
    <row r="432" spans="1:19">
      <c r="A432" t="s">
        <v>45</v>
      </c>
      <c r="B432" t="str">
        <f t="shared" si="24"/>
        <v>FWR-F</v>
      </c>
      <c r="C432" t="s">
        <v>137</v>
      </c>
      <c r="D432" t="s">
        <v>11</v>
      </c>
      <c r="E432" t="s">
        <v>74</v>
      </c>
      <c r="F432" t="s">
        <v>271</v>
      </c>
      <c r="G432" t="s">
        <v>102</v>
      </c>
      <c r="H432" t="s">
        <v>107</v>
      </c>
      <c r="I432" s="3">
        <v>1.3</v>
      </c>
      <c r="J432" t="s">
        <v>32</v>
      </c>
      <c r="K432" t="s">
        <v>74</v>
      </c>
      <c r="L432" t="s">
        <v>74</v>
      </c>
      <c r="M432" t="b">
        <f>IF(COUNTIF(carcinogens!$A$2:$A$35,G432),TRUE,FALSE)</f>
        <v>1</v>
      </c>
      <c r="N432" t="b">
        <f t="shared" si="25"/>
        <v>0</v>
      </c>
      <c r="O432" s="3">
        <f t="shared" si="26"/>
        <v>1.3</v>
      </c>
      <c r="P432" t="b">
        <f t="shared" si="27"/>
        <v>0</v>
      </c>
      <c r="Q432" t="str">
        <f>VLOOKUP(C432,'Feedstock source'!$A$1:$B$8,2,FALSE)</f>
        <v>reject</v>
      </c>
      <c r="R432" t="e">
        <f>VLOOKUP($G432,'PAHs abbreviations'!$A$2:$B$17,2,FALSE)</f>
        <v>#N/A</v>
      </c>
      <c r="S432" s="3">
        <v>1.3</v>
      </c>
    </row>
    <row r="433" spans="1:19">
      <c r="A433" t="s">
        <v>45</v>
      </c>
      <c r="B433" t="str">
        <f t="shared" si="24"/>
        <v>FWR-F</v>
      </c>
      <c r="C433" t="s">
        <v>137</v>
      </c>
      <c r="D433" t="s">
        <v>11</v>
      </c>
      <c r="E433" t="s">
        <v>74</v>
      </c>
      <c r="F433" t="s">
        <v>271</v>
      </c>
      <c r="G433" t="s">
        <v>102</v>
      </c>
      <c r="H433" t="s">
        <v>107</v>
      </c>
      <c r="I433" s="3">
        <v>1.2</v>
      </c>
      <c r="J433" t="s">
        <v>32</v>
      </c>
      <c r="K433" t="s">
        <v>74</v>
      </c>
      <c r="L433" t="s">
        <v>74</v>
      </c>
      <c r="M433" t="b">
        <f>IF(COUNTIF(carcinogens!$A$2:$A$35,G433),TRUE,FALSE)</f>
        <v>1</v>
      </c>
      <c r="N433" t="b">
        <f t="shared" si="25"/>
        <v>0</v>
      </c>
      <c r="O433" s="3">
        <f t="shared" si="26"/>
        <v>1.2</v>
      </c>
      <c r="P433" t="b">
        <f t="shared" si="27"/>
        <v>0</v>
      </c>
      <c r="Q433" t="str">
        <f>VLOOKUP(C433,'Feedstock source'!$A$1:$B$8,2,FALSE)</f>
        <v>reject</v>
      </c>
      <c r="R433" t="e">
        <f>VLOOKUP($G433,'PAHs abbreviations'!$A$2:$B$17,2,FALSE)</f>
        <v>#N/A</v>
      </c>
      <c r="S433" s="3">
        <v>1.2</v>
      </c>
    </row>
    <row r="434" spans="1:19">
      <c r="A434" t="s">
        <v>45</v>
      </c>
      <c r="B434" t="str">
        <f t="shared" si="24"/>
        <v>FWR-F</v>
      </c>
      <c r="C434" t="s">
        <v>137</v>
      </c>
      <c r="D434" t="s">
        <v>11</v>
      </c>
      <c r="E434" t="s">
        <v>74</v>
      </c>
      <c r="F434" t="s">
        <v>271</v>
      </c>
      <c r="G434" t="s">
        <v>106</v>
      </c>
      <c r="H434" t="s">
        <v>107</v>
      </c>
      <c r="I434" s="3">
        <v>0.8</v>
      </c>
      <c r="J434" t="s">
        <v>32</v>
      </c>
      <c r="K434" t="s">
        <v>74</v>
      </c>
      <c r="L434" t="s">
        <v>74</v>
      </c>
      <c r="M434" t="b">
        <f>IF(COUNTIF(carcinogens!$A$2:$A$35,G434),TRUE,FALSE)</f>
        <v>1</v>
      </c>
      <c r="N434" t="b">
        <f t="shared" si="25"/>
        <v>0</v>
      </c>
      <c r="O434" s="3">
        <f t="shared" si="26"/>
        <v>0.8</v>
      </c>
      <c r="P434" t="b">
        <f t="shared" si="27"/>
        <v>0</v>
      </c>
      <c r="Q434" t="str">
        <f>VLOOKUP(C434,'Feedstock source'!$A$1:$B$8,2,FALSE)</f>
        <v>reject</v>
      </c>
      <c r="R434" t="e">
        <f>VLOOKUP($G434,'PAHs abbreviations'!$A$2:$B$17,2,FALSE)</f>
        <v>#N/A</v>
      </c>
      <c r="S434" s="3">
        <v>0.8</v>
      </c>
    </row>
    <row r="435" spans="1:19">
      <c r="A435" t="s">
        <v>45</v>
      </c>
      <c r="B435" t="str">
        <f t="shared" si="24"/>
        <v>FWR-F</v>
      </c>
      <c r="C435" t="s">
        <v>137</v>
      </c>
      <c r="D435" t="s">
        <v>11</v>
      </c>
      <c r="E435" t="s">
        <v>74</v>
      </c>
      <c r="F435" t="s">
        <v>271</v>
      </c>
      <c r="G435" t="s">
        <v>106</v>
      </c>
      <c r="H435" t="s">
        <v>107</v>
      </c>
      <c r="I435" s="3">
        <v>0.6</v>
      </c>
      <c r="J435" t="s">
        <v>32</v>
      </c>
      <c r="K435" t="s">
        <v>74</v>
      </c>
      <c r="L435" t="s">
        <v>74</v>
      </c>
      <c r="M435" t="b">
        <f>IF(COUNTIF(carcinogens!$A$2:$A$35,G435),TRUE,FALSE)</f>
        <v>1</v>
      </c>
      <c r="N435" t="b">
        <f t="shared" si="25"/>
        <v>0</v>
      </c>
      <c r="O435" s="3">
        <f t="shared" si="26"/>
        <v>0.6</v>
      </c>
      <c r="P435" t="b">
        <f t="shared" si="27"/>
        <v>0</v>
      </c>
      <c r="Q435" t="str">
        <f>VLOOKUP(C435,'Feedstock source'!$A$1:$B$8,2,FALSE)</f>
        <v>reject</v>
      </c>
      <c r="R435" t="e">
        <f>VLOOKUP($G435,'PAHs abbreviations'!$A$2:$B$17,2,FALSE)</f>
        <v>#N/A</v>
      </c>
      <c r="S435" s="3">
        <v>0.6</v>
      </c>
    </row>
    <row r="436" spans="1:19">
      <c r="A436" t="s">
        <v>45</v>
      </c>
      <c r="B436" t="str">
        <f t="shared" si="24"/>
        <v>FWR-F</v>
      </c>
      <c r="C436" t="s">
        <v>137</v>
      </c>
      <c r="D436" t="s">
        <v>11</v>
      </c>
      <c r="E436" t="s">
        <v>74</v>
      </c>
      <c r="F436" t="s">
        <v>271</v>
      </c>
      <c r="G436" t="s">
        <v>106</v>
      </c>
      <c r="H436" t="s">
        <v>107</v>
      </c>
      <c r="I436" s="3">
        <v>0.6</v>
      </c>
      <c r="J436" t="s">
        <v>32</v>
      </c>
      <c r="K436" t="s">
        <v>74</v>
      </c>
      <c r="L436" t="s">
        <v>74</v>
      </c>
      <c r="M436" t="b">
        <f>IF(COUNTIF(carcinogens!$A$2:$A$35,G436),TRUE,FALSE)</f>
        <v>1</v>
      </c>
      <c r="N436" t="b">
        <f t="shared" si="25"/>
        <v>0</v>
      </c>
      <c r="O436" s="3">
        <f t="shared" si="26"/>
        <v>0.6</v>
      </c>
      <c r="P436" t="b">
        <f t="shared" si="27"/>
        <v>0</v>
      </c>
      <c r="Q436" t="str">
        <f>VLOOKUP(C436,'Feedstock source'!$A$1:$B$8,2,FALSE)</f>
        <v>reject</v>
      </c>
      <c r="R436" t="e">
        <f>VLOOKUP($G436,'PAHs abbreviations'!$A$2:$B$17,2,FALSE)</f>
        <v>#N/A</v>
      </c>
      <c r="S436" s="3">
        <v>0.6</v>
      </c>
    </row>
    <row r="437" spans="1:19">
      <c r="A437" t="s">
        <v>45</v>
      </c>
      <c r="B437" t="str">
        <f t="shared" si="24"/>
        <v>FWR-F</v>
      </c>
      <c r="C437" t="s">
        <v>137</v>
      </c>
      <c r="D437" t="s">
        <v>11</v>
      </c>
      <c r="E437" t="s">
        <v>74</v>
      </c>
      <c r="F437" t="s">
        <v>271</v>
      </c>
      <c r="G437" t="s">
        <v>103</v>
      </c>
      <c r="H437" t="s">
        <v>107</v>
      </c>
      <c r="I437" s="3">
        <v>1.3</v>
      </c>
      <c r="J437" t="s">
        <v>32</v>
      </c>
      <c r="K437" t="s">
        <v>74</v>
      </c>
      <c r="L437" t="s">
        <v>74</v>
      </c>
      <c r="M437" t="b">
        <f>IF(COUNTIF(carcinogens!$A$2:$A$35,G437),TRUE,FALSE)</f>
        <v>1</v>
      </c>
      <c r="N437" t="b">
        <f t="shared" si="25"/>
        <v>0</v>
      </c>
      <c r="O437" s="3">
        <f t="shared" si="26"/>
        <v>1.3</v>
      </c>
      <c r="P437" t="b">
        <f t="shared" si="27"/>
        <v>0</v>
      </c>
      <c r="Q437" t="str">
        <f>VLOOKUP(C437,'Feedstock source'!$A$1:$B$8,2,FALSE)</f>
        <v>reject</v>
      </c>
      <c r="R437" t="e">
        <f>VLOOKUP($G437,'PAHs abbreviations'!$A$2:$B$17,2,FALSE)</f>
        <v>#N/A</v>
      </c>
      <c r="S437" s="3">
        <v>1.3</v>
      </c>
    </row>
    <row r="438" spans="1:19">
      <c r="A438" t="s">
        <v>45</v>
      </c>
      <c r="B438" t="str">
        <f t="shared" si="24"/>
        <v>FWR-F</v>
      </c>
      <c r="C438" t="s">
        <v>137</v>
      </c>
      <c r="D438" t="s">
        <v>11</v>
      </c>
      <c r="E438" t="s">
        <v>74</v>
      </c>
      <c r="F438" t="s">
        <v>271</v>
      </c>
      <c r="G438" t="s">
        <v>103</v>
      </c>
      <c r="H438" t="s">
        <v>107</v>
      </c>
      <c r="I438" s="3">
        <v>1.1000000000000001</v>
      </c>
      <c r="J438" t="s">
        <v>32</v>
      </c>
      <c r="K438" t="s">
        <v>74</v>
      </c>
      <c r="L438" t="s">
        <v>74</v>
      </c>
      <c r="M438" t="b">
        <f>IF(COUNTIF(carcinogens!$A$2:$A$35,G438),TRUE,FALSE)</f>
        <v>1</v>
      </c>
      <c r="N438" t="b">
        <f t="shared" si="25"/>
        <v>0</v>
      </c>
      <c r="O438" s="3">
        <f t="shared" si="26"/>
        <v>1.1000000000000001</v>
      </c>
      <c r="P438" t="b">
        <f t="shared" si="27"/>
        <v>0</v>
      </c>
      <c r="Q438" t="str">
        <f>VLOOKUP(C438,'Feedstock source'!$A$1:$B$8,2,FALSE)</f>
        <v>reject</v>
      </c>
      <c r="R438" t="e">
        <f>VLOOKUP($G438,'PAHs abbreviations'!$A$2:$B$17,2,FALSE)</f>
        <v>#N/A</v>
      </c>
      <c r="S438" s="3">
        <v>1.1000000000000001</v>
      </c>
    </row>
    <row r="439" spans="1:19">
      <c r="A439" t="s">
        <v>45</v>
      </c>
      <c r="B439" t="str">
        <f t="shared" si="24"/>
        <v>FWR-F</v>
      </c>
      <c r="C439" t="s">
        <v>137</v>
      </c>
      <c r="D439" t="s">
        <v>11</v>
      </c>
      <c r="E439" t="s">
        <v>74</v>
      </c>
      <c r="F439" t="s">
        <v>271</v>
      </c>
      <c r="G439" t="s">
        <v>103</v>
      </c>
      <c r="H439" t="s">
        <v>107</v>
      </c>
      <c r="I439" s="3">
        <v>1</v>
      </c>
      <c r="J439" t="s">
        <v>32</v>
      </c>
      <c r="K439" t="s">
        <v>74</v>
      </c>
      <c r="L439" t="s">
        <v>74</v>
      </c>
      <c r="M439" t="b">
        <f>IF(COUNTIF(carcinogens!$A$2:$A$35,G439),TRUE,FALSE)</f>
        <v>1</v>
      </c>
      <c r="N439" t="b">
        <f t="shared" si="25"/>
        <v>0</v>
      </c>
      <c r="O439" s="3">
        <f t="shared" si="26"/>
        <v>1</v>
      </c>
      <c r="P439" t="b">
        <f t="shared" si="27"/>
        <v>0</v>
      </c>
      <c r="Q439" t="str">
        <f>VLOOKUP(C439,'Feedstock source'!$A$1:$B$8,2,FALSE)</f>
        <v>reject</v>
      </c>
      <c r="R439" t="e">
        <f>VLOOKUP($G439,'PAHs abbreviations'!$A$2:$B$17,2,FALSE)</f>
        <v>#N/A</v>
      </c>
      <c r="S439" s="3">
        <v>1</v>
      </c>
    </row>
    <row r="440" spans="1:19">
      <c r="A440" t="s">
        <v>45</v>
      </c>
      <c r="B440" t="str">
        <f t="shared" si="24"/>
        <v>FWR-F</v>
      </c>
      <c r="C440" t="s">
        <v>137</v>
      </c>
      <c r="D440" t="s">
        <v>11</v>
      </c>
      <c r="E440" t="s">
        <v>74</v>
      </c>
      <c r="F440" t="s">
        <v>271</v>
      </c>
      <c r="G440" t="s">
        <v>104</v>
      </c>
      <c r="H440" t="s">
        <v>107</v>
      </c>
      <c r="I440" s="3">
        <v>1.8</v>
      </c>
      <c r="J440" t="s">
        <v>32</v>
      </c>
      <c r="K440" t="s">
        <v>74</v>
      </c>
      <c r="L440" t="s">
        <v>74</v>
      </c>
      <c r="M440" t="b">
        <f>IF(COUNTIF(carcinogens!$A$2:$A$35,G440),TRUE,FALSE)</f>
        <v>1</v>
      </c>
      <c r="N440" t="b">
        <f t="shared" si="25"/>
        <v>0</v>
      </c>
      <c r="O440" s="3">
        <f t="shared" si="26"/>
        <v>1.8</v>
      </c>
      <c r="P440" t="b">
        <f t="shared" si="27"/>
        <v>0</v>
      </c>
      <c r="Q440" t="str">
        <f>VLOOKUP(C440,'Feedstock source'!$A$1:$B$8,2,FALSE)</f>
        <v>reject</v>
      </c>
      <c r="R440" t="e">
        <f>VLOOKUP($G440,'PAHs abbreviations'!$A$2:$B$17,2,FALSE)</f>
        <v>#N/A</v>
      </c>
      <c r="S440" s="3">
        <v>1.8</v>
      </c>
    </row>
    <row r="441" spans="1:19">
      <c r="A441" t="s">
        <v>45</v>
      </c>
      <c r="B441" t="str">
        <f t="shared" si="24"/>
        <v>FWR-F</v>
      </c>
      <c r="C441" t="s">
        <v>137</v>
      </c>
      <c r="D441" t="s">
        <v>11</v>
      </c>
      <c r="E441" t="s">
        <v>74</v>
      </c>
      <c r="F441" t="s">
        <v>271</v>
      </c>
      <c r="G441" t="s">
        <v>104</v>
      </c>
      <c r="H441" t="s">
        <v>107</v>
      </c>
      <c r="I441" s="3">
        <v>1.5</v>
      </c>
      <c r="J441" t="s">
        <v>32</v>
      </c>
      <c r="K441" t="s">
        <v>74</v>
      </c>
      <c r="L441" t="s">
        <v>74</v>
      </c>
      <c r="M441" t="b">
        <f>IF(COUNTIF(carcinogens!$A$2:$A$35,G441),TRUE,FALSE)</f>
        <v>1</v>
      </c>
      <c r="N441" t="b">
        <f t="shared" si="25"/>
        <v>0</v>
      </c>
      <c r="O441" s="3">
        <f t="shared" si="26"/>
        <v>1.5</v>
      </c>
      <c r="P441" t="b">
        <f t="shared" si="27"/>
        <v>0</v>
      </c>
      <c r="Q441" t="str">
        <f>VLOOKUP(C441,'Feedstock source'!$A$1:$B$8,2,FALSE)</f>
        <v>reject</v>
      </c>
      <c r="R441" t="e">
        <f>VLOOKUP($G441,'PAHs abbreviations'!$A$2:$B$17,2,FALSE)</f>
        <v>#N/A</v>
      </c>
      <c r="S441" s="3">
        <v>1.5</v>
      </c>
    </row>
    <row r="442" spans="1:19">
      <c r="A442" t="s">
        <v>45</v>
      </c>
      <c r="B442" t="str">
        <f t="shared" si="24"/>
        <v>FWR-F</v>
      </c>
      <c r="C442" t="s">
        <v>137</v>
      </c>
      <c r="D442" t="s">
        <v>11</v>
      </c>
      <c r="E442" t="s">
        <v>74</v>
      </c>
      <c r="F442" t="s">
        <v>271</v>
      </c>
      <c r="G442" t="s">
        <v>104</v>
      </c>
      <c r="H442" t="s">
        <v>107</v>
      </c>
      <c r="I442" s="3">
        <v>1.6</v>
      </c>
      <c r="J442" t="s">
        <v>32</v>
      </c>
      <c r="K442" t="s">
        <v>74</v>
      </c>
      <c r="L442" t="s">
        <v>74</v>
      </c>
      <c r="M442" t="b">
        <f>IF(COUNTIF(carcinogens!$A$2:$A$35,G442),TRUE,FALSE)</f>
        <v>1</v>
      </c>
      <c r="N442" t="b">
        <f t="shared" si="25"/>
        <v>0</v>
      </c>
      <c r="O442" s="3">
        <f t="shared" si="26"/>
        <v>1.6</v>
      </c>
      <c r="P442" t="b">
        <f t="shared" si="27"/>
        <v>0</v>
      </c>
      <c r="Q442" t="str">
        <f>VLOOKUP(C442,'Feedstock source'!$A$1:$B$8,2,FALSE)</f>
        <v>reject</v>
      </c>
      <c r="R442" t="e">
        <f>VLOOKUP($G442,'PAHs abbreviations'!$A$2:$B$17,2,FALSE)</f>
        <v>#N/A</v>
      </c>
      <c r="S442" s="3">
        <v>1.6</v>
      </c>
    </row>
    <row r="443" spans="1:19">
      <c r="A443" t="s">
        <v>45</v>
      </c>
      <c r="B443" t="str">
        <f t="shared" si="24"/>
        <v>FWR-F</v>
      </c>
      <c r="C443" t="s">
        <v>137</v>
      </c>
      <c r="D443" t="s">
        <v>11</v>
      </c>
      <c r="E443" t="s">
        <v>74</v>
      </c>
      <c r="F443" t="s">
        <v>271</v>
      </c>
      <c r="G443" t="s">
        <v>105</v>
      </c>
      <c r="H443" t="s">
        <v>107</v>
      </c>
      <c r="I443" s="3">
        <v>1.2</v>
      </c>
      <c r="J443" t="s">
        <v>32</v>
      </c>
      <c r="K443" t="s">
        <v>74</v>
      </c>
      <c r="L443" t="s">
        <v>74</v>
      </c>
      <c r="M443" t="b">
        <f>IF(COUNTIF(carcinogens!$A$2:$A$35,G443),TRUE,FALSE)</f>
        <v>1</v>
      </c>
      <c r="N443" t="b">
        <f t="shared" si="25"/>
        <v>0</v>
      </c>
      <c r="O443" s="3">
        <f t="shared" si="26"/>
        <v>1.2</v>
      </c>
      <c r="P443" t="b">
        <f t="shared" si="27"/>
        <v>0</v>
      </c>
      <c r="Q443" t="str">
        <f>VLOOKUP(C443,'Feedstock source'!$A$1:$B$8,2,FALSE)</f>
        <v>reject</v>
      </c>
      <c r="R443" t="e">
        <f>VLOOKUP($G443,'PAHs abbreviations'!$A$2:$B$17,2,FALSE)</f>
        <v>#N/A</v>
      </c>
      <c r="S443" s="3">
        <v>1.2</v>
      </c>
    </row>
    <row r="444" spans="1:19">
      <c r="A444" t="s">
        <v>45</v>
      </c>
      <c r="B444" t="str">
        <f t="shared" si="24"/>
        <v>FWR-F</v>
      </c>
      <c r="C444" t="s">
        <v>137</v>
      </c>
      <c r="D444" t="s">
        <v>11</v>
      </c>
      <c r="E444" t="s">
        <v>74</v>
      </c>
      <c r="F444" t="s">
        <v>271</v>
      </c>
      <c r="G444" t="s">
        <v>105</v>
      </c>
      <c r="H444" t="s">
        <v>107</v>
      </c>
      <c r="I444" s="3">
        <v>0.9</v>
      </c>
      <c r="J444" t="s">
        <v>32</v>
      </c>
      <c r="K444" t="s">
        <v>74</v>
      </c>
      <c r="L444" t="s">
        <v>74</v>
      </c>
      <c r="M444" t="b">
        <f>IF(COUNTIF(carcinogens!$A$2:$A$35,G444),TRUE,FALSE)</f>
        <v>1</v>
      </c>
      <c r="N444" t="b">
        <f t="shared" si="25"/>
        <v>0</v>
      </c>
      <c r="O444" s="3">
        <f t="shared" si="26"/>
        <v>0.9</v>
      </c>
      <c r="P444" t="b">
        <f t="shared" si="27"/>
        <v>0</v>
      </c>
      <c r="Q444" t="str">
        <f>VLOOKUP(C444,'Feedstock source'!$A$1:$B$8,2,FALSE)</f>
        <v>reject</v>
      </c>
      <c r="R444" t="e">
        <f>VLOOKUP($G444,'PAHs abbreviations'!$A$2:$B$17,2,FALSE)</f>
        <v>#N/A</v>
      </c>
      <c r="S444" s="3">
        <v>0.9</v>
      </c>
    </row>
    <row r="445" spans="1:19">
      <c r="A445" t="s">
        <v>45</v>
      </c>
      <c r="B445" t="str">
        <f t="shared" si="24"/>
        <v>FWR-F</v>
      </c>
      <c r="C445" t="s">
        <v>137</v>
      </c>
      <c r="D445" t="s">
        <v>11</v>
      </c>
      <c r="E445" t="s">
        <v>74</v>
      </c>
      <c r="F445" t="s">
        <v>271</v>
      </c>
      <c r="G445" t="s">
        <v>105</v>
      </c>
      <c r="H445" t="s">
        <v>107</v>
      </c>
      <c r="I445" s="3">
        <v>0.8</v>
      </c>
      <c r="J445" t="s">
        <v>32</v>
      </c>
      <c r="K445" t="s">
        <v>74</v>
      </c>
      <c r="L445" t="s">
        <v>74</v>
      </c>
      <c r="M445" t="b">
        <f>IF(COUNTIF(carcinogens!$A$2:$A$35,G445),TRUE,FALSE)</f>
        <v>1</v>
      </c>
      <c r="N445" t="b">
        <f t="shared" si="25"/>
        <v>0</v>
      </c>
      <c r="O445" s="3">
        <f t="shared" si="26"/>
        <v>0.8</v>
      </c>
      <c r="P445" t="b">
        <f t="shared" si="27"/>
        <v>0</v>
      </c>
      <c r="Q445" t="str">
        <f>VLOOKUP(C445,'Feedstock source'!$A$1:$B$8,2,FALSE)</f>
        <v>reject</v>
      </c>
      <c r="R445" t="e">
        <f>VLOOKUP($G445,'PAHs abbreviations'!$A$2:$B$17,2,FALSE)</f>
        <v>#N/A</v>
      </c>
      <c r="S445" s="3">
        <v>0.8</v>
      </c>
    </row>
    <row r="446" spans="1:19">
      <c r="A446" t="s">
        <v>45</v>
      </c>
      <c r="B446" t="str">
        <f t="shared" si="24"/>
        <v>FWR-F</v>
      </c>
      <c r="C446" t="s">
        <v>137</v>
      </c>
      <c r="D446" t="s">
        <v>11</v>
      </c>
      <c r="E446" t="s">
        <v>74</v>
      </c>
      <c r="F446" t="s">
        <v>271</v>
      </c>
      <c r="G446" t="s">
        <v>100</v>
      </c>
      <c r="H446" t="s">
        <v>107</v>
      </c>
      <c r="I446" s="3">
        <v>2.2000000000000002</v>
      </c>
      <c r="J446" t="s">
        <v>32</v>
      </c>
      <c r="K446" t="s">
        <v>74</v>
      </c>
      <c r="L446" t="s">
        <v>74</v>
      </c>
      <c r="M446" t="b">
        <f>IF(COUNTIF(carcinogens!$A$2:$A$35,G446),TRUE,FALSE)</f>
        <v>1</v>
      </c>
      <c r="N446" t="b">
        <f t="shared" si="25"/>
        <v>0</v>
      </c>
      <c r="O446" s="3">
        <f t="shared" si="26"/>
        <v>2.2000000000000002</v>
      </c>
      <c r="P446" t="b">
        <f t="shared" si="27"/>
        <v>0</v>
      </c>
      <c r="Q446" t="str">
        <f>VLOOKUP(C446,'Feedstock source'!$A$1:$B$8,2,FALSE)</f>
        <v>reject</v>
      </c>
      <c r="R446" t="e">
        <f>VLOOKUP($G446,'PAHs abbreviations'!$A$2:$B$17,2,FALSE)</f>
        <v>#N/A</v>
      </c>
      <c r="S446" s="3">
        <v>2.2000000000000002</v>
      </c>
    </row>
    <row r="447" spans="1:19">
      <c r="A447" t="s">
        <v>45</v>
      </c>
      <c r="B447" t="str">
        <f t="shared" si="24"/>
        <v>FWR-F</v>
      </c>
      <c r="C447" t="s">
        <v>137</v>
      </c>
      <c r="D447" t="s">
        <v>11</v>
      </c>
      <c r="E447" t="s">
        <v>74</v>
      </c>
      <c r="F447" t="s">
        <v>271</v>
      </c>
      <c r="G447" t="s">
        <v>100</v>
      </c>
      <c r="H447" t="s">
        <v>107</v>
      </c>
      <c r="I447" s="3">
        <v>1.9</v>
      </c>
      <c r="J447" t="s">
        <v>32</v>
      </c>
      <c r="K447" t="s">
        <v>74</v>
      </c>
      <c r="L447" t="s">
        <v>74</v>
      </c>
      <c r="M447" t="b">
        <f>IF(COUNTIF(carcinogens!$A$2:$A$35,G447),TRUE,FALSE)</f>
        <v>1</v>
      </c>
      <c r="N447" t="b">
        <f t="shared" si="25"/>
        <v>0</v>
      </c>
      <c r="O447" s="3">
        <f t="shared" si="26"/>
        <v>1.9</v>
      </c>
      <c r="P447" t="b">
        <f t="shared" si="27"/>
        <v>0</v>
      </c>
      <c r="Q447" t="str">
        <f>VLOOKUP(C447,'Feedstock source'!$A$1:$B$8,2,FALSE)</f>
        <v>reject</v>
      </c>
      <c r="R447" t="e">
        <f>VLOOKUP($G447,'PAHs abbreviations'!$A$2:$B$17,2,FALSE)</f>
        <v>#N/A</v>
      </c>
      <c r="S447" s="3">
        <v>1.9</v>
      </c>
    </row>
    <row r="448" spans="1:19">
      <c r="A448" t="s">
        <v>45</v>
      </c>
      <c r="B448" t="str">
        <f t="shared" si="24"/>
        <v>FWR-F</v>
      </c>
      <c r="C448" t="s">
        <v>137</v>
      </c>
      <c r="D448" t="s">
        <v>11</v>
      </c>
      <c r="E448" t="s">
        <v>74</v>
      </c>
      <c r="F448" t="s">
        <v>271</v>
      </c>
      <c r="G448" t="s">
        <v>100</v>
      </c>
      <c r="H448" t="s">
        <v>107</v>
      </c>
      <c r="I448" s="3">
        <v>1.8</v>
      </c>
      <c r="J448" t="s">
        <v>32</v>
      </c>
      <c r="K448" t="s">
        <v>74</v>
      </c>
      <c r="L448" t="s">
        <v>74</v>
      </c>
      <c r="M448" t="b">
        <f>IF(COUNTIF(carcinogens!$A$2:$A$35,G448),TRUE,FALSE)</f>
        <v>1</v>
      </c>
      <c r="N448" t="b">
        <f t="shared" si="25"/>
        <v>0</v>
      </c>
      <c r="O448" s="3">
        <f t="shared" si="26"/>
        <v>1.8</v>
      </c>
      <c r="P448" t="b">
        <f t="shared" si="27"/>
        <v>0</v>
      </c>
      <c r="Q448" t="str">
        <f>VLOOKUP(C448,'Feedstock source'!$A$1:$B$8,2,FALSE)</f>
        <v>reject</v>
      </c>
      <c r="R448" t="e">
        <f>VLOOKUP($G448,'PAHs abbreviations'!$A$2:$B$17,2,FALSE)</f>
        <v>#N/A</v>
      </c>
      <c r="S448" s="3">
        <v>1.8</v>
      </c>
    </row>
    <row r="449" spans="1:19">
      <c r="A449" t="s">
        <v>45</v>
      </c>
      <c r="B449" t="str">
        <f t="shared" si="24"/>
        <v>FWR-F</v>
      </c>
      <c r="C449" t="s">
        <v>137</v>
      </c>
      <c r="D449" t="s">
        <v>11</v>
      </c>
      <c r="E449" t="s">
        <v>74</v>
      </c>
      <c r="F449" t="s">
        <v>271</v>
      </c>
      <c r="G449" t="s">
        <v>101</v>
      </c>
      <c r="H449" t="s">
        <v>107</v>
      </c>
      <c r="I449" s="3">
        <v>1.4</v>
      </c>
      <c r="J449" t="s">
        <v>32</v>
      </c>
      <c r="K449" t="s">
        <v>74</v>
      </c>
      <c r="L449" t="s">
        <v>74</v>
      </c>
      <c r="M449" t="b">
        <f>IF(COUNTIF(carcinogens!$A$2:$A$35,G449),TRUE,FALSE)</f>
        <v>1</v>
      </c>
      <c r="N449" t="b">
        <f t="shared" si="25"/>
        <v>0</v>
      </c>
      <c r="O449" s="3">
        <f t="shared" si="26"/>
        <v>1.4</v>
      </c>
      <c r="P449" t="b">
        <f t="shared" si="27"/>
        <v>0</v>
      </c>
      <c r="Q449" t="str">
        <f>VLOOKUP(C449,'Feedstock source'!$A$1:$B$8,2,FALSE)</f>
        <v>reject</v>
      </c>
      <c r="R449" t="e">
        <f>VLOOKUP($G449,'PAHs abbreviations'!$A$2:$B$17,2,FALSE)</f>
        <v>#N/A</v>
      </c>
      <c r="S449" s="3">
        <v>1.4</v>
      </c>
    </row>
    <row r="450" spans="1:19">
      <c r="A450" t="s">
        <v>45</v>
      </c>
      <c r="B450" t="str">
        <f t="shared" ref="B450:B513" si="28">A450</f>
        <v>FWR-F</v>
      </c>
      <c r="C450" t="s">
        <v>137</v>
      </c>
      <c r="D450" t="s">
        <v>11</v>
      </c>
      <c r="E450" t="s">
        <v>74</v>
      </c>
      <c r="F450" t="s">
        <v>271</v>
      </c>
      <c r="G450" t="s">
        <v>101</v>
      </c>
      <c r="H450" t="s">
        <v>107</v>
      </c>
      <c r="I450" s="3">
        <v>1.6</v>
      </c>
      <c r="J450" t="s">
        <v>32</v>
      </c>
      <c r="K450" t="s">
        <v>74</v>
      </c>
      <c r="L450" t="s">
        <v>74</v>
      </c>
      <c r="M450" t="b">
        <f>IF(COUNTIF(carcinogens!$A$2:$A$35,G450),TRUE,FALSE)</f>
        <v>1</v>
      </c>
      <c r="N450" t="b">
        <f t="shared" ref="N450:N513" si="29">IF(ISNUMBER(I450),FALSE,TRUE)</f>
        <v>0</v>
      </c>
      <c r="O450" s="3">
        <f t="shared" ref="O450:O513" si="30">I450</f>
        <v>1.6</v>
      </c>
      <c r="P450" t="b">
        <f t="shared" ref="P450:P513" si="31">IF(ISNUMBER(O450),FALSE,TRUE)</f>
        <v>0</v>
      </c>
      <c r="Q450" t="str">
        <f>VLOOKUP(C450,'Feedstock source'!$A$1:$B$8,2,FALSE)</f>
        <v>reject</v>
      </c>
      <c r="R450" t="e">
        <f>VLOOKUP($G450,'PAHs abbreviations'!$A$2:$B$17,2,FALSE)</f>
        <v>#N/A</v>
      </c>
      <c r="S450" s="3">
        <v>1.6</v>
      </c>
    </row>
    <row r="451" spans="1:19">
      <c r="A451" t="s">
        <v>45</v>
      </c>
      <c r="B451" t="str">
        <f t="shared" si="28"/>
        <v>FWR-F</v>
      </c>
      <c r="C451" t="s">
        <v>137</v>
      </c>
      <c r="D451" t="s">
        <v>11</v>
      </c>
      <c r="E451" t="s">
        <v>74</v>
      </c>
      <c r="F451" t="s">
        <v>271</v>
      </c>
      <c r="G451" t="s">
        <v>101</v>
      </c>
      <c r="H451" t="s">
        <v>107</v>
      </c>
      <c r="I451" s="3">
        <v>1.4</v>
      </c>
      <c r="J451" t="s">
        <v>32</v>
      </c>
      <c r="K451" t="s">
        <v>74</v>
      </c>
      <c r="L451" t="s">
        <v>74</v>
      </c>
      <c r="M451" t="b">
        <f>IF(COUNTIF(carcinogens!$A$2:$A$35,G451),TRUE,FALSE)</f>
        <v>1</v>
      </c>
      <c r="N451" t="b">
        <f t="shared" si="29"/>
        <v>0</v>
      </c>
      <c r="O451" s="3">
        <f t="shared" si="30"/>
        <v>1.4</v>
      </c>
      <c r="P451" t="b">
        <f t="shared" si="31"/>
        <v>0</v>
      </c>
      <c r="Q451" t="str">
        <f>VLOOKUP(C451,'Feedstock source'!$A$1:$B$8,2,FALSE)</f>
        <v>reject</v>
      </c>
      <c r="R451" t="e">
        <f>VLOOKUP($G451,'PAHs abbreviations'!$A$2:$B$17,2,FALSE)</f>
        <v>#N/A</v>
      </c>
      <c r="S451" s="3">
        <v>1.4</v>
      </c>
    </row>
    <row r="452" spans="1:19">
      <c r="A452" t="s">
        <v>45</v>
      </c>
      <c r="B452" t="str">
        <f t="shared" si="28"/>
        <v>FWR-F</v>
      </c>
      <c r="C452" t="s">
        <v>137</v>
      </c>
      <c r="D452" t="s">
        <v>11</v>
      </c>
      <c r="E452" t="s">
        <v>74</v>
      </c>
      <c r="F452" t="s">
        <v>271</v>
      </c>
      <c r="G452" t="s">
        <v>51</v>
      </c>
      <c r="H452" t="s">
        <v>46</v>
      </c>
      <c r="I452" s="3">
        <v>0.108</v>
      </c>
      <c r="J452" t="s">
        <v>0</v>
      </c>
      <c r="K452" t="s">
        <v>74</v>
      </c>
      <c r="L452" t="s">
        <v>74</v>
      </c>
      <c r="M452" t="b">
        <f>IF(COUNTIF(carcinogens!$A$2:$A$35,G452),TRUE,FALSE)</f>
        <v>0</v>
      </c>
      <c r="N452" t="b">
        <f t="shared" si="29"/>
        <v>0</v>
      </c>
      <c r="O452" s="3">
        <f t="shared" si="30"/>
        <v>0.108</v>
      </c>
      <c r="P452" t="b">
        <f t="shared" si="31"/>
        <v>0</v>
      </c>
      <c r="Q452" t="str">
        <f>VLOOKUP(C452,'Feedstock source'!$A$1:$B$8,2,FALSE)</f>
        <v>reject</v>
      </c>
      <c r="R452" t="str">
        <f>VLOOKUP($G452,'PAHs abbreviations'!$A$2:$B$17,2,FALSE)</f>
        <v>Phen</v>
      </c>
      <c r="S452" s="3">
        <v>0.108</v>
      </c>
    </row>
    <row r="453" spans="1:19">
      <c r="A453" t="s">
        <v>45</v>
      </c>
      <c r="B453" t="str">
        <f t="shared" si="28"/>
        <v>FWR-F</v>
      </c>
      <c r="C453" t="s">
        <v>137</v>
      </c>
      <c r="D453" t="s">
        <v>11</v>
      </c>
      <c r="E453" t="s">
        <v>74</v>
      </c>
      <c r="F453" t="s">
        <v>271</v>
      </c>
      <c r="G453" t="s">
        <v>51</v>
      </c>
      <c r="H453" t="s">
        <v>46</v>
      </c>
      <c r="I453" s="3">
        <v>0.105</v>
      </c>
      <c r="J453" t="s">
        <v>0</v>
      </c>
      <c r="K453" t="s">
        <v>74</v>
      </c>
      <c r="L453" t="s">
        <v>74</v>
      </c>
      <c r="M453" t="b">
        <f>IF(COUNTIF(carcinogens!$A$2:$A$35,G453),TRUE,FALSE)</f>
        <v>0</v>
      </c>
      <c r="N453" t="b">
        <f t="shared" si="29"/>
        <v>0</v>
      </c>
      <c r="O453" s="3">
        <f t="shared" si="30"/>
        <v>0.105</v>
      </c>
      <c r="P453" t="b">
        <f t="shared" si="31"/>
        <v>0</v>
      </c>
      <c r="Q453" t="str">
        <f>VLOOKUP(C453,'Feedstock source'!$A$1:$B$8,2,FALSE)</f>
        <v>reject</v>
      </c>
      <c r="R453" t="str">
        <f>VLOOKUP($G453,'PAHs abbreviations'!$A$2:$B$17,2,FALSE)</f>
        <v>Phen</v>
      </c>
      <c r="S453" s="3">
        <v>0.105</v>
      </c>
    </row>
    <row r="454" spans="1:19">
      <c r="A454" t="s">
        <v>45</v>
      </c>
      <c r="B454" t="str">
        <f t="shared" si="28"/>
        <v>FWR-F</v>
      </c>
      <c r="C454" t="s">
        <v>137</v>
      </c>
      <c r="D454" t="s">
        <v>11</v>
      </c>
      <c r="E454" t="s">
        <v>74</v>
      </c>
      <c r="F454" t="s">
        <v>271</v>
      </c>
      <c r="G454" t="s">
        <v>51</v>
      </c>
      <c r="H454" t="s">
        <v>46</v>
      </c>
      <c r="I454" s="3">
        <v>9.2999999999999999E-2</v>
      </c>
      <c r="J454" t="s">
        <v>0</v>
      </c>
      <c r="K454" t="s">
        <v>74</v>
      </c>
      <c r="L454" t="s">
        <v>74</v>
      </c>
      <c r="M454" t="b">
        <f>IF(COUNTIF(carcinogens!$A$2:$A$35,G454),TRUE,FALSE)</f>
        <v>0</v>
      </c>
      <c r="N454" t="b">
        <f t="shared" si="29"/>
        <v>0</v>
      </c>
      <c r="O454" s="3">
        <f t="shared" si="30"/>
        <v>9.2999999999999999E-2</v>
      </c>
      <c r="P454" t="b">
        <f t="shared" si="31"/>
        <v>0</v>
      </c>
      <c r="Q454" t="str">
        <f>VLOOKUP(C454,'Feedstock source'!$A$1:$B$8,2,FALSE)</f>
        <v>reject</v>
      </c>
      <c r="R454" t="str">
        <f>VLOOKUP($G454,'PAHs abbreviations'!$A$2:$B$17,2,FALSE)</f>
        <v>Phen</v>
      </c>
      <c r="S454" s="3">
        <v>9.2999999999999999E-2</v>
      </c>
    </row>
    <row r="455" spans="1:19">
      <c r="A455" t="s">
        <v>45</v>
      </c>
      <c r="B455" t="str">
        <f t="shared" si="28"/>
        <v>FWR-F</v>
      </c>
      <c r="C455" t="s">
        <v>137</v>
      </c>
      <c r="D455" t="s">
        <v>11</v>
      </c>
      <c r="E455" t="s">
        <v>74</v>
      </c>
      <c r="F455" t="s">
        <v>271</v>
      </c>
      <c r="G455" t="s">
        <v>54</v>
      </c>
      <c r="H455" t="s">
        <v>46</v>
      </c>
      <c r="I455" s="3">
        <v>7.3999999999999996E-2</v>
      </c>
      <c r="J455" t="s">
        <v>0</v>
      </c>
      <c r="K455" t="s">
        <v>74</v>
      </c>
      <c r="L455" t="s">
        <v>74</v>
      </c>
      <c r="M455" t="b">
        <f>IF(COUNTIF(carcinogens!$A$2:$A$35,G455),TRUE,FALSE)</f>
        <v>0</v>
      </c>
      <c r="N455" t="b">
        <f t="shared" si="29"/>
        <v>0</v>
      </c>
      <c r="O455" s="3">
        <f t="shared" si="30"/>
        <v>7.3999999999999996E-2</v>
      </c>
      <c r="P455" t="b">
        <f t="shared" si="31"/>
        <v>0</v>
      </c>
      <c r="Q455" t="str">
        <f>VLOOKUP(C455,'Feedstock source'!$A$1:$B$8,2,FALSE)</f>
        <v>reject</v>
      </c>
      <c r="R455" t="str">
        <f>VLOOKUP($G455,'PAHs abbreviations'!$A$2:$B$17,2,FALSE)</f>
        <v>Pyr</v>
      </c>
      <c r="S455" s="3">
        <v>7.3999999999999996E-2</v>
      </c>
    </row>
    <row r="456" spans="1:19">
      <c r="A456" t="s">
        <v>45</v>
      </c>
      <c r="B456" t="str">
        <f t="shared" si="28"/>
        <v>FWR-F</v>
      </c>
      <c r="C456" t="s">
        <v>137</v>
      </c>
      <c r="D456" t="s">
        <v>11</v>
      </c>
      <c r="E456" t="s">
        <v>74</v>
      </c>
      <c r="F456" t="s">
        <v>271</v>
      </c>
      <c r="G456" t="s">
        <v>54</v>
      </c>
      <c r="H456" t="s">
        <v>46</v>
      </c>
      <c r="I456" s="3">
        <v>7.0000000000000007E-2</v>
      </c>
      <c r="J456" t="s">
        <v>0</v>
      </c>
      <c r="K456" t="s">
        <v>74</v>
      </c>
      <c r="L456" t="s">
        <v>74</v>
      </c>
      <c r="M456" t="b">
        <f>IF(COUNTIF(carcinogens!$A$2:$A$35,G456),TRUE,FALSE)</f>
        <v>0</v>
      </c>
      <c r="N456" t="b">
        <f t="shared" si="29"/>
        <v>0</v>
      </c>
      <c r="O456" s="3">
        <f t="shared" si="30"/>
        <v>7.0000000000000007E-2</v>
      </c>
      <c r="P456" t="b">
        <f t="shared" si="31"/>
        <v>0</v>
      </c>
      <c r="Q456" t="str">
        <f>VLOOKUP(C456,'Feedstock source'!$A$1:$B$8,2,FALSE)</f>
        <v>reject</v>
      </c>
      <c r="R456" t="str">
        <f>VLOOKUP($G456,'PAHs abbreviations'!$A$2:$B$17,2,FALSE)</f>
        <v>Pyr</v>
      </c>
      <c r="S456" s="3">
        <v>7.0000000000000007E-2</v>
      </c>
    </row>
    <row r="457" spans="1:19">
      <c r="A457" t="s">
        <v>45</v>
      </c>
      <c r="B457" t="str">
        <f t="shared" si="28"/>
        <v>FWR-F</v>
      </c>
      <c r="C457" t="s">
        <v>137</v>
      </c>
      <c r="D457" t="s">
        <v>11</v>
      </c>
      <c r="E457" t="s">
        <v>74</v>
      </c>
      <c r="F457" t="s">
        <v>271</v>
      </c>
      <c r="G457" t="s">
        <v>54</v>
      </c>
      <c r="H457" t="s">
        <v>46</v>
      </c>
      <c r="I457" s="3">
        <v>6.7000000000000004E-2</v>
      </c>
      <c r="J457" t="s">
        <v>0</v>
      </c>
      <c r="K457" t="s">
        <v>74</v>
      </c>
      <c r="L457" t="s">
        <v>74</v>
      </c>
      <c r="M457" t="b">
        <f>IF(COUNTIF(carcinogens!$A$2:$A$35,G457),TRUE,FALSE)</f>
        <v>0</v>
      </c>
      <c r="N457" t="b">
        <f t="shared" si="29"/>
        <v>0</v>
      </c>
      <c r="O457" s="3">
        <f t="shared" si="30"/>
        <v>6.7000000000000004E-2</v>
      </c>
      <c r="P457" t="b">
        <f t="shared" si="31"/>
        <v>0</v>
      </c>
      <c r="Q457" t="str">
        <f>VLOOKUP(C457,'Feedstock source'!$A$1:$B$8,2,FALSE)</f>
        <v>reject</v>
      </c>
      <c r="R457" t="str">
        <f>VLOOKUP($G457,'PAHs abbreviations'!$A$2:$B$17,2,FALSE)</f>
        <v>Pyr</v>
      </c>
      <c r="S457" s="3">
        <v>6.7000000000000004E-2</v>
      </c>
    </row>
    <row r="458" spans="1:19">
      <c r="A458" t="s">
        <v>8</v>
      </c>
      <c r="B458" t="str">
        <f t="shared" si="28"/>
        <v>GW-F</v>
      </c>
      <c r="C458" t="s">
        <v>38</v>
      </c>
      <c r="D458" t="s">
        <v>9</v>
      </c>
      <c r="E458" t="s">
        <v>74</v>
      </c>
      <c r="F458" t="s">
        <v>271</v>
      </c>
      <c r="G458" t="s">
        <v>49</v>
      </c>
      <c r="H458" t="s">
        <v>46</v>
      </c>
      <c r="I458" s="3">
        <v>1.6E-2</v>
      </c>
      <c r="J458" t="s">
        <v>0</v>
      </c>
      <c r="K458" t="s">
        <v>74</v>
      </c>
      <c r="L458" t="s">
        <v>74</v>
      </c>
      <c r="M458" t="b">
        <f>IF(COUNTIF(carcinogens!$A$2:$A$35,G458),TRUE,FALSE)</f>
        <v>0</v>
      </c>
      <c r="N458" t="b">
        <f t="shared" si="29"/>
        <v>0</v>
      </c>
      <c r="O458" s="3">
        <f t="shared" si="30"/>
        <v>1.6E-2</v>
      </c>
      <c r="P458" t="b">
        <f t="shared" si="31"/>
        <v>0</v>
      </c>
      <c r="Q458" t="str">
        <f>VLOOKUP(C458,'Feedstock source'!$A$1:$B$8,2,FALSE)</f>
        <v>wood</v>
      </c>
      <c r="R458" t="str">
        <f>VLOOKUP($G458,'PAHs abbreviations'!$A$2:$B$17,2,FALSE)</f>
        <v>Ace</v>
      </c>
      <c r="S458" s="3">
        <v>1.6E-2</v>
      </c>
    </row>
    <row r="459" spans="1:19">
      <c r="A459" t="s">
        <v>8</v>
      </c>
      <c r="B459" t="str">
        <f t="shared" si="28"/>
        <v>GW-F</v>
      </c>
      <c r="C459" t="s">
        <v>38</v>
      </c>
      <c r="D459" t="s">
        <v>9</v>
      </c>
      <c r="E459" t="s">
        <v>74</v>
      </c>
      <c r="F459" t="s">
        <v>271</v>
      </c>
      <c r="G459" t="s">
        <v>49</v>
      </c>
      <c r="H459" t="s">
        <v>46</v>
      </c>
      <c r="I459" s="3">
        <v>1.4999999999999999E-2</v>
      </c>
      <c r="J459" t="s">
        <v>0</v>
      </c>
      <c r="K459" t="s">
        <v>74</v>
      </c>
      <c r="L459" t="s">
        <v>74</v>
      </c>
      <c r="M459" t="b">
        <f>IF(COUNTIF(carcinogens!$A$2:$A$35,G459),TRUE,FALSE)</f>
        <v>0</v>
      </c>
      <c r="N459" t="b">
        <f t="shared" si="29"/>
        <v>0</v>
      </c>
      <c r="O459" s="3">
        <f t="shared" si="30"/>
        <v>1.4999999999999999E-2</v>
      </c>
      <c r="P459" t="b">
        <f t="shared" si="31"/>
        <v>0</v>
      </c>
      <c r="Q459" t="str">
        <f>VLOOKUP(C459,'Feedstock source'!$A$1:$B$8,2,FALSE)</f>
        <v>wood</v>
      </c>
      <c r="R459" t="str">
        <f>VLOOKUP($G459,'PAHs abbreviations'!$A$2:$B$17,2,FALSE)</f>
        <v>Ace</v>
      </c>
      <c r="S459" s="3">
        <v>1.4999999999999999E-2</v>
      </c>
    </row>
    <row r="460" spans="1:19">
      <c r="A460" t="s">
        <v>8</v>
      </c>
      <c r="B460" t="str">
        <f t="shared" si="28"/>
        <v>GW-F</v>
      </c>
      <c r="C460" t="s">
        <v>38</v>
      </c>
      <c r="D460" t="s">
        <v>9</v>
      </c>
      <c r="E460" t="s">
        <v>74</v>
      </c>
      <c r="F460" t="s">
        <v>271</v>
      </c>
      <c r="G460" t="s">
        <v>49</v>
      </c>
      <c r="H460" t="s">
        <v>46</v>
      </c>
      <c r="I460" s="3">
        <v>1.4E-2</v>
      </c>
      <c r="J460" t="s">
        <v>0</v>
      </c>
      <c r="K460" t="s">
        <v>74</v>
      </c>
      <c r="L460" t="s">
        <v>74</v>
      </c>
      <c r="M460" t="b">
        <f>IF(COUNTIF(carcinogens!$A$2:$A$35,G460),TRUE,FALSE)</f>
        <v>0</v>
      </c>
      <c r="N460" t="b">
        <f t="shared" si="29"/>
        <v>0</v>
      </c>
      <c r="O460" s="3">
        <f t="shared" si="30"/>
        <v>1.4E-2</v>
      </c>
      <c r="P460" t="b">
        <f t="shared" si="31"/>
        <v>0</v>
      </c>
      <c r="Q460" t="str">
        <f>VLOOKUP(C460,'Feedstock source'!$A$1:$B$8,2,FALSE)</f>
        <v>wood</v>
      </c>
      <c r="R460" t="str">
        <f>VLOOKUP($G460,'PAHs abbreviations'!$A$2:$B$17,2,FALSE)</f>
        <v>Ace</v>
      </c>
      <c r="S460" s="3">
        <v>1.4E-2</v>
      </c>
    </row>
    <row r="461" spans="1:19">
      <c r="A461" t="s">
        <v>8</v>
      </c>
      <c r="B461" t="str">
        <f t="shared" si="28"/>
        <v>GW-F</v>
      </c>
      <c r="C461" t="s">
        <v>38</v>
      </c>
      <c r="D461" t="s">
        <v>9</v>
      </c>
      <c r="E461" t="s">
        <v>74</v>
      </c>
      <c r="F461" t="s">
        <v>271</v>
      </c>
      <c r="G461" t="s">
        <v>48</v>
      </c>
      <c r="H461" t="s">
        <v>46</v>
      </c>
      <c r="I461" s="3">
        <v>7.0000000000000001E-3</v>
      </c>
      <c r="J461" t="s">
        <v>0</v>
      </c>
      <c r="K461" t="s">
        <v>74</v>
      </c>
      <c r="L461" t="s">
        <v>74</v>
      </c>
      <c r="M461" t="b">
        <f>IF(COUNTIF(carcinogens!$A$2:$A$35,G461),TRUE,FALSE)</f>
        <v>0</v>
      </c>
      <c r="N461" t="b">
        <f t="shared" si="29"/>
        <v>0</v>
      </c>
      <c r="O461" s="3">
        <f t="shared" si="30"/>
        <v>7.0000000000000001E-3</v>
      </c>
      <c r="P461" t="b">
        <f t="shared" si="31"/>
        <v>0</v>
      </c>
      <c r="Q461" t="str">
        <f>VLOOKUP(C461,'Feedstock source'!$A$1:$B$8,2,FALSE)</f>
        <v>wood</v>
      </c>
      <c r="R461" t="str">
        <f>VLOOKUP($G461,'PAHs abbreviations'!$A$2:$B$17,2,FALSE)</f>
        <v>Acy</v>
      </c>
      <c r="S461" s="3">
        <v>7.0000000000000001E-3</v>
      </c>
    </row>
    <row r="462" spans="1:19">
      <c r="A462" t="s">
        <v>8</v>
      </c>
      <c r="B462" t="str">
        <f t="shared" si="28"/>
        <v>GW-F</v>
      </c>
      <c r="C462" t="s">
        <v>38</v>
      </c>
      <c r="D462" t="s">
        <v>9</v>
      </c>
      <c r="E462" t="s">
        <v>74</v>
      </c>
      <c r="F462" t="s">
        <v>271</v>
      </c>
      <c r="G462" t="s">
        <v>48</v>
      </c>
      <c r="H462" t="s">
        <v>46</v>
      </c>
      <c r="I462" s="3">
        <v>7.0000000000000001E-3</v>
      </c>
      <c r="J462" t="s">
        <v>0</v>
      </c>
      <c r="K462" t="s">
        <v>74</v>
      </c>
      <c r="L462" t="s">
        <v>74</v>
      </c>
      <c r="M462" t="b">
        <f>IF(COUNTIF(carcinogens!$A$2:$A$35,G462),TRUE,FALSE)</f>
        <v>0</v>
      </c>
      <c r="N462" t="b">
        <f t="shared" si="29"/>
        <v>0</v>
      </c>
      <c r="O462" s="3">
        <f t="shared" si="30"/>
        <v>7.0000000000000001E-3</v>
      </c>
      <c r="P462" t="b">
        <f t="shared" si="31"/>
        <v>0</v>
      </c>
      <c r="Q462" t="str">
        <f>VLOOKUP(C462,'Feedstock source'!$A$1:$B$8,2,FALSE)</f>
        <v>wood</v>
      </c>
      <c r="R462" t="str">
        <f>VLOOKUP($G462,'PAHs abbreviations'!$A$2:$B$17,2,FALSE)</f>
        <v>Acy</v>
      </c>
      <c r="S462" s="3">
        <v>7.0000000000000001E-3</v>
      </c>
    </row>
    <row r="463" spans="1:19">
      <c r="A463" t="s">
        <v>8</v>
      </c>
      <c r="B463" t="str">
        <f t="shared" si="28"/>
        <v>GW-F</v>
      </c>
      <c r="C463" t="s">
        <v>38</v>
      </c>
      <c r="D463" t="s">
        <v>9</v>
      </c>
      <c r="E463" t="s">
        <v>74</v>
      </c>
      <c r="F463" t="s">
        <v>271</v>
      </c>
      <c r="G463" t="s">
        <v>48</v>
      </c>
      <c r="H463" t="s">
        <v>46</v>
      </c>
      <c r="I463" s="3">
        <v>6.0000000000000001E-3</v>
      </c>
      <c r="J463" t="s">
        <v>0</v>
      </c>
      <c r="K463" t="s">
        <v>74</v>
      </c>
      <c r="L463" t="s">
        <v>74</v>
      </c>
      <c r="M463" t="b">
        <f>IF(COUNTIF(carcinogens!$A$2:$A$35,G463),TRUE,FALSE)</f>
        <v>0</v>
      </c>
      <c r="N463" t="b">
        <f t="shared" si="29"/>
        <v>0</v>
      </c>
      <c r="O463" s="3">
        <f t="shared" si="30"/>
        <v>6.0000000000000001E-3</v>
      </c>
      <c r="P463" t="b">
        <f t="shared" si="31"/>
        <v>0</v>
      </c>
      <c r="Q463" t="str">
        <f>VLOOKUP(C463,'Feedstock source'!$A$1:$B$8,2,FALSE)</f>
        <v>wood</v>
      </c>
      <c r="R463" t="str">
        <f>VLOOKUP($G463,'PAHs abbreviations'!$A$2:$B$17,2,FALSE)</f>
        <v>Acy</v>
      </c>
      <c r="S463" s="3">
        <v>6.0000000000000001E-3</v>
      </c>
    </row>
    <row r="464" spans="1:19">
      <c r="A464" t="s">
        <v>8</v>
      </c>
      <c r="B464" t="str">
        <f t="shared" si="28"/>
        <v>GW-F</v>
      </c>
      <c r="C464" t="s">
        <v>38</v>
      </c>
      <c r="D464" t="s">
        <v>9</v>
      </c>
      <c r="E464" t="s">
        <v>74</v>
      </c>
      <c r="F464" t="s">
        <v>271</v>
      </c>
      <c r="G464" t="s">
        <v>52</v>
      </c>
      <c r="H464" t="s">
        <v>46</v>
      </c>
      <c r="I464" s="3">
        <v>4.1000000000000002E-2</v>
      </c>
      <c r="J464" t="s">
        <v>0</v>
      </c>
      <c r="K464" t="s">
        <v>74</v>
      </c>
      <c r="L464" t="s">
        <v>74</v>
      </c>
      <c r="M464" t="b">
        <f>IF(COUNTIF(carcinogens!$A$2:$A$35,G464),TRUE,FALSE)</f>
        <v>0</v>
      </c>
      <c r="N464" t="b">
        <f t="shared" si="29"/>
        <v>0</v>
      </c>
      <c r="O464" s="3">
        <f t="shared" si="30"/>
        <v>4.1000000000000002E-2</v>
      </c>
      <c r="P464" t="b">
        <f t="shared" si="31"/>
        <v>0</v>
      </c>
      <c r="Q464" t="str">
        <f>VLOOKUP(C464,'Feedstock source'!$A$1:$B$8,2,FALSE)</f>
        <v>wood</v>
      </c>
      <c r="R464" t="str">
        <f>VLOOKUP($G464,'PAHs abbreviations'!$A$2:$B$17,2,FALSE)</f>
        <v>Ant</v>
      </c>
      <c r="S464" s="3">
        <v>4.1000000000000002E-2</v>
      </c>
    </row>
    <row r="465" spans="1:19">
      <c r="A465" t="s">
        <v>8</v>
      </c>
      <c r="B465" t="str">
        <f t="shared" si="28"/>
        <v>GW-F</v>
      </c>
      <c r="C465" t="s">
        <v>38</v>
      </c>
      <c r="D465" t="s">
        <v>9</v>
      </c>
      <c r="E465" t="s">
        <v>74</v>
      </c>
      <c r="F465" t="s">
        <v>271</v>
      </c>
      <c r="G465" t="s">
        <v>52</v>
      </c>
      <c r="H465" t="s">
        <v>46</v>
      </c>
      <c r="I465" s="3">
        <v>3.5999999999999997E-2</v>
      </c>
      <c r="J465" t="s">
        <v>0</v>
      </c>
      <c r="K465" t="s">
        <v>74</v>
      </c>
      <c r="L465" t="s">
        <v>74</v>
      </c>
      <c r="M465" t="b">
        <f>IF(COUNTIF(carcinogens!$A$2:$A$35,G465),TRUE,FALSE)</f>
        <v>0</v>
      </c>
      <c r="N465" t="b">
        <f t="shared" si="29"/>
        <v>0</v>
      </c>
      <c r="O465" s="3">
        <f t="shared" si="30"/>
        <v>3.5999999999999997E-2</v>
      </c>
      <c r="P465" t="b">
        <f t="shared" si="31"/>
        <v>0</v>
      </c>
      <c r="Q465" t="str">
        <f>VLOOKUP(C465,'Feedstock source'!$A$1:$B$8,2,FALSE)</f>
        <v>wood</v>
      </c>
      <c r="R465" t="str">
        <f>VLOOKUP($G465,'PAHs abbreviations'!$A$2:$B$17,2,FALSE)</f>
        <v>Ant</v>
      </c>
      <c r="S465" s="3">
        <v>3.5999999999999997E-2</v>
      </c>
    </row>
    <row r="466" spans="1:19">
      <c r="A466" t="s">
        <v>8</v>
      </c>
      <c r="B466" t="str">
        <f t="shared" si="28"/>
        <v>GW-F</v>
      </c>
      <c r="C466" t="s">
        <v>38</v>
      </c>
      <c r="D466" t="s">
        <v>9</v>
      </c>
      <c r="E466" t="s">
        <v>74</v>
      </c>
      <c r="F466" t="s">
        <v>271</v>
      </c>
      <c r="G466" t="s">
        <v>52</v>
      </c>
      <c r="H466" t="s">
        <v>46</v>
      </c>
      <c r="I466" s="3">
        <v>3.5999999999999997E-2</v>
      </c>
      <c r="J466" t="s">
        <v>0</v>
      </c>
      <c r="K466" t="s">
        <v>74</v>
      </c>
      <c r="L466" t="s">
        <v>74</v>
      </c>
      <c r="M466" t="b">
        <f>IF(COUNTIF(carcinogens!$A$2:$A$35,G466),TRUE,FALSE)</f>
        <v>0</v>
      </c>
      <c r="N466" t="b">
        <f t="shared" si="29"/>
        <v>0</v>
      </c>
      <c r="O466" s="3">
        <f t="shared" si="30"/>
        <v>3.5999999999999997E-2</v>
      </c>
      <c r="P466" t="b">
        <f t="shared" si="31"/>
        <v>0</v>
      </c>
      <c r="Q466" t="str">
        <f>VLOOKUP(C466,'Feedstock source'!$A$1:$B$8,2,FALSE)</f>
        <v>wood</v>
      </c>
      <c r="R466" t="str">
        <f>VLOOKUP($G466,'PAHs abbreviations'!$A$2:$B$17,2,FALSE)</f>
        <v>Ant</v>
      </c>
      <c r="S466" s="3">
        <v>3.5999999999999997E-2</v>
      </c>
    </row>
    <row r="467" spans="1:19">
      <c r="A467" t="s">
        <v>8</v>
      </c>
      <c r="B467" t="str">
        <f t="shared" si="28"/>
        <v>GW-F</v>
      </c>
      <c r="C467" t="s">
        <v>38</v>
      </c>
      <c r="D467" t="s">
        <v>9</v>
      </c>
      <c r="E467" t="s">
        <v>74</v>
      </c>
      <c r="F467" t="s">
        <v>271</v>
      </c>
      <c r="G467" t="s">
        <v>55</v>
      </c>
      <c r="H467" t="s">
        <v>46</v>
      </c>
      <c r="I467" s="3">
        <v>3.4000000000000002E-2</v>
      </c>
      <c r="J467" t="s">
        <v>0</v>
      </c>
      <c r="K467" t="s">
        <v>74</v>
      </c>
      <c r="L467" t="s">
        <v>74</v>
      </c>
      <c r="M467" t="b">
        <f>IF(COUNTIF(carcinogens!$A$2:$A$35,G467),TRUE,FALSE)</f>
        <v>1</v>
      </c>
      <c r="N467" t="b">
        <f t="shared" si="29"/>
        <v>0</v>
      </c>
      <c r="O467" s="3">
        <f t="shared" si="30"/>
        <v>3.4000000000000002E-2</v>
      </c>
      <c r="P467" t="b">
        <f t="shared" si="31"/>
        <v>0</v>
      </c>
      <c r="Q467" t="str">
        <f>VLOOKUP(C467,'Feedstock source'!$A$1:$B$8,2,FALSE)</f>
        <v>wood</v>
      </c>
      <c r="R467" t="str">
        <f>VLOOKUP($G467,'PAHs abbreviations'!$A$2:$B$17,2,FALSE)</f>
        <v>B(a)A</v>
      </c>
      <c r="S467" s="3">
        <v>3.4000000000000002E-2</v>
      </c>
    </row>
    <row r="468" spans="1:19">
      <c r="A468" t="s">
        <v>8</v>
      </c>
      <c r="B468" t="str">
        <f t="shared" si="28"/>
        <v>GW-F</v>
      </c>
      <c r="C468" t="s">
        <v>38</v>
      </c>
      <c r="D468" t="s">
        <v>9</v>
      </c>
      <c r="E468" t="s">
        <v>74</v>
      </c>
      <c r="F468" t="s">
        <v>271</v>
      </c>
      <c r="G468" t="s">
        <v>55</v>
      </c>
      <c r="H468" t="s">
        <v>46</v>
      </c>
      <c r="I468" s="3">
        <v>3.1E-2</v>
      </c>
      <c r="J468" t="s">
        <v>0</v>
      </c>
      <c r="K468" t="s">
        <v>74</v>
      </c>
      <c r="L468" t="s">
        <v>74</v>
      </c>
      <c r="M468" t="b">
        <f>IF(COUNTIF(carcinogens!$A$2:$A$35,G468),TRUE,FALSE)</f>
        <v>1</v>
      </c>
      <c r="N468" t="b">
        <f t="shared" si="29"/>
        <v>0</v>
      </c>
      <c r="O468" s="3">
        <f t="shared" si="30"/>
        <v>3.1E-2</v>
      </c>
      <c r="P468" t="b">
        <f t="shared" si="31"/>
        <v>0</v>
      </c>
      <c r="Q468" t="str">
        <f>VLOOKUP(C468,'Feedstock source'!$A$1:$B$8,2,FALSE)</f>
        <v>wood</v>
      </c>
      <c r="R468" t="str">
        <f>VLOOKUP($G468,'PAHs abbreviations'!$A$2:$B$17,2,FALSE)</f>
        <v>B(a)A</v>
      </c>
      <c r="S468" s="3">
        <v>3.1E-2</v>
      </c>
    </row>
    <row r="469" spans="1:19">
      <c r="A469" t="s">
        <v>8</v>
      </c>
      <c r="B469" t="str">
        <f t="shared" si="28"/>
        <v>GW-F</v>
      </c>
      <c r="C469" t="s">
        <v>38</v>
      </c>
      <c r="D469" t="s">
        <v>9</v>
      </c>
      <c r="E469" t="s">
        <v>74</v>
      </c>
      <c r="F469" t="s">
        <v>271</v>
      </c>
      <c r="G469" t="s">
        <v>55</v>
      </c>
      <c r="H469" t="s">
        <v>46</v>
      </c>
      <c r="I469" s="3">
        <v>2.8000000000000001E-2</v>
      </c>
      <c r="J469" t="s">
        <v>0</v>
      </c>
      <c r="K469" t="s">
        <v>74</v>
      </c>
      <c r="L469" t="s">
        <v>74</v>
      </c>
      <c r="M469" t="b">
        <f>IF(COUNTIF(carcinogens!$A$2:$A$35,G469),TRUE,FALSE)</f>
        <v>1</v>
      </c>
      <c r="N469" t="b">
        <f t="shared" si="29"/>
        <v>0</v>
      </c>
      <c r="O469" s="3">
        <f t="shared" si="30"/>
        <v>2.8000000000000001E-2</v>
      </c>
      <c r="P469" t="b">
        <f t="shared" si="31"/>
        <v>0</v>
      </c>
      <c r="Q469" t="str">
        <f>VLOOKUP(C469,'Feedstock source'!$A$1:$B$8,2,FALSE)</f>
        <v>wood</v>
      </c>
      <c r="R469" t="str">
        <f>VLOOKUP($G469,'PAHs abbreviations'!$A$2:$B$17,2,FALSE)</f>
        <v>B(a)A</v>
      </c>
      <c r="S469" s="3">
        <v>2.8000000000000001E-2</v>
      </c>
    </row>
    <row r="470" spans="1:19">
      <c r="A470" t="s">
        <v>8</v>
      </c>
      <c r="B470" t="str">
        <f t="shared" si="28"/>
        <v>GW-F</v>
      </c>
      <c r="C470" t="s">
        <v>38</v>
      </c>
      <c r="D470" t="s">
        <v>9</v>
      </c>
      <c r="E470" t="s">
        <v>74</v>
      </c>
      <c r="F470" t="s">
        <v>271</v>
      </c>
      <c r="G470" t="s">
        <v>59</v>
      </c>
      <c r="H470" t="s">
        <v>46</v>
      </c>
      <c r="I470" s="3">
        <v>1.7999999999999999E-2</v>
      </c>
      <c r="J470" t="s">
        <v>0</v>
      </c>
      <c r="K470" t="s">
        <v>74</v>
      </c>
      <c r="L470" t="s">
        <v>74</v>
      </c>
      <c r="M470" t="b">
        <f>IF(COUNTIF(carcinogens!$A$2:$A$35,G470),TRUE,FALSE)</f>
        <v>1</v>
      </c>
      <c r="N470" t="b">
        <f t="shared" si="29"/>
        <v>0</v>
      </c>
      <c r="O470" s="3">
        <f t="shared" si="30"/>
        <v>1.7999999999999999E-2</v>
      </c>
      <c r="P470" t="b">
        <f t="shared" si="31"/>
        <v>0</v>
      </c>
      <c r="Q470" t="str">
        <f>VLOOKUP(C470,'Feedstock source'!$A$1:$B$8,2,FALSE)</f>
        <v>wood</v>
      </c>
      <c r="R470" t="str">
        <f>VLOOKUP($G470,'PAHs abbreviations'!$A$2:$B$17,2,FALSE)</f>
        <v>B(a)P</v>
      </c>
      <c r="S470" s="3">
        <v>1.7999999999999999E-2</v>
      </c>
    </row>
    <row r="471" spans="1:19">
      <c r="A471" t="s">
        <v>8</v>
      </c>
      <c r="B471" t="str">
        <f t="shared" si="28"/>
        <v>GW-F</v>
      </c>
      <c r="C471" t="s">
        <v>38</v>
      </c>
      <c r="D471" t="s">
        <v>9</v>
      </c>
      <c r="E471" t="s">
        <v>74</v>
      </c>
      <c r="F471" t="s">
        <v>271</v>
      </c>
      <c r="G471" t="s">
        <v>59</v>
      </c>
      <c r="H471" t="s">
        <v>46</v>
      </c>
      <c r="I471" s="3">
        <v>1.6E-2</v>
      </c>
      <c r="J471" t="s">
        <v>0</v>
      </c>
      <c r="K471" t="s">
        <v>74</v>
      </c>
      <c r="L471" t="s">
        <v>74</v>
      </c>
      <c r="M471" t="b">
        <f>IF(COUNTIF(carcinogens!$A$2:$A$35,G471),TRUE,FALSE)</f>
        <v>1</v>
      </c>
      <c r="N471" t="b">
        <f t="shared" si="29"/>
        <v>0</v>
      </c>
      <c r="O471" s="3">
        <f t="shared" si="30"/>
        <v>1.6E-2</v>
      </c>
      <c r="P471" t="b">
        <f t="shared" si="31"/>
        <v>0</v>
      </c>
      <c r="Q471" t="str">
        <f>VLOOKUP(C471,'Feedstock source'!$A$1:$B$8,2,FALSE)</f>
        <v>wood</v>
      </c>
      <c r="R471" t="str">
        <f>VLOOKUP($G471,'PAHs abbreviations'!$A$2:$B$17,2,FALSE)</f>
        <v>B(a)P</v>
      </c>
      <c r="S471" s="3">
        <v>1.6E-2</v>
      </c>
    </row>
    <row r="472" spans="1:19">
      <c r="A472" t="s">
        <v>8</v>
      </c>
      <c r="B472" t="str">
        <f t="shared" si="28"/>
        <v>GW-F</v>
      </c>
      <c r="C472" t="s">
        <v>38</v>
      </c>
      <c r="D472" t="s">
        <v>9</v>
      </c>
      <c r="E472" t="s">
        <v>74</v>
      </c>
      <c r="F472" t="s">
        <v>271</v>
      </c>
      <c r="G472" t="s">
        <v>59</v>
      </c>
      <c r="H472" t="s">
        <v>46</v>
      </c>
      <c r="I472" s="3">
        <v>1.4999999999999999E-2</v>
      </c>
      <c r="J472" t="s">
        <v>0</v>
      </c>
      <c r="K472" t="s">
        <v>74</v>
      </c>
      <c r="L472" t="s">
        <v>74</v>
      </c>
      <c r="M472" t="b">
        <f>IF(COUNTIF(carcinogens!$A$2:$A$35,G472),TRUE,FALSE)</f>
        <v>1</v>
      </c>
      <c r="N472" t="b">
        <f t="shared" si="29"/>
        <v>0</v>
      </c>
      <c r="O472" s="3">
        <f t="shared" si="30"/>
        <v>1.4999999999999999E-2</v>
      </c>
      <c r="P472" t="b">
        <f t="shared" si="31"/>
        <v>0</v>
      </c>
      <c r="Q472" t="str">
        <f>VLOOKUP(C472,'Feedstock source'!$A$1:$B$8,2,FALSE)</f>
        <v>wood</v>
      </c>
      <c r="R472" t="str">
        <f>VLOOKUP($G472,'PAHs abbreviations'!$A$2:$B$17,2,FALSE)</f>
        <v>B(a)P</v>
      </c>
      <c r="S472" s="3">
        <v>1.4999999999999999E-2</v>
      </c>
    </row>
    <row r="473" spans="1:19">
      <c r="A473" t="s">
        <v>8</v>
      </c>
      <c r="B473" t="str">
        <f t="shared" si="28"/>
        <v>GW-F</v>
      </c>
      <c r="C473" t="s">
        <v>38</v>
      </c>
      <c r="D473" t="s">
        <v>9</v>
      </c>
      <c r="E473" t="s">
        <v>74</v>
      </c>
      <c r="F473" t="s">
        <v>271</v>
      </c>
      <c r="G473" t="s">
        <v>57</v>
      </c>
      <c r="H473" t="s">
        <v>46</v>
      </c>
      <c r="I473" s="3">
        <v>2.3E-2</v>
      </c>
      <c r="J473" t="s">
        <v>0</v>
      </c>
      <c r="K473" t="s">
        <v>74</v>
      </c>
      <c r="L473" t="s">
        <v>74</v>
      </c>
      <c r="M473" t="b">
        <f>IF(COUNTIF(carcinogens!$A$2:$A$35,G473),TRUE,FALSE)</f>
        <v>1</v>
      </c>
      <c r="N473" t="b">
        <f t="shared" si="29"/>
        <v>0</v>
      </c>
      <c r="O473" s="3">
        <f t="shared" si="30"/>
        <v>2.3E-2</v>
      </c>
      <c r="P473" t="b">
        <f t="shared" si="31"/>
        <v>0</v>
      </c>
      <c r="Q473" t="str">
        <f>VLOOKUP(C473,'Feedstock source'!$A$1:$B$8,2,FALSE)</f>
        <v>wood</v>
      </c>
      <c r="R473" t="str">
        <f>VLOOKUP($G473,'PAHs abbreviations'!$A$2:$B$17,2,FALSE)</f>
        <v>B(b)F</v>
      </c>
      <c r="S473" s="3">
        <v>2.3E-2</v>
      </c>
    </row>
    <row r="474" spans="1:19">
      <c r="A474" t="s">
        <v>8</v>
      </c>
      <c r="B474" t="str">
        <f t="shared" si="28"/>
        <v>GW-F</v>
      </c>
      <c r="C474" t="s">
        <v>38</v>
      </c>
      <c r="D474" t="s">
        <v>9</v>
      </c>
      <c r="E474" t="s">
        <v>74</v>
      </c>
      <c r="F474" t="s">
        <v>271</v>
      </c>
      <c r="G474" t="s">
        <v>57</v>
      </c>
      <c r="H474" t="s">
        <v>46</v>
      </c>
      <c r="I474" s="3">
        <v>0.02</v>
      </c>
      <c r="J474" t="s">
        <v>0</v>
      </c>
      <c r="K474" t="s">
        <v>74</v>
      </c>
      <c r="L474" t="s">
        <v>74</v>
      </c>
      <c r="M474" t="b">
        <f>IF(COUNTIF(carcinogens!$A$2:$A$35,G474),TRUE,FALSE)</f>
        <v>1</v>
      </c>
      <c r="N474" t="b">
        <f t="shared" si="29"/>
        <v>0</v>
      </c>
      <c r="O474" s="3">
        <f t="shared" si="30"/>
        <v>0.02</v>
      </c>
      <c r="P474" t="b">
        <f t="shared" si="31"/>
        <v>0</v>
      </c>
      <c r="Q474" t="str">
        <f>VLOOKUP(C474,'Feedstock source'!$A$1:$B$8,2,FALSE)</f>
        <v>wood</v>
      </c>
      <c r="R474" t="str">
        <f>VLOOKUP($G474,'PAHs abbreviations'!$A$2:$B$17,2,FALSE)</f>
        <v>B(b)F</v>
      </c>
      <c r="S474" s="3">
        <v>0.02</v>
      </c>
    </row>
    <row r="475" spans="1:19">
      <c r="A475" t="s">
        <v>8</v>
      </c>
      <c r="B475" t="str">
        <f t="shared" si="28"/>
        <v>GW-F</v>
      </c>
      <c r="C475" t="s">
        <v>38</v>
      </c>
      <c r="D475" t="s">
        <v>9</v>
      </c>
      <c r="E475" t="s">
        <v>74</v>
      </c>
      <c r="F475" t="s">
        <v>271</v>
      </c>
      <c r="G475" t="s">
        <v>57</v>
      </c>
      <c r="H475" t="s">
        <v>46</v>
      </c>
      <c r="I475" s="3">
        <v>0.02</v>
      </c>
      <c r="J475" t="s">
        <v>0</v>
      </c>
      <c r="K475" t="s">
        <v>74</v>
      </c>
      <c r="L475" t="s">
        <v>74</v>
      </c>
      <c r="M475" t="b">
        <f>IF(COUNTIF(carcinogens!$A$2:$A$35,G475),TRUE,FALSE)</f>
        <v>1</v>
      </c>
      <c r="N475" t="b">
        <f t="shared" si="29"/>
        <v>0</v>
      </c>
      <c r="O475" s="3">
        <f t="shared" si="30"/>
        <v>0.02</v>
      </c>
      <c r="P475" t="b">
        <f t="shared" si="31"/>
        <v>0</v>
      </c>
      <c r="Q475" t="str">
        <f>VLOOKUP(C475,'Feedstock source'!$A$1:$B$8,2,FALSE)</f>
        <v>wood</v>
      </c>
      <c r="R475" t="str">
        <f>VLOOKUP($G475,'PAHs abbreviations'!$A$2:$B$17,2,FALSE)</f>
        <v>B(b)F</v>
      </c>
      <c r="S475" s="3">
        <v>0.02</v>
      </c>
    </row>
    <row r="476" spans="1:19">
      <c r="A476" t="s">
        <v>8</v>
      </c>
      <c r="B476" t="str">
        <f t="shared" si="28"/>
        <v>GW-F</v>
      </c>
      <c r="C476" t="s">
        <v>38</v>
      </c>
      <c r="D476" t="s">
        <v>9</v>
      </c>
      <c r="E476" t="s">
        <v>74</v>
      </c>
      <c r="F476" t="s">
        <v>271</v>
      </c>
      <c r="G476" t="s">
        <v>61</v>
      </c>
      <c r="H476" t="s">
        <v>46</v>
      </c>
      <c r="I476" s="3">
        <v>1.4E-2</v>
      </c>
      <c r="J476" t="s">
        <v>0</v>
      </c>
      <c r="K476" t="s">
        <v>74</v>
      </c>
      <c r="L476" t="s">
        <v>74</v>
      </c>
      <c r="M476" t="b">
        <f>IF(COUNTIF(carcinogens!$A$2:$A$35,G476),TRUE,FALSE)</f>
        <v>1</v>
      </c>
      <c r="N476" t="b">
        <f t="shared" si="29"/>
        <v>0</v>
      </c>
      <c r="O476" s="3">
        <f t="shared" si="30"/>
        <v>1.4E-2</v>
      </c>
      <c r="P476" t="b">
        <f t="shared" si="31"/>
        <v>0</v>
      </c>
      <c r="Q476" t="str">
        <f>VLOOKUP(C476,'Feedstock source'!$A$1:$B$8,2,FALSE)</f>
        <v>wood</v>
      </c>
      <c r="R476" t="str">
        <f>VLOOKUP($G476,'PAHs abbreviations'!$A$2:$B$17,2,FALSE)</f>
        <v>B(ghi)P</v>
      </c>
      <c r="S476" s="3">
        <v>1.4E-2</v>
      </c>
    </row>
    <row r="477" spans="1:19">
      <c r="A477" t="s">
        <v>8</v>
      </c>
      <c r="B477" t="str">
        <f t="shared" si="28"/>
        <v>GW-F</v>
      </c>
      <c r="C477" t="s">
        <v>38</v>
      </c>
      <c r="D477" t="s">
        <v>9</v>
      </c>
      <c r="E477" t="s">
        <v>74</v>
      </c>
      <c r="F477" t="s">
        <v>271</v>
      </c>
      <c r="G477" t="s">
        <v>61</v>
      </c>
      <c r="H477" t="s">
        <v>46</v>
      </c>
      <c r="I477" s="3">
        <v>1.2999999999999999E-2</v>
      </c>
      <c r="J477" t="s">
        <v>0</v>
      </c>
      <c r="K477" t="s">
        <v>74</v>
      </c>
      <c r="L477" t="s">
        <v>74</v>
      </c>
      <c r="M477" t="b">
        <f>IF(COUNTIF(carcinogens!$A$2:$A$35,G477),TRUE,FALSE)</f>
        <v>1</v>
      </c>
      <c r="N477" t="b">
        <f t="shared" si="29"/>
        <v>0</v>
      </c>
      <c r="O477" s="3">
        <f t="shared" si="30"/>
        <v>1.2999999999999999E-2</v>
      </c>
      <c r="P477" t="b">
        <f t="shared" si="31"/>
        <v>0</v>
      </c>
      <c r="Q477" t="str">
        <f>VLOOKUP(C477,'Feedstock source'!$A$1:$B$8,2,FALSE)</f>
        <v>wood</v>
      </c>
      <c r="R477" t="str">
        <f>VLOOKUP($G477,'PAHs abbreviations'!$A$2:$B$17,2,FALSE)</f>
        <v>B(ghi)P</v>
      </c>
      <c r="S477" s="3">
        <v>1.2999999999999999E-2</v>
      </c>
    </row>
    <row r="478" spans="1:19">
      <c r="A478" t="s">
        <v>8</v>
      </c>
      <c r="B478" t="str">
        <f t="shared" si="28"/>
        <v>GW-F</v>
      </c>
      <c r="C478" t="s">
        <v>38</v>
      </c>
      <c r="D478" t="s">
        <v>9</v>
      </c>
      <c r="E478" t="s">
        <v>74</v>
      </c>
      <c r="F478" t="s">
        <v>271</v>
      </c>
      <c r="G478" t="s">
        <v>61</v>
      </c>
      <c r="H478" t="s">
        <v>46</v>
      </c>
      <c r="I478" s="3">
        <v>1.2E-2</v>
      </c>
      <c r="J478" t="s">
        <v>0</v>
      </c>
      <c r="K478" t="s">
        <v>74</v>
      </c>
      <c r="L478" t="s">
        <v>74</v>
      </c>
      <c r="M478" t="b">
        <f>IF(COUNTIF(carcinogens!$A$2:$A$35,G478),TRUE,FALSE)</f>
        <v>1</v>
      </c>
      <c r="N478" t="b">
        <f t="shared" si="29"/>
        <v>0</v>
      </c>
      <c r="O478" s="3">
        <f t="shared" si="30"/>
        <v>1.2E-2</v>
      </c>
      <c r="P478" t="b">
        <f t="shared" si="31"/>
        <v>0</v>
      </c>
      <c r="Q478" t="str">
        <f>VLOOKUP(C478,'Feedstock source'!$A$1:$B$8,2,FALSE)</f>
        <v>wood</v>
      </c>
      <c r="R478" t="str">
        <f>VLOOKUP($G478,'PAHs abbreviations'!$A$2:$B$17,2,FALSE)</f>
        <v>B(ghi)P</v>
      </c>
      <c r="S478" s="3">
        <v>1.2E-2</v>
      </c>
    </row>
    <row r="479" spans="1:19">
      <c r="A479" t="s">
        <v>8</v>
      </c>
      <c r="B479" t="str">
        <f t="shared" si="28"/>
        <v>GW-F</v>
      </c>
      <c r="C479" t="s">
        <v>38</v>
      </c>
      <c r="D479" t="s">
        <v>9</v>
      </c>
      <c r="E479" t="s">
        <v>74</v>
      </c>
      <c r="F479" t="s">
        <v>271</v>
      </c>
      <c r="G479" t="s">
        <v>58</v>
      </c>
      <c r="H479" t="s">
        <v>46</v>
      </c>
      <c r="I479" s="3">
        <v>1.0999999999999999E-2</v>
      </c>
      <c r="J479" t="s">
        <v>0</v>
      </c>
      <c r="K479" t="s">
        <v>74</v>
      </c>
      <c r="L479" t="s">
        <v>74</v>
      </c>
      <c r="M479" t="b">
        <f>IF(COUNTIF(carcinogens!$A$2:$A$35,G479),TRUE,FALSE)</f>
        <v>1</v>
      </c>
      <c r="N479" t="b">
        <f t="shared" si="29"/>
        <v>0</v>
      </c>
      <c r="O479" s="3">
        <f t="shared" si="30"/>
        <v>1.0999999999999999E-2</v>
      </c>
      <c r="P479" t="b">
        <f t="shared" si="31"/>
        <v>0</v>
      </c>
      <c r="Q479" t="str">
        <f>VLOOKUP(C479,'Feedstock source'!$A$1:$B$8,2,FALSE)</f>
        <v>wood</v>
      </c>
      <c r="R479" t="str">
        <f>VLOOKUP($G479,'PAHs abbreviations'!$A$2:$B$17,2,FALSE)</f>
        <v>B(k)F</v>
      </c>
      <c r="S479" s="3">
        <v>1.0999999999999999E-2</v>
      </c>
    </row>
    <row r="480" spans="1:19">
      <c r="A480" t="s">
        <v>8</v>
      </c>
      <c r="B480" t="str">
        <f t="shared" si="28"/>
        <v>GW-F</v>
      </c>
      <c r="C480" t="s">
        <v>38</v>
      </c>
      <c r="D480" t="s">
        <v>9</v>
      </c>
      <c r="E480" t="s">
        <v>74</v>
      </c>
      <c r="F480" t="s">
        <v>271</v>
      </c>
      <c r="G480" t="s">
        <v>58</v>
      </c>
      <c r="H480" t="s">
        <v>46</v>
      </c>
      <c r="I480" s="3">
        <v>1.0999999999999999E-2</v>
      </c>
      <c r="J480" t="s">
        <v>0</v>
      </c>
      <c r="K480" t="s">
        <v>74</v>
      </c>
      <c r="L480" t="s">
        <v>74</v>
      </c>
      <c r="M480" t="b">
        <f>IF(COUNTIF(carcinogens!$A$2:$A$35,G480),TRUE,FALSE)</f>
        <v>1</v>
      </c>
      <c r="N480" t="b">
        <f t="shared" si="29"/>
        <v>0</v>
      </c>
      <c r="O480" s="3">
        <f t="shared" si="30"/>
        <v>1.0999999999999999E-2</v>
      </c>
      <c r="P480" t="b">
        <f t="shared" si="31"/>
        <v>0</v>
      </c>
      <c r="Q480" t="str">
        <f>VLOOKUP(C480,'Feedstock source'!$A$1:$B$8,2,FALSE)</f>
        <v>wood</v>
      </c>
      <c r="R480" t="str">
        <f>VLOOKUP($G480,'PAHs abbreviations'!$A$2:$B$17,2,FALSE)</f>
        <v>B(k)F</v>
      </c>
      <c r="S480" s="3">
        <v>1.0999999999999999E-2</v>
      </c>
    </row>
    <row r="481" spans="1:19">
      <c r="A481" t="s">
        <v>8</v>
      </c>
      <c r="B481" t="str">
        <f t="shared" si="28"/>
        <v>GW-F</v>
      </c>
      <c r="C481" t="s">
        <v>38</v>
      </c>
      <c r="D481" t="s">
        <v>9</v>
      </c>
      <c r="E481" t="s">
        <v>74</v>
      </c>
      <c r="F481" t="s">
        <v>271</v>
      </c>
      <c r="G481" t="s">
        <v>58</v>
      </c>
      <c r="H481" t="s">
        <v>46</v>
      </c>
      <c r="I481" s="3">
        <v>0.01</v>
      </c>
      <c r="J481" t="s">
        <v>0</v>
      </c>
      <c r="K481" t="s">
        <v>74</v>
      </c>
      <c r="L481" t="s">
        <v>74</v>
      </c>
      <c r="M481" t="b">
        <f>IF(COUNTIF(carcinogens!$A$2:$A$35,G481),TRUE,FALSE)</f>
        <v>1</v>
      </c>
      <c r="N481" t="b">
        <f t="shared" si="29"/>
        <v>0</v>
      </c>
      <c r="O481" s="3">
        <f t="shared" si="30"/>
        <v>0.01</v>
      </c>
      <c r="P481" t="b">
        <f t="shared" si="31"/>
        <v>0</v>
      </c>
      <c r="Q481" t="str">
        <f>VLOOKUP(C481,'Feedstock source'!$A$1:$B$8,2,FALSE)</f>
        <v>wood</v>
      </c>
      <c r="R481" t="str">
        <f>VLOOKUP($G481,'PAHs abbreviations'!$A$2:$B$17,2,FALSE)</f>
        <v>B(k)F</v>
      </c>
      <c r="S481" s="3">
        <v>0.01</v>
      </c>
    </row>
    <row r="482" spans="1:19">
      <c r="A482" t="s">
        <v>8</v>
      </c>
      <c r="B482" t="str">
        <f t="shared" si="28"/>
        <v>GW-F</v>
      </c>
      <c r="C482" t="s">
        <v>38</v>
      </c>
      <c r="D482" t="s">
        <v>9</v>
      </c>
      <c r="E482" t="s">
        <v>74</v>
      </c>
      <c r="F482" t="s">
        <v>271</v>
      </c>
      <c r="G482" t="s">
        <v>56</v>
      </c>
      <c r="H482" t="s">
        <v>46</v>
      </c>
      <c r="I482" s="3">
        <v>3.4000000000000002E-2</v>
      </c>
      <c r="J482" t="s">
        <v>0</v>
      </c>
      <c r="K482" t="s">
        <v>74</v>
      </c>
      <c r="L482" t="s">
        <v>74</v>
      </c>
      <c r="M482" t="b">
        <f>IF(COUNTIF(carcinogens!$A$2:$A$35,G482),TRUE,FALSE)</f>
        <v>1</v>
      </c>
      <c r="N482" t="b">
        <f t="shared" si="29"/>
        <v>0</v>
      </c>
      <c r="O482" s="3">
        <f t="shared" si="30"/>
        <v>3.4000000000000002E-2</v>
      </c>
      <c r="P482" t="b">
        <f t="shared" si="31"/>
        <v>0</v>
      </c>
      <c r="Q482" t="str">
        <f>VLOOKUP(C482,'Feedstock source'!$A$1:$B$8,2,FALSE)</f>
        <v>wood</v>
      </c>
      <c r="R482" t="str">
        <f>VLOOKUP($G482,'PAHs abbreviations'!$A$2:$B$17,2,FALSE)</f>
        <v>Cry</v>
      </c>
      <c r="S482" s="3">
        <v>3.4000000000000002E-2</v>
      </c>
    </row>
    <row r="483" spans="1:19">
      <c r="A483" t="s">
        <v>8</v>
      </c>
      <c r="B483" t="str">
        <f t="shared" si="28"/>
        <v>GW-F</v>
      </c>
      <c r="C483" t="s">
        <v>38</v>
      </c>
      <c r="D483" t="s">
        <v>9</v>
      </c>
      <c r="E483" t="s">
        <v>74</v>
      </c>
      <c r="F483" t="s">
        <v>271</v>
      </c>
      <c r="G483" t="s">
        <v>56</v>
      </c>
      <c r="H483" t="s">
        <v>46</v>
      </c>
      <c r="I483" s="3">
        <v>3.2000000000000001E-2</v>
      </c>
      <c r="J483" t="s">
        <v>0</v>
      </c>
      <c r="K483" t="s">
        <v>74</v>
      </c>
      <c r="L483" t="s">
        <v>74</v>
      </c>
      <c r="M483" t="b">
        <f>IF(COUNTIF(carcinogens!$A$2:$A$35,G483),TRUE,FALSE)</f>
        <v>1</v>
      </c>
      <c r="N483" t="b">
        <f t="shared" si="29"/>
        <v>0</v>
      </c>
      <c r="O483" s="3">
        <f t="shared" si="30"/>
        <v>3.2000000000000001E-2</v>
      </c>
      <c r="P483" t="b">
        <f t="shared" si="31"/>
        <v>0</v>
      </c>
      <c r="Q483" t="str">
        <f>VLOOKUP(C483,'Feedstock source'!$A$1:$B$8,2,FALSE)</f>
        <v>wood</v>
      </c>
      <c r="R483" t="str">
        <f>VLOOKUP($G483,'PAHs abbreviations'!$A$2:$B$17,2,FALSE)</f>
        <v>Cry</v>
      </c>
      <c r="S483" s="3">
        <v>3.2000000000000001E-2</v>
      </c>
    </row>
    <row r="484" spans="1:19">
      <c r="A484" t="s">
        <v>8</v>
      </c>
      <c r="B484" t="str">
        <f t="shared" si="28"/>
        <v>GW-F</v>
      </c>
      <c r="C484" t="s">
        <v>38</v>
      </c>
      <c r="D484" t="s">
        <v>9</v>
      </c>
      <c r="E484" t="s">
        <v>74</v>
      </c>
      <c r="F484" t="s">
        <v>271</v>
      </c>
      <c r="G484" t="s">
        <v>56</v>
      </c>
      <c r="H484" t="s">
        <v>46</v>
      </c>
      <c r="I484" s="3">
        <v>0.03</v>
      </c>
      <c r="J484" t="s">
        <v>0</v>
      </c>
      <c r="K484" t="s">
        <v>74</v>
      </c>
      <c r="L484" t="s">
        <v>74</v>
      </c>
      <c r="M484" t="b">
        <f>IF(COUNTIF(carcinogens!$A$2:$A$35,G484),TRUE,FALSE)</f>
        <v>1</v>
      </c>
      <c r="N484" t="b">
        <f t="shared" si="29"/>
        <v>0</v>
      </c>
      <c r="O484" s="3">
        <f t="shared" si="30"/>
        <v>0.03</v>
      </c>
      <c r="P484" t="b">
        <f t="shared" si="31"/>
        <v>0</v>
      </c>
      <c r="Q484" t="str">
        <f>VLOOKUP(C484,'Feedstock source'!$A$1:$B$8,2,FALSE)</f>
        <v>wood</v>
      </c>
      <c r="R484" t="str">
        <f>VLOOKUP($G484,'PAHs abbreviations'!$A$2:$B$17,2,FALSE)</f>
        <v>Cry</v>
      </c>
      <c r="S484" s="3">
        <v>0.03</v>
      </c>
    </row>
    <row r="485" spans="1:19">
      <c r="A485" t="s">
        <v>8</v>
      </c>
      <c r="B485" t="str">
        <f t="shared" si="28"/>
        <v>GW-F</v>
      </c>
      <c r="C485" t="s">
        <v>38</v>
      </c>
      <c r="D485" t="s">
        <v>9</v>
      </c>
      <c r="E485" t="s">
        <v>74</v>
      </c>
      <c r="F485" t="s">
        <v>271</v>
      </c>
      <c r="G485" t="s">
        <v>62</v>
      </c>
      <c r="H485" t="s">
        <v>46</v>
      </c>
      <c r="I485" s="3">
        <v>4.0000000000000001E-3</v>
      </c>
      <c r="J485" t="s">
        <v>0</v>
      </c>
      <c r="K485" t="s">
        <v>74</v>
      </c>
      <c r="L485" t="s">
        <v>74</v>
      </c>
      <c r="M485" t="b">
        <f>IF(COUNTIF(carcinogens!$A$2:$A$35,G485),TRUE,FALSE)</f>
        <v>1</v>
      </c>
      <c r="N485" t="b">
        <f t="shared" si="29"/>
        <v>0</v>
      </c>
      <c r="O485" s="3">
        <f t="shared" si="30"/>
        <v>4.0000000000000001E-3</v>
      </c>
      <c r="P485" t="b">
        <f t="shared" si="31"/>
        <v>0</v>
      </c>
      <c r="Q485" t="str">
        <f>VLOOKUP(C485,'Feedstock source'!$A$1:$B$8,2,FALSE)</f>
        <v>wood</v>
      </c>
      <c r="R485" t="str">
        <f>VLOOKUP($G485,'PAHs abbreviations'!$A$2:$B$17,2,FALSE)</f>
        <v>DB(ah)A</v>
      </c>
      <c r="S485" s="3">
        <v>4.0000000000000001E-3</v>
      </c>
    </row>
    <row r="486" spans="1:19">
      <c r="A486" t="s">
        <v>8</v>
      </c>
      <c r="B486" t="str">
        <f t="shared" si="28"/>
        <v>GW-F</v>
      </c>
      <c r="C486" t="s">
        <v>38</v>
      </c>
      <c r="D486" t="s">
        <v>9</v>
      </c>
      <c r="E486" t="s">
        <v>74</v>
      </c>
      <c r="F486" t="s">
        <v>271</v>
      </c>
      <c r="G486" t="s">
        <v>62</v>
      </c>
      <c r="H486" t="s">
        <v>46</v>
      </c>
      <c r="I486" s="3">
        <v>3.0000000000000001E-3</v>
      </c>
      <c r="J486" t="s">
        <v>0</v>
      </c>
      <c r="K486" t="s">
        <v>74</v>
      </c>
      <c r="L486" t="s">
        <v>74</v>
      </c>
      <c r="M486" t="b">
        <f>IF(COUNTIF(carcinogens!$A$2:$A$35,G486),TRUE,FALSE)</f>
        <v>1</v>
      </c>
      <c r="N486" t="b">
        <f t="shared" si="29"/>
        <v>0</v>
      </c>
      <c r="O486" s="3">
        <f t="shared" si="30"/>
        <v>3.0000000000000001E-3</v>
      </c>
      <c r="P486" t="b">
        <f t="shared" si="31"/>
        <v>0</v>
      </c>
      <c r="Q486" t="str">
        <f>VLOOKUP(C486,'Feedstock source'!$A$1:$B$8,2,FALSE)</f>
        <v>wood</v>
      </c>
      <c r="R486" t="str">
        <f>VLOOKUP($G486,'PAHs abbreviations'!$A$2:$B$17,2,FALSE)</f>
        <v>DB(ah)A</v>
      </c>
      <c r="S486" s="3">
        <v>3.0000000000000001E-3</v>
      </c>
    </row>
    <row r="487" spans="1:19">
      <c r="A487" t="s">
        <v>8</v>
      </c>
      <c r="B487" t="str">
        <f t="shared" si="28"/>
        <v>GW-F</v>
      </c>
      <c r="C487" t="s">
        <v>38</v>
      </c>
      <c r="D487" t="s">
        <v>9</v>
      </c>
      <c r="E487" t="s">
        <v>74</v>
      </c>
      <c r="F487" t="s">
        <v>271</v>
      </c>
      <c r="G487" t="s">
        <v>62</v>
      </c>
      <c r="H487" t="s">
        <v>46</v>
      </c>
      <c r="I487" s="3">
        <v>3.0000000000000001E-3</v>
      </c>
      <c r="J487" t="s">
        <v>0</v>
      </c>
      <c r="K487" t="s">
        <v>74</v>
      </c>
      <c r="L487" t="s">
        <v>74</v>
      </c>
      <c r="M487" t="b">
        <f>IF(COUNTIF(carcinogens!$A$2:$A$35,G487),TRUE,FALSE)</f>
        <v>1</v>
      </c>
      <c r="N487" t="b">
        <f t="shared" si="29"/>
        <v>0</v>
      </c>
      <c r="O487" s="3">
        <f t="shared" si="30"/>
        <v>3.0000000000000001E-3</v>
      </c>
      <c r="P487" t="b">
        <f t="shared" si="31"/>
        <v>0</v>
      </c>
      <c r="Q487" t="str">
        <f>VLOOKUP(C487,'Feedstock source'!$A$1:$B$8,2,FALSE)</f>
        <v>wood</v>
      </c>
      <c r="R487" t="str">
        <f>VLOOKUP($G487,'PAHs abbreviations'!$A$2:$B$17,2,FALSE)</f>
        <v>DB(ah)A</v>
      </c>
      <c r="S487" s="3">
        <v>3.0000000000000001E-3</v>
      </c>
    </row>
    <row r="488" spans="1:19">
      <c r="A488" t="s">
        <v>8</v>
      </c>
      <c r="B488" t="str">
        <f t="shared" si="28"/>
        <v>GW-F</v>
      </c>
      <c r="C488" t="s">
        <v>38</v>
      </c>
      <c r="D488" t="s">
        <v>9</v>
      </c>
      <c r="E488" t="s">
        <v>74</v>
      </c>
      <c r="F488" t="s">
        <v>271</v>
      </c>
      <c r="G488" t="s">
        <v>53</v>
      </c>
      <c r="H488" t="s">
        <v>46</v>
      </c>
      <c r="I488" s="3">
        <v>0.23799999999999999</v>
      </c>
      <c r="J488" t="s">
        <v>0</v>
      </c>
      <c r="K488" t="s">
        <v>74</v>
      </c>
      <c r="L488" t="s">
        <v>74</v>
      </c>
      <c r="M488" t="b">
        <f>IF(COUNTIF(carcinogens!$A$2:$A$35,G488),TRUE,FALSE)</f>
        <v>0</v>
      </c>
      <c r="N488" t="b">
        <f t="shared" si="29"/>
        <v>0</v>
      </c>
      <c r="O488" s="3">
        <f t="shared" si="30"/>
        <v>0.23799999999999999</v>
      </c>
      <c r="P488" t="b">
        <f t="shared" si="31"/>
        <v>0</v>
      </c>
      <c r="Q488" t="str">
        <f>VLOOKUP(C488,'Feedstock source'!$A$1:$B$8,2,FALSE)</f>
        <v>wood</v>
      </c>
      <c r="R488" t="str">
        <f>VLOOKUP($G488,'PAHs abbreviations'!$A$2:$B$17,2,FALSE)</f>
        <v>Flt</v>
      </c>
      <c r="S488" s="3">
        <v>0.23799999999999999</v>
      </c>
    </row>
    <row r="489" spans="1:19">
      <c r="A489" t="s">
        <v>8</v>
      </c>
      <c r="B489" t="str">
        <f t="shared" si="28"/>
        <v>GW-F</v>
      </c>
      <c r="C489" t="s">
        <v>38</v>
      </c>
      <c r="D489" t="s">
        <v>9</v>
      </c>
      <c r="E489" t="s">
        <v>74</v>
      </c>
      <c r="F489" t="s">
        <v>271</v>
      </c>
      <c r="G489" t="s">
        <v>53</v>
      </c>
      <c r="H489" t="s">
        <v>46</v>
      </c>
      <c r="I489" s="3">
        <v>0.22600000000000001</v>
      </c>
      <c r="J489" t="s">
        <v>0</v>
      </c>
      <c r="K489" t="s">
        <v>74</v>
      </c>
      <c r="L489" t="s">
        <v>74</v>
      </c>
      <c r="M489" t="b">
        <f>IF(COUNTIF(carcinogens!$A$2:$A$35,G489),TRUE,FALSE)</f>
        <v>0</v>
      </c>
      <c r="N489" t="b">
        <f t="shared" si="29"/>
        <v>0</v>
      </c>
      <c r="O489" s="3">
        <f t="shared" si="30"/>
        <v>0.22600000000000001</v>
      </c>
      <c r="P489" t="b">
        <f t="shared" si="31"/>
        <v>0</v>
      </c>
      <c r="Q489" t="str">
        <f>VLOOKUP(C489,'Feedstock source'!$A$1:$B$8,2,FALSE)</f>
        <v>wood</v>
      </c>
      <c r="R489" t="str">
        <f>VLOOKUP($G489,'PAHs abbreviations'!$A$2:$B$17,2,FALSE)</f>
        <v>Flt</v>
      </c>
      <c r="S489" s="3">
        <v>0.22600000000000001</v>
      </c>
    </row>
    <row r="490" spans="1:19">
      <c r="A490" t="s">
        <v>8</v>
      </c>
      <c r="B490" t="str">
        <f t="shared" si="28"/>
        <v>GW-F</v>
      </c>
      <c r="C490" t="s">
        <v>38</v>
      </c>
      <c r="D490" t="s">
        <v>9</v>
      </c>
      <c r="E490" t="s">
        <v>74</v>
      </c>
      <c r="F490" t="s">
        <v>271</v>
      </c>
      <c r="G490" t="s">
        <v>53</v>
      </c>
      <c r="H490" t="s">
        <v>46</v>
      </c>
      <c r="I490" s="3">
        <v>0.21</v>
      </c>
      <c r="J490" t="s">
        <v>0</v>
      </c>
      <c r="K490" t="s">
        <v>74</v>
      </c>
      <c r="L490" t="s">
        <v>74</v>
      </c>
      <c r="M490" t="b">
        <f>IF(COUNTIF(carcinogens!$A$2:$A$35,G490),TRUE,FALSE)</f>
        <v>0</v>
      </c>
      <c r="N490" t="b">
        <f t="shared" si="29"/>
        <v>0</v>
      </c>
      <c r="O490" s="3">
        <f t="shared" si="30"/>
        <v>0.21</v>
      </c>
      <c r="P490" t="b">
        <f t="shared" si="31"/>
        <v>0</v>
      </c>
      <c r="Q490" t="str">
        <f>VLOOKUP(C490,'Feedstock source'!$A$1:$B$8,2,FALSE)</f>
        <v>wood</v>
      </c>
      <c r="R490" t="str">
        <f>VLOOKUP($G490,'PAHs abbreviations'!$A$2:$B$17,2,FALSE)</f>
        <v>Flt</v>
      </c>
      <c r="S490" s="3">
        <v>0.21</v>
      </c>
    </row>
    <row r="491" spans="1:19">
      <c r="A491" t="s">
        <v>8</v>
      </c>
      <c r="B491" t="str">
        <f t="shared" si="28"/>
        <v>GW-F</v>
      </c>
      <c r="C491" t="s">
        <v>38</v>
      </c>
      <c r="D491" t="s">
        <v>9</v>
      </c>
      <c r="E491" t="s">
        <v>74</v>
      </c>
      <c r="F491" t="s">
        <v>271</v>
      </c>
      <c r="G491" t="s">
        <v>50</v>
      </c>
      <c r="H491" t="s">
        <v>46</v>
      </c>
      <c r="I491" s="3">
        <v>3.2000000000000001E-2</v>
      </c>
      <c r="J491" t="s">
        <v>0</v>
      </c>
      <c r="K491" t="s">
        <v>74</v>
      </c>
      <c r="L491" t="s">
        <v>74</v>
      </c>
      <c r="M491" t="b">
        <f>IF(COUNTIF(carcinogens!$A$2:$A$35,G491),TRUE,FALSE)</f>
        <v>0</v>
      </c>
      <c r="N491" t="b">
        <f t="shared" si="29"/>
        <v>0</v>
      </c>
      <c r="O491" s="3">
        <f t="shared" si="30"/>
        <v>3.2000000000000001E-2</v>
      </c>
      <c r="P491" t="b">
        <f t="shared" si="31"/>
        <v>0</v>
      </c>
      <c r="Q491" t="str">
        <f>VLOOKUP(C491,'Feedstock source'!$A$1:$B$8,2,FALSE)</f>
        <v>wood</v>
      </c>
      <c r="R491" t="str">
        <f>VLOOKUP($G491,'PAHs abbreviations'!$A$2:$B$17,2,FALSE)</f>
        <v>Flu</v>
      </c>
      <c r="S491" s="3">
        <v>3.2000000000000001E-2</v>
      </c>
    </row>
    <row r="492" spans="1:19">
      <c r="A492" t="s">
        <v>8</v>
      </c>
      <c r="B492" t="str">
        <f t="shared" si="28"/>
        <v>GW-F</v>
      </c>
      <c r="C492" t="s">
        <v>38</v>
      </c>
      <c r="D492" t="s">
        <v>9</v>
      </c>
      <c r="E492" t="s">
        <v>74</v>
      </c>
      <c r="F492" t="s">
        <v>271</v>
      </c>
      <c r="G492" t="s">
        <v>50</v>
      </c>
      <c r="H492" t="s">
        <v>46</v>
      </c>
      <c r="I492" s="3">
        <v>2.9000000000000001E-2</v>
      </c>
      <c r="J492" t="s">
        <v>0</v>
      </c>
      <c r="K492" t="s">
        <v>74</v>
      </c>
      <c r="L492" t="s">
        <v>74</v>
      </c>
      <c r="M492" t="b">
        <f>IF(COUNTIF(carcinogens!$A$2:$A$35,G492),TRUE,FALSE)</f>
        <v>0</v>
      </c>
      <c r="N492" t="b">
        <f t="shared" si="29"/>
        <v>0</v>
      </c>
      <c r="O492" s="3">
        <f t="shared" si="30"/>
        <v>2.9000000000000001E-2</v>
      </c>
      <c r="P492" t="b">
        <f t="shared" si="31"/>
        <v>0</v>
      </c>
      <c r="Q492" t="str">
        <f>VLOOKUP(C492,'Feedstock source'!$A$1:$B$8,2,FALSE)</f>
        <v>wood</v>
      </c>
      <c r="R492" t="str">
        <f>VLOOKUP($G492,'PAHs abbreviations'!$A$2:$B$17,2,FALSE)</f>
        <v>Flu</v>
      </c>
      <c r="S492" s="3">
        <v>2.9000000000000001E-2</v>
      </c>
    </row>
    <row r="493" spans="1:19">
      <c r="A493" t="s">
        <v>8</v>
      </c>
      <c r="B493" t="str">
        <f t="shared" si="28"/>
        <v>GW-F</v>
      </c>
      <c r="C493" t="s">
        <v>38</v>
      </c>
      <c r="D493" t="s">
        <v>9</v>
      </c>
      <c r="E493" t="s">
        <v>74</v>
      </c>
      <c r="F493" t="s">
        <v>271</v>
      </c>
      <c r="G493" t="s">
        <v>50</v>
      </c>
      <c r="H493" t="s">
        <v>46</v>
      </c>
      <c r="I493" s="3">
        <v>2.7E-2</v>
      </c>
      <c r="J493" t="s">
        <v>0</v>
      </c>
      <c r="K493" t="s">
        <v>74</v>
      </c>
      <c r="L493" t="s">
        <v>74</v>
      </c>
      <c r="M493" t="b">
        <f>IF(COUNTIF(carcinogens!$A$2:$A$35,G493),TRUE,FALSE)</f>
        <v>0</v>
      </c>
      <c r="N493" t="b">
        <f t="shared" si="29"/>
        <v>0</v>
      </c>
      <c r="O493" s="3">
        <f t="shared" si="30"/>
        <v>2.7E-2</v>
      </c>
      <c r="P493" t="b">
        <f t="shared" si="31"/>
        <v>0</v>
      </c>
      <c r="Q493" t="str">
        <f>VLOOKUP(C493,'Feedstock source'!$A$1:$B$8,2,FALSE)</f>
        <v>wood</v>
      </c>
      <c r="R493" t="str">
        <f>VLOOKUP($G493,'PAHs abbreviations'!$A$2:$B$17,2,FALSE)</f>
        <v>Flu</v>
      </c>
      <c r="S493" s="3">
        <v>2.7E-2</v>
      </c>
    </row>
    <row r="494" spans="1:19">
      <c r="A494" t="s">
        <v>8</v>
      </c>
      <c r="B494" t="str">
        <f t="shared" si="28"/>
        <v>GW-F</v>
      </c>
      <c r="C494" t="s">
        <v>38</v>
      </c>
      <c r="D494" t="s">
        <v>9</v>
      </c>
      <c r="E494" t="s">
        <v>74</v>
      </c>
      <c r="F494" t="s">
        <v>271</v>
      </c>
      <c r="G494" t="s">
        <v>60</v>
      </c>
      <c r="H494" t="s">
        <v>46</v>
      </c>
      <c r="I494" s="3">
        <v>1.4999999999999999E-2</v>
      </c>
      <c r="J494" t="s">
        <v>0</v>
      </c>
      <c r="K494" t="s">
        <v>74</v>
      </c>
      <c r="L494" t="s">
        <v>74</v>
      </c>
      <c r="M494" t="b">
        <f>IF(COUNTIF(carcinogens!$A$2:$A$35,G494),TRUE,FALSE)</f>
        <v>1</v>
      </c>
      <c r="N494" t="b">
        <f t="shared" si="29"/>
        <v>0</v>
      </c>
      <c r="O494" s="3">
        <f t="shared" si="30"/>
        <v>1.4999999999999999E-2</v>
      </c>
      <c r="P494" t="b">
        <f t="shared" si="31"/>
        <v>0</v>
      </c>
      <c r="Q494" t="str">
        <f>VLOOKUP(C494,'Feedstock source'!$A$1:$B$8,2,FALSE)</f>
        <v>wood</v>
      </c>
      <c r="R494" t="str">
        <f>VLOOKUP($G494,'PAHs abbreviations'!$A$2:$B$17,2,FALSE)</f>
        <v>IP</v>
      </c>
      <c r="S494" s="3">
        <v>1.4999999999999999E-2</v>
      </c>
    </row>
    <row r="495" spans="1:19">
      <c r="A495" t="s">
        <v>8</v>
      </c>
      <c r="B495" t="str">
        <f t="shared" si="28"/>
        <v>GW-F</v>
      </c>
      <c r="C495" t="s">
        <v>38</v>
      </c>
      <c r="D495" t="s">
        <v>9</v>
      </c>
      <c r="E495" t="s">
        <v>74</v>
      </c>
      <c r="F495" t="s">
        <v>271</v>
      </c>
      <c r="G495" t="s">
        <v>60</v>
      </c>
      <c r="H495" t="s">
        <v>46</v>
      </c>
      <c r="I495" s="3">
        <v>1.4E-2</v>
      </c>
      <c r="J495" t="s">
        <v>0</v>
      </c>
      <c r="K495" t="s">
        <v>74</v>
      </c>
      <c r="L495" t="s">
        <v>74</v>
      </c>
      <c r="M495" t="b">
        <f>IF(COUNTIF(carcinogens!$A$2:$A$35,G495),TRUE,FALSE)</f>
        <v>1</v>
      </c>
      <c r="N495" t="b">
        <f t="shared" si="29"/>
        <v>0</v>
      </c>
      <c r="O495" s="3">
        <f t="shared" si="30"/>
        <v>1.4E-2</v>
      </c>
      <c r="P495" t="b">
        <f t="shared" si="31"/>
        <v>0</v>
      </c>
      <c r="Q495" t="str">
        <f>VLOOKUP(C495,'Feedstock source'!$A$1:$B$8,2,FALSE)</f>
        <v>wood</v>
      </c>
      <c r="R495" t="str">
        <f>VLOOKUP($G495,'PAHs abbreviations'!$A$2:$B$17,2,FALSE)</f>
        <v>IP</v>
      </c>
      <c r="S495" s="3">
        <v>1.4E-2</v>
      </c>
    </row>
    <row r="496" spans="1:19">
      <c r="A496" t="s">
        <v>8</v>
      </c>
      <c r="B496" t="str">
        <f t="shared" si="28"/>
        <v>GW-F</v>
      </c>
      <c r="C496" t="s">
        <v>38</v>
      </c>
      <c r="D496" t="s">
        <v>9</v>
      </c>
      <c r="E496" t="s">
        <v>74</v>
      </c>
      <c r="F496" t="s">
        <v>271</v>
      </c>
      <c r="G496" t="s">
        <v>60</v>
      </c>
      <c r="H496" t="s">
        <v>46</v>
      </c>
      <c r="I496" s="3">
        <v>1.2E-2</v>
      </c>
      <c r="J496" t="s">
        <v>0</v>
      </c>
      <c r="K496" t="s">
        <v>74</v>
      </c>
      <c r="L496" t="s">
        <v>74</v>
      </c>
      <c r="M496" t="b">
        <f>IF(COUNTIF(carcinogens!$A$2:$A$35,G496),TRUE,FALSE)</f>
        <v>1</v>
      </c>
      <c r="N496" t="b">
        <f t="shared" si="29"/>
        <v>0</v>
      </c>
      <c r="O496" s="3">
        <f t="shared" si="30"/>
        <v>1.2E-2</v>
      </c>
      <c r="P496" t="b">
        <f t="shared" si="31"/>
        <v>0</v>
      </c>
      <c r="Q496" t="str">
        <f>VLOOKUP(C496,'Feedstock source'!$A$1:$B$8,2,FALSE)</f>
        <v>wood</v>
      </c>
      <c r="R496" t="str">
        <f>VLOOKUP($G496,'PAHs abbreviations'!$A$2:$B$17,2,FALSE)</f>
        <v>IP</v>
      </c>
      <c r="S496" s="3">
        <v>1.2E-2</v>
      </c>
    </row>
    <row r="497" spans="1:19">
      <c r="A497" t="s">
        <v>8</v>
      </c>
      <c r="B497" t="str">
        <f t="shared" si="28"/>
        <v>GW-F</v>
      </c>
      <c r="C497" t="s">
        <v>38</v>
      </c>
      <c r="D497" t="s">
        <v>9</v>
      </c>
      <c r="E497" t="s">
        <v>74</v>
      </c>
      <c r="F497" t="s">
        <v>271</v>
      </c>
      <c r="G497" t="s">
        <v>47</v>
      </c>
      <c r="H497" t="s">
        <v>46</v>
      </c>
      <c r="I497" s="3">
        <v>4.7E-2</v>
      </c>
      <c r="J497" t="s">
        <v>0</v>
      </c>
      <c r="K497" t="s">
        <v>74</v>
      </c>
      <c r="L497" t="s">
        <v>74</v>
      </c>
      <c r="M497" t="b">
        <f>IF(COUNTIF(carcinogens!$A$2:$A$35,G497),TRUE,FALSE)</f>
        <v>0</v>
      </c>
      <c r="N497" t="b">
        <f t="shared" si="29"/>
        <v>0</v>
      </c>
      <c r="O497" s="3">
        <f t="shared" si="30"/>
        <v>4.7E-2</v>
      </c>
      <c r="P497" t="b">
        <f t="shared" si="31"/>
        <v>0</v>
      </c>
      <c r="Q497" t="str">
        <f>VLOOKUP(C497,'Feedstock source'!$A$1:$B$8,2,FALSE)</f>
        <v>wood</v>
      </c>
      <c r="R497" t="str">
        <f>VLOOKUP($G497,'PAHs abbreviations'!$A$2:$B$17,2,FALSE)</f>
        <v>Nap</v>
      </c>
      <c r="S497" s="3">
        <v>4.7E-2</v>
      </c>
    </row>
    <row r="498" spans="1:19">
      <c r="A498" t="s">
        <v>8</v>
      </c>
      <c r="B498" t="str">
        <f t="shared" si="28"/>
        <v>GW-F</v>
      </c>
      <c r="C498" t="s">
        <v>38</v>
      </c>
      <c r="D498" t="s">
        <v>9</v>
      </c>
      <c r="E498" t="s">
        <v>74</v>
      </c>
      <c r="F498" t="s">
        <v>271</v>
      </c>
      <c r="G498" t="s">
        <v>47</v>
      </c>
      <c r="H498" t="s">
        <v>46</v>
      </c>
      <c r="I498" s="3">
        <v>4.2000000000000003E-2</v>
      </c>
      <c r="J498" t="s">
        <v>0</v>
      </c>
      <c r="K498" t="s">
        <v>74</v>
      </c>
      <c r="L498" t="s">
        <v>74</v>
      </c>
      <c r="M498" t="b">
        <f>IF(COUNTIF(carcinogens!$A$2:$A$35,G498),TRUE,FALSE)</f>
        <v>0</v>
      </c>
      <c r="N498" t="b">
        <f t="shared" si="29"/>
        <v>0</v>
      </c>
      <c r="O498" s="3">
        <f t="shared" si="30"/>
        <v>4.2000000000000003E-2</v>
      </c>
      <c r="P498" t="b">
        <f t="shared" si="31"/>
        <v>0</v>
      </c>
      <c r="Q498" t="str">
        <f>VLOOKUP(C498,'Feedstock source'!$A$1:$B$8,2,FALSE)</f>
        <v>wood</v>
      </c>
      <c r="R498" t="str">
        <f>VLOOKUP($G498,'PAHs abbreviations'!$A$2:$B$17,2,FALSE)</f>
        <v>Nap</v>
      </c>
      <c r="S498" s="3">
        <v>4.2000000000000003E-2</v>
      </c>
    </row>
    <row r="499" spans="1:19">
      <c r="A499" t="s">
        <v>8</v>
      </c>
      <c r="B499" t="str">
        <f t="shared" si="28"/>
        <v>GW-F</v>
      </c>
      <c r="C499" t="s">
        <v>38</v>
      </c>
      <c r="D499" t="s">
        <v>9</v>
      </c>
      <c r="E499" t="s">
        <v>74</v>
      </c>
      <c r="F499" t="s">
        <v>271</v>
      </c>
      <c r="G499" t="s">
        <v>47</v>
      </c>
      <c r="H499" t="s">
        <v>46</v>
      </c>
      <c r="I499" s="3">
        <v>3.5999999999999997E-2</v>
      </c>
      <c r="J499" t="s">
        <v>0</v>
      </c>
      <c r="K499" t="s">
        <v>74</v>
      </c>
      <c r="L499" t="s">
        <v>74</v>
      </c>
      <c r="M499" t="b">
        <f>IF(COUNTIF(carcinogens!$A$2:$A$35,G499),TRUE,FALSE)</f>
        <v>0</v>
      </c>
      <c r="N499" t="b">
        <f t="shared" si="29"/>
        <v>0</v>
      </c>
      <c r="O499" s="3">
        <f t="shared" si="30"/>
        <v>3.5999999999999997E-2</v>
      </c>
      <c r="P499" t="b">
        <f t="shared" si="31"/>
        <v>0</v>
      </c>
      <c r="Q499" t="str">
        <f>VLOOKUP(C499,'Feedstock source'!$A$1:$B$8,2,FALSE)</f>
        <v>wood</v>
      </c>
      <c r="R499" t="str">
        <f>VLOOKUP($G499,'PAHs abbreviations'!$A$2:$B$17,2,FALSE)</f>
        <v>Nap</v>
      </c>
      <c r="S499" s="3">
        <v>3.5999999999999997E-2</v>
      </c>
    </row>
    <row r="500" spans="1:19">
      <c r="A500" t="s">
        <v>8</v>
      </c>
      <c r="B500" t="str">
        <f t="shared" si="28"/>
        <v>GW-F</v>
      </c>
      <c r="C500" t="s">
        <v>38</v>
      </c>
      <c r="D500" t="s">
        <v>9</v>
      </c>
      <c r="E500" t="s">
        <v>74</v>
      </c>
      <c r="F500" t="s">
        <v>271</v>
      </c>
      <c r="G500" t="s">
        <v>51</v>
      </c>
      <c r="H500" t="s">
        <v>46</v>
      </c>
      <c r="I500" s="3">
        <v>0.253</v>
      </c>
      <c r="J500" t="s">
        <v>0</v>
      </c>
      <c r="K500" t="s">
        <v>74</v>
      </c>
      <c r="L500" t="s">
        <v>74</v>
      </c>
      <c r="M500" t="b">
        <f>IF(COUNTIF(carcinogens!$A$2:$A$35,G500),TRUE,FALSE)</f>
        <v>0</v>
      </c>
      <c r="N500" t="b">
        <f t="shared" si="29"/>
        <v>0</v>
      </c>
      <c r="O500" s="3">
        <f t="shared" si="30"/>
        <v>0.253</v>
      </c>
      <c r="P500" t="b">
        <f t="shared" si="31"/>
        <v>0</v>
      </c>
      <c r="Q500" t="str">
        <f>VLOOKUP(C500,'Feedstock source'!$A$1:$B$8,2,FALSE)</f>
        <v>wood</v>
      </c>
      <c r="R500" t="str">
        <f>VLOOKUP($G500,'PAHs abbreviations'!$A$2:$B$17,2,FALSE)</f>
        <v>Phen</v>
      </c>
      <c r="S500" s="3">
        <v>0.253</v>
      </c>
    </row>
    <row r="501" spans="1:19">
      <c r="A501" t="s">
        <v>8</v>
      </c>
      <c r="B501" t="str">
        <f t="shared" si="28"/>
        <v>GW-F</v>
      </c>
      <c r="C501" t="s">
        <v>38</v>
      </c>
      <c r="D501" t="s">
        <v>9</v>
      </c>
      <c r="E501" t="s">
        <v>74</v>
      </c>
      <c r="F501" t="s">
        <v>271</v>
      </c>
      <c r="G501" t="s">
        <v>51</v>
      </c>
      <c r="H501" t="s">
        <v>46</v>
      </c>
      <c r="I501" s="3">
        <v>0.252</v>
      </c>
      <c r="J501" t="s">
        <v>0</v>
      </c>
      <c r="K501" t="s">
        <v>74</v>
      </c>
      <c r="L501" t="s">
        <v>74</v>
      </c>
      <c r="M501" t="b">
        <f>IF(COUNTIF(carcinogens!$A$2:$A$35,G501),TRUE,FALSE)</f>
        <v>0</v>
      </c>
      <c r="N501" t="b">
        <f t="shared" si="29"/>
        <v>0</v>
      </c>
      <c r="O501" s="3">
        <f t="shared" si="30"/>
        <v>0.252</v>
      </c>
      <c r="P501" t="b">
        <f t="shared" si="31"/>
        <v>0</v>
      </c>
      <c r="Q501" t="str">
        <f>VLOOKUP(C501,'Feedstock source'!$A$1:$B$8,2,FALSE)</f>
        <v>wood</v>
      </c>
      <c r="R501" t="str">
        <f>VLOOKUP($G501,'PAHs abbreviations'!$A$2:$B$17,2,FALSE)</f>
        <v>Phen</v>
      </c>
      <c r="S501" s="3">
        <v>0.252</v>
      </c>
    </row>
    <row r="502" spans="1:19">
      <c r="A502" t="s">
        <v>8</v>
      </c>
      <c r="B502" t="str">
        <f t="shared" si="28"/>
        <v>GW-F</v>
      </c>
      <c r="C502" t="s">
        <v>38</v>
      </c>
      <c r="D502" t="s">
        <v>9</v>
      </c>
      <c r="E502" t="s">
        <v>74</v>
      </c>
      <c r="F502" t="s">
        <v>271</v>
      </c>
      <c r="G502" t="s">
        <v>51</v>
      </c>
      <c r="H502" t="s">
        <v>46</v>
      </c>
      <c r="I502" s="3">
        <v>0.23</v>
      </c>
      <c r="J502" t="s">
        <v>0</v>
      </c>
      <c r="K502" t="s">
        <v>74</v>
      </c>
      <c r="L502" t="s">
        <v>74</v>
      </c>
      <c r="M502" t="b">
        <f>IF(COUNTIF(carcinogens!$A$2:$A$35,G502),TRUE,FALSE)</f>
        <v>0</v>
      </c>
      <c r="N502" t="b">
        <f t="shared" si="29"/>
        <v>0</v>
      </c>
      <c r="O502" s="3">
        <f t="shared" si="30"/>
        <v>0.23</v>
      </c>
      <c r="P502" t="b">
        <f t="shared" si="31"/>
        <v>0</v>
      </c>
      <c r="Q502" t="str">
        <f>VLOOKUP(C502,'Feedstock source'!$A$1:$B$8,2,FALSE)</f>
        <v>wood</v>
      </c>
      <c r="R502" t="str">
        <f>VLOOKUP($G502,'PAHs abbreviations'!$A$2:$B$17,2,FALSE)</f>
        <v>Phen</v>
      </c>
      <c r="S502" s="3">
        <v>0.23</v>
      </c>
    </row>
    <row r="503" spans="1:19">
      <c r="A503" t="s">
        <v>8</v>
      </c>
      <c r="B503" t="str">
        <f t="shared" si="28"/>
        <v>GW-F</v>
      </c>
      <c r="C503" t="s">
        <v>38</v>
      </c>
      <c r="D503" t="s">
        <v>9</v>
      </c>
      <c r="E503" t="s">
        <v>74</v>
      </c>
      <c r="F503" t="s">
        <v>271</v>
      </c>
      <c r="G503" t="s">
        <v>54</v>
      </c>
      <c r="H503" t="s">
        <v>46</v>
      </c>
      <c r="I503" s="3">
        <v>0.153</v>
      </c>
      <c r="J503" t="s">
        <v>0</v>
      </c>
      <c r="K503" t="s">
        <v>74</v>
      </c>
      <c r="L503" t="s">
        <v>74</v>
      </c>
      <c r="M503" t="b">
        <f>IF(COUNTIF(carcinogens!$A$2:$A$35,G503),TRUE,FALSE)</f>
        <v>0</v>
      </c>
      <c r="N503" t="b">
        <f t="shared" si="29"/>
        <v>0</v>
      </c>
      <c r="O503" s="3">
        <f t="shared" si="30"/>
        <v>0.153</v>
      </c>
      <c r="P503" t="b">
        <f t="shared" si="31"/>
        <v>0</v>
      </c>
      <c r="Q503" t="str">
        <f>VLOOKUP(C503,'Feedstock source'!$A$1:$B$8,2,FALSE)</f>
        <v>wood</v>
      </c>
      <c r="R503" t="str">
        <f>VLOOKUP($G503,'PAHs abbreviations'!$A$2:$B$17,2,FALSE)</f>
        <v>Pyr</v>
      </c>
      <c r="S503" s="3">
        <v>0.153</v>
      </c>
    </row>
    <row r="504" spans="1:19">
      <c r="A504" t="s">
        <v>8</v>
      </c>
      <c r="B504" t="str">
        <f t="shared" si="28"/>
        <v>GW-F</v>
      </c>
      <c r="C504" t="s">
        <v>38</v>
      </c>
      <c r="D504" t="s">
        <v>9</v>
      </c>
      <c r="E504" t="s">
        <v>74</v>
      </c>
      <c r="F504" t="s">
        <v>271</v>
      </c>
      <c r="G504" t="s">
        <v>54</v>
      </c>
      <c r="H504" t="s">
        <v>46</v>
      </c>
      <c r="I504" s="3">
        <v>0.151</v>
      </c>
      <c r="J504" t="s">
        <v>0</v>
      </c>
      <c r="K504" t="s">
        <v>74</v>
      </c>
      <c r="L504" t="s">
        <v>74</v>
      </c>
      <c r="M504" t="b">
        <f>IF(COUNTIF(carcinogens!$A$2:$A$35,G504),TRUE,FALSE)</f>
        <v>0</v>
      </c>
      <c r="N504" t="b">
        <f t="shared" si="29"/>
        <v>0</v>
      </c>
      <c r="O504" s="3">
        <f t="shared" si="30"/>
        <v>0.151</v>
      </c>
      <c r="P504" t="b">
        <f t="shared" si="31"/>
        <v>0</v>
      </c>
      <c r="Q504" t="str">
        <f>VLOOKUP(C504,'Feedstock source'!$A$1:$B$8,2,FALSE)</f>
        <v>wood</v>
      </c>
      <c r="R504" t="str">
        <f>VLOOKUP($G504,'PAHs abbreviations'!$A$2:$B$17,2,FALSE)</f>
        <v>Pyr</v>
      </c>
      <c r="S504" s="3">
        <v>0.151</v>
      </c>
    </row>
    <row r="505" spans="1:19">
      <c r="A505" t="s">
        <v>8</v>
      </c>
      <c r="B505" t="str">
        <f t="shared" si="28"/>
        <v>GW-F</v>
      </c>
      <c r="C505" t="s">
        <v>38</v>
      </c>
      <c r="D505" t="s">
        <v>9</v>
      </c>
      <c r="E505" t="s">
        <v>74</v>
      </c>
      <c r="F505" t="s">
        <v>271</v>
      </c>
      <c r="G505" t="s">
        <v>54</v>
      </c>
      <c r="H505" t="s">
        <v>46</v>
      </c>
      <c r="I505" s="3">
        <v>0.13800000000000001</v>
      </c>
      <c r="J505" t="s">
        <v>0</v>
      </c>
      <c r="K505" t="s">
        <v>74</v>
      </c>
      <c r="L505" t="s">
        <v>74</v>
      </c>
      <c r="M505" t="b">
        <f>IF(COUNTIF(carcinogens!$A$2:$A$35,G505),TRUE,FALSE)</f>
        <v>0</v>
      </c>
      <c r="N505" t="b">
        <f t="shared" si="29"/>
        <v>0</v>
      </c>
      <c r="O505" s="3">
        <f t="shared" si="30"/>
        <v>0.13800000000000001</v>
      </c>
      <c r="P505" t="b">
        <f t="shared" si="31"/>
        <v>0</v>
      </c>
      <c r="Q505" t="str">
        <f>VLOOKUP(C505,'Feedstock source'!$A$1:$B$8,2,FALSE)</f>
        <v>wood</v>
      </c>
      <c r="R505" t="str">
        <f>VLOOKUP($G505,'PAHs abbreviations'!$A$2:$B$17,2,FALSE)</f>
        <v>Pyr</v>
      </c>
      <c r="S505" s="3">
        <v>0.13800000000000001</v>
      </c>
    </row>
    <row r="506" spans="1:19">
      <c r="A506" t="s">
        <v>63</v>
      </c>
      <c r="B506" t="str">
        <f t="shared" si="28"/>
        <v>LSS-F</v>
      </c>
      <c r="C506" t="s">
        <v>138</v>
      </c>
      <c r="D506" t="s">
        <v>12</v>
      </c>
      <c r="E506" t="s">
        <v>74</v>
      </c>
      <c r="F506" t="s">
        <v>271</v>
      </c>
      <c r="G506" t="s">
        <v>83</v>
      </c>
      <c r="H506" t="s">
        <v>76</v>
      </c>
      <c r="I506" s="3">
        <v>69.2</v>
      </c>
      <c r="J506" t="s">
        <v>27</v>
      </c>
      <c r="K506" t="s">
        <v>74</v>
      </c>
      <c r="L506" t="s">
        <v>74</v>
      </c>
      <c r="M506" t="b">
        <f>IF(COUNTIF(carcinogens!$A$2:$A$35,G506),TRUE,FALSE)</f>
        <v>1</v>
      </c>
      <c r="N506" t="b">
        <f t="shared" si="29"/>
        <v>0</v>
      </c>
      <c r="O506" s="3">
        <f t="shared" si="30"/>
        <v>69.2</v>
      </c>
      <c r="P506" t="b">
        <f t="shared" si="31"/>
        <v>0</v>
      </c>
      <c r="Q506" t="str">
        <f>VLOOKUP(C506,'Feedstock source'!$A$1:$B$8,2,FALSE)</f>
        <v>sludge</v>
      </c>
      <c r="R506" t="e">
        <f>VLOOKUP($G506,'PAHs abbreviations'!$A$2:$B$17,2,FALSE)</f>
        <v>#N/A</v>
      </c>
      <c r="S506" s="3">
        <v>69.2</v>
      </c>
    </row>
    <row r="507" spans="1:19">
      <c r="A507" t="s">
        <v>63</v>
      </c>
      <c r="B507" t="str">
        <f t="shared" si="28"/>
        <v>LSS-F</v>
      </c>
      <c r="C507" t="s">
        <v>138</v>
      </c>
      <c r="D507" t="s">
        <v>12</v>
      </c>
      <c r="E507" t="s">
        <v>74</v>
      </c>
      <c r="F507" t="s">
        <v>271</v>
      </c>
      <c r="G507" t="s">
        <v>83</v>
      </c>
      <c r="H507" t="s">
        <v>76</v>
      </c>
      <c r="I507" s="3">
        <v>66.099999999999994</v>
      </c>
      <c r="J507" t="s">
        <v>27</v>
      </c>
      <c r="K507" t="s">
        <v>74</v>
      </c>
      <c r="L507" t="s">
        <v>74</v>
      </c>
      <c r="M507" t="b">
        <f>IF(COUNTIF(carcinogens!$A$2:$A$35,G507),TRUE,FALSE)</f>
        <v>1</v>
      </c>
      <c r="N507" t="b">
        <f t="shared" si="29"/>
        <v>0</v>
      </c>
      <c r="O507" s="3">
        <f t="shared" si="30"/>
        <v>66.099999999999994</v>
      </c>
      <c r="P507" t="b">
        <f t="shared" si="31"/>
        <v>0</v>
      </c>
      <c r="Q507" t="str">
        <f>VLOOKUP(C507,'Feedstock source'!$A$1:$B$8,2,FALSE)</f>
        <v>sludge</v>
      </c>
      <c r="R507" t="e">
        <f>VLOOKUP($G507,'PAHs abbreviations'!$A$2:$B$17,2,FALSE)</f>
        <v>#N/A</v>
      </c>
      <c r="S507" s="3">
        <v>66.099999999999994</v>
      </c>
    </row>
    <row r="508" spans="1:19">
      <c r="A508" t="s">
        <v>63</v>
      </c>
      <c r="B508" t="str">
        <f t="shared" si="28"/>
        <v>LSS-F</v>
      </c>
      <c r="C508" t="s">
        <v>138</v>
      </c>
      <c r="D508" t="s">
        <v>12</v>
      </c>
      <c r="E508" t="s">
        <v>74</v>
      </c>
      <c r="F508" t="s">
        <v>271</v>
      </c>
      <c r="G508" t="s">
        <v>83</v>
      </c>
      <c r="H508" t="s">
        <v>76</v>
      </c>
      <c r="I508" s="3">
        <v>62</v>
      </c>
      <c r="J508" t="s">
        <v>27</v>
      </c>
      <c r="K508" t="s">
        <v>74</v>
      </c>
      <c r="L508" t="s">
        <v>74</v>
      </c>
      <c r="M508" t="b">
        <f>IF(COUNTIF(carcinogens!$A$2:$A$35,G508),TRUE,FALSE)</f>
        <v>1</v>
      </c>
      <c r="N508" t="b">
        <f t="shared" si="29"/>
        <v>0</v>
      </c>
      <c r="O508" s="3">
        <f t="shared" si="30"/>
        <v>62</v>
      </c>
      <c r="P508" t="b">
        <f t="shared" si="31"/>
        <v>0</v>
      </c>
      <c r="Q508" t="str">
        <f>VLOOKUP(C508,'Feedstock source'!$A$1:$B$8,2,FALSE)</f>
        <v>sludge</v>
      </c>
      <c r="R508" t="e">
        <f>VLOOKUP($G508,'PAHs abbreviations'!$A$2:$B$17,2,FALSE)</f>
        <v>#N/A</v>
      </c>
      <c r="S508" s="3">
        <v>62</v>
      </c>
    </row>
    <row r="509" spans="1:19">
      <c r="A509" t="s">
        <v>63</v>
      </c>
      <c r="B509" t="str">
        <f t="shared" si="28"/>
        <v>LSS-F</v>
      </c>
      <c r="C509" t="s">
        <v>138</v>
      </c>
      <c r="D509" t="s">
        <v>12</v>
      </c>
      <c r="E509" t="s">
        <v>74</v>
      </c>
      <c r="F509" t="s">
        <v>271</v>
      </c>
      <c r="G509" t="s">
        <v>92</v>
      </c>
      <c r="H509" t="s">
        <v>76</v>
      </c>
      <c r="I509" s="3">
        <v>6.1</v>
      </c>
      <c r="J509" t="s">
        <v>27</v>
      </c>
      <c r="K509" t="s">
        <v>74</v>
      </c>
      <c r="L509" t="s">
        <v>74</v>
      </c>
      <c r="M509" t="b">
        <f>IF(COUNTIF(carcinogens!$A$2:$A$35,G509),TRUE,FALSE)</f>
        <v>1</v>
      </c>
      <c r="N509" t="b">
        <f t="shared" si="29"/>
        <v>0</v>
      </c>
      <c r="O509" s="3">
        <f t="shared" si="30"/>
        <v>6.1</v>
      </c>
      <c r="P509" t="b">
        <f t="shared" si="31"/>
        <v>0</v>
      </c>
      <c r="Q509" t="str">
        <f>VLOOKUP(C509,'Feedstock source'!$A$1:$B$8,2,FALSE)</f>
        <v>sludge</v>
      </c>
      <c r="R509" t="e">
        <f>VLOOKUP($G509,'PAHs abbreviations'!$A$2:$B$17,2,FALSE)</f>
        <v>#N/A</v>
      </c>
      <c r="S509" s="3">
        <v>6.1</v>
      </c>
    </row>
    <row r="510" spans="1:19">
      <c r="A510" t="s">
        <v>63</v>
      </c>
      <c r="B510" t="str">
        <f t="shared" si="28"/>
        <v>LSS-F</v>
      </c>
      <c r="C510" t="s">
        <v>138</v>
      </c>
      <c r="D510" t="s">
        <v>12</v>
      </c>
      <c r="E510" t="s">
        <v>74</v>
      </c>
      <c r="F510" t="s">
        <v>271</v>
      </c>
      <c r="G510" t="s">
        <v>92</v>
      </c>
      <c r="H510" t="s">
        <v>76</v>
      </c>
      <c r="I510" s="3">
        <v>5.9</v>
      </c>
      <c r="J510" t="s">
        <v>27</v>
      </c>
      <c r="K510" t="s">
        <v>74</v>
      </c>
      <c r="L510" t="s">
        <v>74</v>
      </c>
      <c r="M510" t="b">
        <f>IF(COUNTIF(carcinogens!$A$2:$A$35,G510),TRUE,FALSE)</f>
        <v>1</v>
      </c>
      <c r="N510" t="b">
        <f t="shared" si="29"/>
        <v>0</v>
      </c>
      <c r="O510" s="3">
        <f t="shared" si="30"/>
        <v>5.9</v>
      </c>
      <c r="P510" t="b">
        <f t="shared" si="31"/>
        <v>0</v>
      </c>
      <c r="Q510" t="str">
        <f>VLOOKUP(C510,'Feedstock source'!$A$1:$B$8,2,FALSE)</f>
        <v>sludge</v>
      </c>
      <c r="R510" t="e">
        <f>VLOOKUP($G510,'PAHs abbreviations'!$A$2:$B$17,2,FALSE)</f>
        <v>#N/A</v>
      </c>
      <c r="S510" s="3">
        <v>5.9</v>
      </c>
    </row>
    <row r="511" spans="1:19">
      <c r="A511" t="s">
        <v>63</v>
      </c>
      <c r="B511" t="str">
        <f t="shared" si="28"/>
        <v>LSS-F</v>
      </c>
      <c r="C511" t="s">
        <v>138</v>
      </c>
      <c r="D511" t="s">
        <v>12</v>
      </c>
      <c r="E511" t="s">
        <v>74</v>
      </c>
      <c r="F511" t="s">
        <v>271</v>
      </c>
      <c r="G511" t="s">
        <v>92</v>
      </c>
      <c r="H511" t="s">
        <v>76</v>
      </c>
      <c r="I511" s="3">
        <v>5.3</v>
      </c>
      <c r="J511" t="s">
        <v>27</v>
      </c>
      <c r="K511" t="s">
        <v>74</v>
      </c>
      <c r="L511" t="s">
        <v>74</v>
      </c>
      <c r="M511" t="b">
        <f>IF(COUNTIF(carcinogens!$A$2:$A$35,G511),TRUE,FALSE)</f>
        <v>1</v>
      </c>
      <c r="N511" t="b">
        <f t="shared" si="29"/>
        <v>0</v>
      </c>
      <c r="O511" s="3">
        <f t="shared" si="30"/>
        <v>5.3</v>
      </c>
      <c r="P511" t="b">
        <f t="shared" si="31"/>
        <v>0</v>
      </c>
      <c r="Q511" t="str">
        <f>VLOOKUP(C511,'Feedstock source'!$A$1:$B$8,2,FALSE)</f>
        <v>sludge</v>
      </c>
      <c r="R511" t="e">
        <f>VLOOKUP($G511,'PAHs abbreviations'!$A$2:$B$17,2,FALSE)</f>
        <v>#N/A</v>
      </c>
      <c r="S511" s="3">
        <v>5.3</v>
      </c>
    </row>
    <row r="512" spans="1:19">
      <c r="A512" t="s">
        <v>63</v>
      </c>
      <c r="B512" t="str">
        <f t="shared" si="28"/>
        <v>LSS-F</v>
      </c>
      <c r="C512" t="s">
        <v>138</v>
      </c>
      <c r="D512" t="s">
        <v>12</v>
      </c>
      <c r="E512" t="s">
        <v>74</v>
      </c>
      <c r="F512" t="s">
        <v>271</v>
      </c>
      <c r="G512" t="s">
        <v>93</v>
      </c>
      <c r="H512" t="s">
        <v>76</v>
      </c>
      <c r="I512" s="3" t="s">
        <v>99</v>
      </c>
      <c r="J512" t="s">
        <v>27</v>
      </c>
      <c r="K512" t="s">
        <v>74</v>
      </c>
      <c r="L512" t="s">
        <v>74</v>
      </c>
      <c r="M512" t="b">
        <f>IF(COUNTIF(carcinogens!$A$2:$A$35,G512),TRUE,FALSE)</f>
        <v>1</v>
      </c>
      <c r="N512" t="b">
        <f t="shared" si="29"/>
        <v>1</v>
      </c>
      <c r="O512" s="3" t="str">
        <f t="shared" si="30"/>
        <v>&lt; 0.5</v>
      </c>
      <c r="P512" t="b">
        <f t="shared" si="31"/>
        <v>1</v>
      </c>
      <c r="Q512" t="str">
        <f>VLOOKUP(C512,'Feedstock source'!$A$1:$B$8,2,FALSE)</f>
        <v>sludge</v>
      </c>
      <c r="R512" t="e">
        <f>VLOOKUP($G512,'PAHs abbreviations'!$A$2:$B$17,2,FALSE)</f>
        <v>#N/A</v>
      </c>
      <c r="S512" s="3">
        <v>0.5</v>
      </c>
    </row>
    <row r="513" spans="1:19">
      <c r="A513" t="s">
        <v>63</v>
      </c>
      <c r="B513" t="str">
        <f t="shared" si="28"/>
        <v>LSS-F</v>
      </c>
      <c r="C513" t="s">
        <v>138</v>
      </c>
      <c r="D513" t="s">
        <v>12</v>
      </c>
      <c r="E513" t="s">
        <v>74</v>
      </c>
      <c r="F513" t="s">
        <v>271</v>
      </c>
      <c r="G513" t="s">
        <v>93</v>
      </c>
      <c r="H513" t="s">
        <v>76</v>
      </c>
      <c r="I513" s="3" t="s">
        <v>99</v>
      </c>
      <c r="J513" t="s">
        <v>27</v>
      </c>
      <c r="K513" t="s">
        <v>74</v>
      </c>
      <c r="L513" t="s">
        <v>74</v>
      </c>
      <c r="M513" t="b">
        <f>IF(COUNTIF(carcinogens!$A$2:$A$35,G513),TRUE,FALSE)</f>
        <v>1</v>
      </c>
      <c r="N513" t="b">
        <f t="shared" si="29"/>
        <v>1</v>
      </c>
      <c r="O513" s="3" t="str">
        <f t="shared" si="30"/>
        <v>&lt; 0.5</v>
      </c>
      <c r="P513" t="b">
        <f t="shared" si="31"/>
        <v>1</v>
      </c>
      <c r="Q513" t="str">
        <f>VLOOKUP(C513,'Feedstock source'!$A$1:$B$8,2,FALSE)</f>
        <v>sludge</v>
      </c>
      <c r="R513" t="e">
        <f>VLOOKUP($G513,'PAHs abbreviations'!$A$2:$B$17,2,FALSE)</f>
        <v>#N/A</v>
      </c>
      <c r="S513" s="3">
        <v>0.5</v>
      </c>
    </row>
    <row r="514" spans="1:19">
      <c r="A514" t="s">
        <v>63</v>
      </c>
      <c r="B514" t="str">
        <f t="shared" ref="B514:B577" si="32">A514</f>
        <v>LSS-F</v>
      </c>
      <c r="C514" t="s">
        <v>138</v>
      </c>
      <c r="D514" t="s">
        <v>12</v>
      </c>
      <c r="E514" t="s">
        <v>74</v>
      </c>
      <c r="F514" t="s">
        <v>271</v>
      </c>
      <c r="G514" t="s">
        <v>93</v>
      </c>
      <c r="H514" t="s">
        <v>76</v>
      </c>
      <c r="I514" s="3" t="s">
        <v>99</v>
      </c>
      <c r="J514" t="s">
        <v>27</v>
      </c>
      <c r="K514" t="s">
        <v>74</v>
      </c>
      <c r="L514" t="s">
        <v>74</v>
      </c>
      <c r="M514" t="b">
        <f>IF(COUNTIF(carcinogens!$A$2:$A$35,G514),TRUE,FALSE)</f>
        <v>1</v>
      </c>
      <c r="N514" t="b">
        <f t="shared" ref="N514:N577" si="33">IF(ISNUMBER(I514),FALSE,TRUE)</f>
        <v>1</v>
      </c>
      <c r="O514" s="3" t="str">
        <f t="shared" ref="O514:O577" si="34">I514</f>
        <v>&lt; 0.5</v>
      </c>
      <c r="P514" t="b">
        <f t="shared" ref="P514:P577" si="35">IF(ISNUMBER(O514),FALSE,TRUE)</f>
        <v>1</v>
      </c>
      <c r="Q514" t="str">
        <f>VLOOKUP(C514,'Feedstock source'!$A$1:$B$8,2,FALSE)</f>
        <v>sludge</v>
      </c>
      <c r="R514" t="e">
        <f>VLOOKUP($G514,'PAHs abbreviations'!$A$2:$B$17,2,FALSE)</f>
        <v>#N/A</v>
      </c>
      <c r="S514" s="3">
        <v>0.5</v>
      </c>
    </row>
    <row r="515" spans="1:19">
      <c r="A515" t="s">
        <v>63</v>
      </c>
      <c r="B515" t="str">
        <f t="shared" si="32"/>
        <v>LSS-F</v>
      </c>
      <c r="C515" t="s">
        <v>138</v>
      </c>
      <c r="D515" t="s">
        <v>12</v>
      </c>
      <c r="E515" t="s">
        <v>74</v>
      </c>
      <c r="F515" t="s">
        <v>271</v>
      </c>
      <c r="G515" t="s">
        <v>80</v>
      </c>
      <c r="H515" t="s">
        <v>76</v>
      </c>
      <c r="I515" s="3">
        <v>0.54</v>
      </c>
      <c r="J515" t="s">
        <v>27</v>
      </c>
      <c r="K515" t="s">
        <v>74</v>
      </c>
      <c r="L515" t="s">
        <v>74</v>
      </c>
      <c r="M515" t="b">
        <f>IF(COUNTIF(carcinogens!$A$2:$A$35,G515),TRUE,FALSE)</f>
        <v>1</v>
      </c>
      <c r="N515" t="b">
        <f t="shared" si="33"/>
        <v>0</v>
      </c>
      <c r="O515" s="3">
        <f t="shared" si="34"/>
        <v>0.54</v>
      </c>
      <c r="P515" t="b">
        <f t="shared" si="35"/>
        <v>0</v>
      </c>
      <c r="Q515" t="str">
        <f>VLOOKUP(C515,'Feedstock source'!$A$1:$B$8,2,FALSE)</f>
        <v>sludge</v>
      </c>
      <c r="R515" t="e">
        <f>VLOOKUP($G515,'PAHs abbreviations'!$A$2:$B$17,2,FALSE)</f>
        <v>#N/A</v>
      </c>
      <c r="S515" s="3">
        <v>0.54</v>
      </c>
    </row>
    <row r="516" spans="1:19">
      <c r="A516" t="s">
        <v>63</v>
      </c>
      <c r="B516" t="str">
        <f t="shared" si="32"/>
        <v>LSS-F</v>
      </c>
      <c r="C516" t="s">
        <v>138</v>
      </c>
      <c r="D516" t="s">
        <v>12</v>
      </c>
      <c r="E516" t="s">
        <v>74</v>
      </c>
      <c r="F516" t="s">
        <v>271</v>
      </c>
      <c r="G516" t="s">
        <v>80</v>
      </c>
      <c r="H516" t="s">
        <v>76</v>
      </c>
      <c r="I516" s="3">
        <v>0.49</v>
      </c>
      <c r="J516" t="s">
        <v>27</v>
      </c>
      <c r="K516" t="s">
        <v>74</v>
      </c>
      <c r="L516" t="s">
        <v>74</v>
      </c>
      <c r="M516" t="b">
        <f>IF(COUNTIF(carcinogens!$A$2:$A$35,G516),TRUE,FALSE)</f>
        <v>1</v>
      </c>
      <c r="N516" t="b">
        <f t="shared" si="33"/>
        <v>0</v>
      </c>
      <c r="O516" s="3">
        <f t="shared" si="34"/>
        <v>0.49</v>
      </c>
      <c r="P516" t="b">
        <f t="shared" si="35"/>
        <v>0</v>
      </c>
      <c r="Q516" t="str">
        <f>VLOOKUP(C516,'Feedstock source'!$A$1:$B$8,2,FALSE)</f>
        <v>sludge</v>
      </c>
      <c r="R516" t="e">
        <f>VLOOKUP($G516,'PAHs abbreviations'!$A$2:$B$17,2,FALSE)</f>
        <v>#N/A</v>
      </c>
      <c r="S516" s="3">
        <v>0.49</v>
      </c>
    </row>
    <row r="517" spans="1:19">
      <c r="A517" t="s">
        <v>63</v>
      </c>
      <c r="B517" t="str">
        <f t="shared" si="32"/>
        <v>LSS-F</v>
      </c>
      <c r="C517" t="s">
        <v>138</v>
      </c>
      <c r="D517" t="s">
        <v>12</v>
      </c>
      <c r="E517" t="s">
        <v>74</v>
      </c>
      <c r="F517" t="s">
        <v>271</v>
      </c>
      <c r="G517" t="s">
        <v>80</v>
      </c>
      <c r="H517" t="s">
        <v>76</v>
      </c>
      <c r="I517" s="3">
        <v>0.44</v>
      </c>
      <c r="J517" t="s">
        <v>27</v>
      </c>
      <c r="K517" t="s">
        <v>74</v>
      </c>
      <c r="L517" t="s">
        <v>74</v>
      </c>
      <c r="M517" t="b">
        <f>IF(COUNTIF(carcinogens!$A$2:$A$35,G517),TRUE,FALSE)</f>
        <v>1</v>
      </c>
      <c r="N517" t="b">
        <f t="shared" si="33"/>
        <v>0</v>
      </c>
      <c r="O517" s="3">
        <f t="shared" si="34"/>
        <v>0.44</v>
      </c>
      <c r="P517" t="b">
        <f t="shared" si="35"/>
        <v>0</v>
      </c>
      <c r="Q517" t="str">
        <f>VLOOKUP(C517,'Feedstock source'!$A$1:$B$8,2,FALSE)</f>
        <v>sludge</v>
      </c>
      <c r="R517" t="e">
        <f>VLOOKUP($G517,'PAHs abbreviations'!$A$2:$B$17,2,FALSE)</f>
        <v>#N/A</v>
      </c>
      <c r="S517" s="3">
        <v>0.44</v>
      </c>
    </row>
    <row r="518" spans="1:19">
      <c r="A518" t="s">
        <v>63</v>
      </c>
      <c r="B518" t="str">
        <f t="shared" si="32"/>
        <v>LSS-F</v>
      </c>
      <c r="C518" t="s">
        <v>138</v>
      </c>
      <c r="D518" t="s">
        <v>12</v>
      </c>
      <c r="E518" t="s">
        <v>74</v>
      </c>
      <c r="F518" t="s">
        <v>271</v>
      </c>
      <c r="G518" t="s">
        <v>88</v>
      </c>
      <c r="H518" t="s">
        <v>76</v>
      </c>
      <c r="I518" s="3">
        <v>0.73</v>
      </c>
      <c r="J518" t="s">
        <v>27</v>
      </c>
      <c r="K518" t="s">
        <v>74</v>
      </c>
      <c r="L518" t="s">
        <v>74</v>
      </c>
      <c r="M518" t="b">
        <f>IF(COUNTIF(carcinogens!$A$2:$A$35,G518),TRUE,FALSE)</f>
        <v>1</v>
      </c>
      <c r="N518" t="b">
        <f t="shared" si="33"/>
        <v>0</v>
      </c>
      <c r="O518" s="3">
        <f t="shared" si="34"/>
        <v>0.73</v>
      </c>
      <c r="P518" t="b">
        <f t="shared" si="35"/>
        <v>0</v>
      </c>
      <c r="Q518" t="str">
        <f>VLOOKUP(C518,'Feedstock source'!$A$1:$B$8,2,FALSE)</f>
        <v>sludge</v>
      </c>
      <c r="R518" t="e">
        <f>VLOOKUP($G518,'PAHs abbreviations'!$A$2:$B$17,2,FALSE)</f>
        <v>#N/A</v>
      </c>
      <c r="S518" s="3">
        <v>0.73</v>
      </c>
    </row>
    <row r="519" spans="1:19">
      <c r="A519" t="s">
        <v>63</v>
      </c>
      <c r="B519" t="str">
        <f t="shared" si="32"/>
        <v>LSS-F</v>
      </c>
      <c r="C519" t="s">
        <v>138</v>
      </c>
      <c r="D519" t="s">
        <v>12</v>
      </c>
      <c r="E519" t="s">
        <v>74</v>
      </c>
      <c r="F519" t="s">
        <v>271</v>
      </c>
      <c r="G519" t="s">
        <v>88</v>
      </c>
      <c r="H519" t="s">
        <v>76</v>
      </c>
      <c r="I519" s="3">
        <v>0.71</v>
      </c>
      <c r="J519" t="s">
        <v>27</v>
      </c>
      <c r="K519" t="s">
        <v>74</v>
      </c>
      <c r="L519" t="s">
        <v>74</v>
      </c>
      <c r="M519" t="b">
        <f>IF(COUNTIF(carcinogens!$A$2:$A$35,G519),TRUE,FALSE)</f>
        <v>1</v>
      </c>
      <c r="N519" t="b">
        <f t="shared" si="33"/>
        <v>0</v>
      </c>
      <c r="O519" s="3">
        <f t="shared" si="34"/>
        <v>0.71</v>
      </c>
      <c r="P519" t="b">
        <f t="shared" si="35"/>
        <v>0</v>
      </c>
      <c r="Q519" t="str">
        <f>VLOOKUP(C519,'Feedstock source'!$A$1:$B$8,2,FALSE)</f>
        <v>sludge</v>
      </c>
      <c r="R519" t="e">
        <f>VLOOKUP($G519,'PAHs abbreviations'!$A$2:$B$17,2,FALSE)</f>
        <v>#N/A</v>
      </c>
      <c r="S519" s="3">
        <v>0.71</v>
      </c>
    </row>
    <row r="520" spans="1:19">
      <c r="A520" t="s">
        <v>63</v>
      </c>
      <c r="B520" t="str">
        <f t="shared" si="32"/>
        <v>LSS-F</v>
      </c>
      <c r="C520" t="s">
        <v>138</v>
      </c>
      <c r="D520" t="s">
        <v>12</v>
      </c>
      <c r="E520" t="s">
        <v>74</v>
      </c>
      <c r="F520" t="s">
        <v>271</v>
      </c>
      <c r="G520" t="s">
        <v>88</v>
      </c>
      <c r="H520" t="s">
        <v>76</v>
      </c>
      <c r="I520" s="3">
        <v>0.67</v>
      </c>
      <c r="J520" t="s">
        <v>27</v>
      </c>
      <c r="K520" t="s">
        <v>74</v>
      </c>
      <c r="L520" t="s">
        <v>74</v>
      </c>
      <c r="M520" t="b">
        <f>IF(COUNTIF(carcinogens!$A$2:$A$35,G520),TRUE,FALSE)</f>
        <v>1</v>
      </c>
      <c r="N520" t="b">
        <f t="shared" si="33"/>
        <v>0</v>
      </c>
      <c r="O520" s="3">
        <f t="shared" si="34"/>
        <v>0.67</v>
      </c>
      <c r="P520" t="b">
        <f t="shared" si="35"/>
        <v>0</v>
      </c>
      <c r="Q520" t="str">
        <f>VLOOKUP(C520,'Feedstock source'!$A$1:$B$8,2,FALSE)</f>
        <v>sludge</v>
      </c>
      <c r="R520" t="e">
        <f>VLOOKUP($G520,'PAHs abbreviations'!$A$2:$B$17,2,FALSE)</f>
        <v>#N/A</v>
      </c>
      <c r="S520" s="3">
        <v>0.67</v>
      </c>
    </row>
    <row r="521" spans="1:19">
      <c r="A521" t="s">
        <v>63</v>
      </c>
      <c r="B521" t="str">
        <f t="shared" si="32"/>
        <v>LSS-F</v>
      </c>
      <c r="C521" t="s">
        <v>138</v>
      </c>
      <c r="D521" t="s">
        <v>12</v>
      </c>
      <c r="E521" t="s">
        <v>74</v>
      </c>
      <c r="F521" t="s">
        <v>271</v>
      </c>
      <c r="G521" t="s">
        <v>81</v>
      </c>
      <c r="H521" t="s">
        <v>76</v>
      </c>
      <c r="I521" s="3">
        <v>1.4</v>
      </c>
      <c r="J521" t="s">
        <v>27</v>
      </c>
      <c r="K521" t="s">
        <v>74</v>
      </c>
      <c r="L521" t="s">
        <v>74</v>
      </c>
      <c r="M521" t="b">
        <f>IF(COUNTIF(carcinogens!$A$2:$A$35,G521),TRUE,FALSE)</f>
        <v>1</v>
      </c>
      <c r="N521" t="b">
        <f t="shared" si="33"/>
        <v>0</v>
      </c>
      <c r="O521" s="3">
        <f t="shared" si="34"/>
        <v>1.4</v>
      </c>
      <c r="P521" t="b">
        <f t="shared" si="35"/>
        <v>0</v>
      </c>
      <c r="Q521" t="str">
        <f>VLOOKUP(C521,'Feedstock source'!$A$1:$B$8,2,FALSE)</f>
        <v>sludge</v>
      </c>
      <c r="R521" t="e">
        <f>VLOOKUP($G521,'PAHs abbreviations'!$A$2:$B$17,2,FALSE)</f>
        <v>#N/A</v>
      </c>
      <c r="S521" s="3">
        <v>1.4</v>
      </c>
    </row>
    <row r="522" spans="1:19">
      <c r="A522" t="s">
        <v>63</v>
      </c>
      <c r="B522" t="str">
        <f t="shared" si="32"/>
        <v>LSS-F</v>
      </c>
      <c r="C522" t="s">
        <v>138</v>
      </c>
      <c r="D522" t="s">
        <v>12</v>
      </c>
      <c r="E522" t="s">
        <v>74</v>
      </c>
      <c r="F522" t="s">
        <v>271</v>
      </c>
      <c r="G522" t="s">
        <v>81</v>
      </c>
      <c r="H522" t="s">
        <v>76</v>
      </c>
      <c r="I522" s="3">
        <v>1.3</v>
      </c>
      <c r="J522" t="s">
        <v>27</v>
      </c>
      <c r="K522" t="s">
        <v>74</v>
      </c>
      <c r="L522" t="s">
        <v>74</v>
      </c>
      <c r="M522" t="b">
        <f>IF(COUNTIF(carcinogens!$A$2:$A$35,G522),TRUE,FALSE)</f>
        <v>1</v>
      </c>
      <c r="N522" t="b">
        <f t="shared" si="33"/>
        <v>0</v>
      </c>
      <c r="O522" s="3">
        <f t="shared" si="34"/>
        <v>1.3</v>
      </c>
      <c r="P522" t="b">
        <f t="shared" si="35"/>
        <v>0</v>
      </c>
      <c r="Q522" t="str">
        <f>VLOOKUP(C522,'Feedstock source'!$A$1:$B$8,2,FALSE)</f>
        <v>sludge</v>
      </c>
      <c r="R522" t="e">
        <f>VLOOKUP($G522,'PAHs abbreviations'!$A$2:$B$17,2,FALSE)</f>
        <v>#N/A</v>
      </c>
      <c r="S522" s="3">
        <v>1.3</v>
      </c>
    </row>
    <row r="523" spans="1:19">
      <c r="A523" t="s">
        <v>63</v>
      </c>
      <c r="B523" t="str">
        <f t="shared" si="32"/>
        <v>LSS-F</v>
      </c>
      <c r="C523" t="s">
        <v>138</v>
      </c>
      <c r="D523" t="s">
        <v>12</v>
      </c>
      <c r="E523" t="s">
        <v>74</v>
      </c>
      <c r="F523" t="s">
        <v>271</v>
      </c>
      <c r="G523" t="s">
        <v>81</v>
      </c>
      <c r="H523" t="s">
        <v>76</v>
      </c>
      <c r="I523" s="3">
        <v>1.3</v>
      </c>
      <c r="J523" t="s">
        <v>27</v>
      </c>
      <c r="K523" t="s">
        <v>74</v>
      </c>
      <c r="L523" t="s">
        <v>74</v>
      </c>
      <c r="M523" t="b">
        <f>IF(COUNTIF(carcinogens!$A$2:$A$35,G523),TRUE,FALSE)</f>
        <v>1</v>
      </c>
      <c r="N523" t="b">
        <f t="shared" si="33"/>
        <v>0</v>
      </c>
      <c r="O523" s="3">
        <f t="shared" si="34"/>
        <v>1.3</v>
      </c>
      <c r="P523" t="b">
        <f t="shared" si="35"/>
        <v>0</v>
      </c>
      <c r="Q523" t="str">
        <f>VLOOKUP(C523,'Feedstock source'!$A$1:$B$8,2,FALSE)</f>
        <v>sludge</v>
      </c>
      <c r="R523" t="e">
        <f>VLOOKUP($G523,'PAHs abbreviations'!$A$2:$B$17,2,FALSE)</f>
        <v>#N/A</v>
      </c>
      <c r="S523" s="3">
        <v>1.3</v>
      </c>
    </row>
    <row r="524" spans="1:19">
      <c r="A524" t="s">
        <v>63</v>
      </c>
      <c r="B524" t="str">
        <f t="shared" si="32"/>
        <v>LSS-F</v>
      </c>
      <c r="C524" t="s">
        <v>138</v>
      </c>
      <c r="D524" t="s">
        <v>12</v>
      </c>
      <c r="E524" t="s">
        <v>74</v>
      </c>
      <c r="F524" t="s">
        <v>271</v>
      </c>
      <c r="G524" t="s">
        <v>89</v>
      </c>
      <c r="H524" t="s">
        <v>76</v>
      </c>
      <c r="I524" s="3">
        <v>0.4</v>
      </c>
      <c r="J524" t="s">
        <v>27</v>
      </c>
      <c r="K524" t="s">
        <v>74</v>
      </c>
      <c r="L524" t="s">
        <v>74</v>
      </c>
      <c r="M524" t="b">
        <f>IF(COUNTIF(carcinogens!$A$2:$A$35,G524),TRUE,FALSE)</f>
        <v>1</v>
      </c>
      <c r="N524" t="b">
        <f t="shared" si="33"/>
        <v>0</v>
      </c>
      <c r="O524" s="3">
        <f t="shared" si="34"/>
        <v>0.4</v>
      </c>
      <c r="P524" t="b">
        <f t="shared" si="35"/>
        <v>0</v>
      </c>
      <c r="Q524" t="str">
        <f>VLOOKUP(C524,'Feedstock source'!$A$1:$B$8,2,FALSE)</f>
        <v>sludge</v>
      </c>
      <c r="R524" t="e">
        <f>VLOOKUP($G524,'PAHs abbreviations'!$A$2:$B$17,2,FALSE)</f>
        <v>#N/A</v>
      </c>
      <c r="S524" s="3">
        <v>0.4</v>
      </c>
    </row>
    <row r="525" spans="1:19">
      <c r="A525" t="s">
        <v>63</v>
      </c>
      <c r="B525" t="str">
        <f t="shared" si="32"/>
        <v>LSS-F</v>
      </c>
      <c r="C525" t="s">
        <v>138</v>
      </c>
      <c r="D525" t="s">
        <v>12</v>
      </c>
      <c r="E525" t="s">
        <v>74</v>
      </c>
      <c r="F525" t="s">
        <v>271</v>
      </c>
      <c r="G525" t="s">
        <v>89</v>
      </c>
      <c r="H525" t="s">
        <v>76</v>
      </c>
      <c r="I525" s="3">
        <v>0.39</v>
      </c>
      <c r="J525" t="s">
        <v>27</v>
      </c>
      <c r="K525" t="s">
        <v>74</v>
      </c>
      <c r="L525" t="s">
        <v>74</v>
      </c>
      <c r="M525" t="b">
        <f>IF(COUNTIF(carcinogens!$A$2:$A$35,G525),TRUE,FALSE)</f>
        <v>1</v>
      </c>
      <c r="N525" t="b">
        <f t="shared" si="33"/>
        <v>0</v>
      </c>
      <c r="O525" s="3">
        <f t="shared" si="34"/>
        <v>0.39</v>
      </c>
      <c r="P525" t="b">
        <f t="shared" si="35"/>
        <v>0</v>
      </c>
      <c r="Q525" t="str">
        <f>VLOOKUP(C525,'Feedstock source'!$A$1:$B$8,2,FALSE)</f>
        <v>sludge</v>
      </c>
      <c r="R525" t="e">
        <f>VLOOKUP($G525,'PAHs abbreviations'!$A$2:$B$17,2,FALSE)</f>
        <v>#N/A</v>
      </c>
      <c r="S525" s="3">
        <v>0.39</v>
      </c>
    </row>
    <row r="526" spans="1:19">
      <c r="A526" t="s">
        <v>63</v>
      </c>
      <c r="B526" t="str">
        <f t="shared" si="32"/>
        <v>LSS-F</v>
      </c>
      <c r="C526" t="s">
        <v>138</v>
      </c>
      <c r="D526" t="s">
        <v>12</v>
      </c>
      <c r="E526" t="s">
        <v>74</v>
      </c>
      <c r="F526" t="s">
        <v>271</v>
      </c>
      <c r="G526" t="s">
        <v>89</v>
      </c>
      <c r="H526" t="s">
        <v>76</v>
      </c>
      <c r="I526" s="3">
        <v>0.38</v>
      </c>
      <c r="J526" t="s">
        <v>27</v>
      </c>
      <c r="K526" t="s">
        <v>74</v>
      </c>
      <c r="L526" t="s">
        <v>74</v>
      </c>
      <c r="M526" t="b">
        <f>IF(COUNTIF(carcinogens!$A$2:$A$35,G526),TRUE,FALSE)</f>
        <v>1</v>
      </c>
      <c r="N526" t="b">
        <f t="shared" si="33"/>
        <v>0</v>
      </c>
      <c r="O526" s="3">
        <f t="shared" si="34"/>
        <v>0.38</v>
      </c>
      <c r="P526" t="b">
        <f t="shared" si="35"/>
        <v>0</v>
      </c>
      <c r="Q526" t="str">
        <f>VLOOKUP(C526,'Feedstock source'!$A$1:$B$8,2,FALSE)</f>
        <v>sludge</v>
      </c>
      <c r="R526" t="e">
        <f>VLOOKUP($G526,'PAHs abbreviations'!$A$2:$B$17,2,FALSE)</f>
        <v>#N/A</v>
      </c>
      <c r="S526" s="3">
        <v>0.38</v>
      </c>
    </row>
    <row r="527" spans="1:19">
      <c r="A527" t="s">
        <v>63</v>
      </c>
      <c r="B527" t="str">
        <f t="shared" si="32"/>
        <v>LSS-F</v>
      </c>
      <c r="C527" t="s">
        <v>138</v>
      </c>
      <c r="D527" t="s">
        <v>12</v>
      </c>
      <c r="E527" t="s">
        <v>74</v>
      </c>
      <c r="F527" t="s">
        <v>271</v>
      </c>
      <c r="G527" t="s">
        <v>82</v>
      </c>
      <c r="H527" t="s">
        <v>76</v>
      </c>
      <c r="I527" s="3">
        <v>0.72</v>
      </c>
      <c r="J527" t="s">
        <v>27</v>
      </c>
      <c r="K527" t="s">
        <v>74</v>
      </c>
      <c r="L527" t="s">
        <v>74</v>
      </c>
      <c r="M527" t="b">
        <f>IF(COUNTIF(carcinogens!$A$2:$A$35,G527),TRUE,FALSE)</f>
        <v>1</v>
      </c>
      <c r="N527" t="b">
        <f t="shared" si="33"/>
        <v>0</v>
      </c>
      <c r="O527" s="3">
        <f t="shared" si="34"/>
        <v>0.72</v>
      </c>
      <c r="P527" t="b">
        <f t="shared" si="35"/>
        <v>0</v>
      </c>
      <c r="Q527" t="str">
        <f>VLOOKUP(C527,'Feedstock source'!$A$1:$B$8,2,FALSE)</f>
        <v>sludge</v>
      </c>
      <c r="R527" t="e">
        <f>VLOOKUP($G527,'PAHs abbreviations'!$A$2:$B$17,2,FALSE)</f>
        <v>#N/A</v>
      </c>
      <c r="S527" s="3">
        <v>0.72</v>
      </c>
    </row>
    <row r="528" spans="1:19">
      <c r="A528" t="s">
        <v>63</v>
      </c>
      <c r="B528" t="str">
        <f t="shared" si="32"/>
        <v>LSS-F</v>
      </c>
      <c r="C528" t="s">
        <v>138</v>
      </c>
      <c r="D528" t="s">
        <v>12</v>
      </c>
      <c r="E528" t="s">
        <v>74</v>
      </c>
      <c r="F528" t="s">
        <v>271</v>
      </c>
      <c r="G528" t="s">
        <v>82</v>
      </c>
      <c r="H528" t="s">
        <v>76</v>
      </c>
      <c r="I528" s="3">
        <v>0.69</v>
      </c>
      <c r="J528" t="s">
        <v>27</v>
      </c>
      <c r="K528" t="s">
        <v>74</v>
      </c>
      <c r="L528" t="s">
        <v>74</v>
      </c>
      <c r="M528" t="b">
        <f>IF(COUNTIF(carcinogens!$A$2:$A$35,G528),TRUE,FALSE)</f>
        <v>1</v>
      </c>
      <c r="N528" t="b">
        <f t="shared" si="33"/>
        <v>0</v>
      </c>
      <c r="O528" s="3">
        <f t="shared" si="34"/>
        <v>0.69</v>
      </c>
      <c r="P528" t="b">
        <f t="shared" si="35"/>
        <v>0</v>
      </c>
      <c r="Q528" t="str">
        <f>VLOOKUP(C528,'Feedstock source'!$A$1:$B$8,2,FALSE)</f>
        <v>sludge</v>
      </c>
      <c r="R528" t="e">
        <f>VLOOKUP($G528,'PAHs abbreviations'!$A$2:$B$17,2,FALSE)</f>
        <v>#N/A</v>
      </c>
      <c r="S528" s="3">
        <v>0.69</v>
      </c>
    </row>
    <row r="529" spans="1:19">
      <c r="A529" t="s">
        <v>63</v>
      </c>
      <c r="B529" t="str">
        <f t="shared" si="32"/>
        <v>LSS-F</v>
      </c>
      <c r="C529" t="s">
        <v>138</v>
      </c>
      <c r="D529" t="s">
        <v>12</v>
      </c>
      <c r="E529" t="s">
        <v>74</v>
      </c>
      <c r="F529" t="s">
        <v>271</v>
      </c>
      <c r="G529" t="s">
        <v>82</v>
      </c>
      <c r="H529" t="s">
        <v>76</v>
      </c>
      <c r="I529" s="3">
        <v>0.66</v>
      </c>
      <c r="J529" t="s">
        <v>27</v>
      </c>
      <c r="K529" t="s">
        <v>74</v>
      </c>
      <c r="L529" t="s">
        <v>74</v>
      </c>
      <c r="M529" t="b">
        <f>IF(COUNTIF(carcinogens!$A$2:$A$35,G529),TRUE,FALSE)</f>
        <v>1</v>
      </c>
      <c r="N529" t="b">
        <f t="shared" si="33"/>
        <v>0</v>
      </c>
      <c r="O529" s="3">
        <f t="shared" si="34"/>
        <v>0.66</v>
      </c>
      <c r="P529" t="b">
        <f t="shared" si="35"/>
        <v>0</v>
      </c>
      <c r="Q529" t="str">
        <f>VLOOKUP(C529,'Feedstock source'!$A$1:$B$8,2,FALSE)</f>
        <v>sludge</v>
      </c>
      <c r="R529" t="e">
        <f>VLOOKUP($G529,'PAHs abbreviations'!$A$2:$B$17,2,FALSE)</f>
        <v>#N/A</v>
      </c>
      <c r="S529" s="3">
        <v>0.66</v>
      </c>
    </row>
    <row r="530" spans="1:19">
      <c r="A530" t="s">
        <v>63</v>
      </c>
      <c r="B530" t="str">
        <f t="shared" si="32"/>
        <v>LSS-F</v>
      </c>
      <c r="C530" t="s">
        <v>138</v>
      </c>
      <c r="D530" t="s">
        <v>12</v>
      </c>
      <c r="E530" t="s">
        <v>74</v>
      </c>
      <c r="F530" t="s">
        <v>271</v>
      </c>
      <c r="G530" t="s">
        <v>90</v>
      </c>
      <c r="H530" t="s">
        <v>76</v>
      </c>
      <c r="I530" s="3" t="s">
        <v>98</v>
      </c>
      <c r="J530" t="s">
        <v>27</v>
      </c>
      <c r="K530" t="s">
        <v>74</v>
      </c>
      <c r="L530" t="s">
        <v>74</v>
      </c>
      <c r="M530" t="b">
        <f>IF(COUNTIF(carcinogens!$A$2:$A$35,G530),TRUE,FALSE)</f>
        <v>1</v>
      </c>
      <c r="N530" t="b">
        <f t="shared" si="33"/>
        <v>1</v>
      </c>
      <c r="O530" s="3" t="str">
        <f t="shared" si="34"/>
        <v>&lt; 0.1</v>
      </c>
      <c r="P530" t="b">
        <f t="shared" si="35"/>
        <v>1</v>
      </c>
      <c r="Q530" t="str">
        <f>VLOOKUP(C530,'Feedstock source'!$A$1:$B$8,2,FALSE)</f>
        <v>sludge</v>
      </c>
      <c r="R530" t="e">
        <f>VLOOKUP($G530,'PAHs abbreviations'!$A$2:$B$17,2,FALSE)</f>
        <v>#N/A</v>
      </c>
      <c r="S530" s="3">
        <v>0.1</v>
      </c>
    </row>
    <row r="531" spans="1:19">
      <c r="A531" t="s">
        <v>63</v>
      </c>
      <c r="B531" t="str">
        <f t="shared" si="32"/>
        <v>LSS-F</v>
      </c>
      <c r="C531" t="s">
        <v>138</v>
      </c>
      <c r="D531" t="s">
        <v>12</v>
      </c>
      <c r="E531" t="s">
        <v>74</v>
      </c>
      <c r="F531" t="s">
        <v>271</v>
      </c>
      <c r="G531" t="s">
        <v>90</v>
      </c>
      <c r="H531" t="s">
        <v>76</v>
      </c>
      <c r="I531" s="3" t="s">
        <v>98</v>
      </c>
      <c r="J531" t="s">
        <v>27</v>
      </c>
      <c r="K531" t="s">
        <v>74</v>
      </c>
      <c r="L531" t="s">
        <v>74</v>
      </c>
      <c r="M531" t="b">
        <f>IF(COUNTIF(carcinogens!$A$2:$A$35,G531),TRUE,FALSE)</f>
        <v>1</v>
      </c>
      <c r="N531" t="b">
        <f t="shared" si="33"/>
        <v>1</v>
      </c>
      <c r="O531" s="3" t="str">
        <f t="shared" si="34"/>
        <v>&lt; 0.1</v>
      </c>
      <c r="P531" t="b">
        <f t="shared" si="35"/>
        <v>1</v>
      </c>
      <c r="Q531" t="str">
        <f>VLOOKUP(C531,'Feedstock source'!$A$1:$B$8,2,FALSE)</f>
        <v>sludge</v>
      </c>
      <c r="R531" t="e">
        <f>VLOOKUP($G531,'PAHs abbreviations'!$A$2:$B$17,2,FALSE)</f>
        <v>#N/A</v>
      </c>
      <c r="S531" s="3">
        <v>0.1</v>
      </c>
    </row>
    <row r="532" spans="1:19">
      <c r="A532" t="s">
        <v>63</v>
      </c>
      <c r="B532" t="str">
        <f t="shared" si="32"/>
        <v>LSS-F</v>
      </c>
      <c r="C532" t="s">
        <v>138</v>
      </c>
      <c r="D532" t="s">
        <v>12</v>
      </c>
      <c r="E532" t="s">
        <v>74</v>
      </c>
      <c r="F532" t="s">
        <v>271</v>
      </c>
      <c r="G532" t="s">
        <v>90</v>
      </c>
      <c r="H532" t="s">
        <v>76</v>
      </c>
      <c r="I532" s="3" t="s">
        <v>98</v>
      </c>
      <c r="J532" t="s">
        <v>27</v>
      </c>
      <c r="K532" t="s">
        <v>74</v>
      </c>
      <c r="L532" t="s">
        <v>74</v>
      </c>
      <c r="M532" t="b">
        <f>IF(COUNTIF(carcinogens!$A$2:$A$35,G532),TRUE,FALSE)</f>
        <v>1</v>
      </c>
      <c r="N532" t="b">
        <f t="shared" si="33"/>
        <v>1</v>
      </c>
      <c r="O532" s="3" t="str">
        <f t="shared" si="34"/>
        <v>&lt; 0.1</v>
      </c>
      <c r="P532" t="b">
        <f t="shared" si="35"/>
        <v>1</v>
      </c>
      <c r="Q532" t="str">
        <f>VLOOKUP(C532,'Feedstock source'!$A$1:$B$8,2,FALSE)</f>
        <v>sludge</v>
      </c>
      <c r="R532" t="e">
        <f>VLOOKUP($G532,'PAHs abbreviations'!$A$2:$B$17,2,FALSE)</f>
        <v>#N/A</v>
      </c>
      <c r="S532" s="3">
        <v>0.1</v>
      </c>
    </row>
    <row r="533" spans="1:19">
      <c r="A533" t="s">
        <v>63</v>
      </c>
      <c r="B533" t="str">
        <f t="shared" si="32"/>
        <v>LSS-F</v>
      </c>
      <c r="C533" t="s">
        <v>138</v>
      </c>
      <c r="D533" t="s">
        <v>12</v>
      </c>
      <c r="E533" t="s">
        <v>74</v>
      </c>
      <c r="F533" t="s">
        <v>271</v>
      </c>
      <c r="G533" t="s">
        <v>79</v>
      </c>
      <c r="H533" t="s">
        <v>76</v>
      </c>
      <c r="I533" s="3" t="s">
        <v>98</v>
      </c>
      <c r="J533" t="s">
        <v>27</v>
      </c>
      <c r="K533" t="s">
        <v>74</v>
      </c>
      <c r="L533" t="s">
        <v>74</v>
      </c>
      <c r="M533" t="b">
        <f>IF(COUNTIF(carcinogens!$A$2:$A$35,G533),TRUE,FALSE)</f>
        <v>1</v>
      </c>
      <c r="N533" t="b">
        <f t="shared" si="33"/>
        <v>1</v>
      </c>
      <c r="O533" s="3" t="str">
        <f t="shared" si="34"/>
        <v>&lt; 0.1</v>
      </c>
      <c r="P533" t="b">
        <f t="shared" si="35"/>
        <v>1</v>
      </c>
      <c r="Q533" t="str">
        <f>VLOOKUP(C533,'Feedstock source'!$A$1:$B$8,2,FALSE)</f>
        <v>sludge</v>
      </c>
      <c r="R533" t="e">
        <f>VLOOKUP($G533,'PAHs abbreviations'!$A$2:$B$17,2,FALSE)</f>
        <v>#N/A</v>
      </c>
      <c r="S533" s="3">
        <v>0.1</v>
      </c>
    </row>
    <row r="534" spans="1:19">
      <c r="A534" t="s">
        <v>63</v>
      </c>
      <c r="B534" t="str">
        <f t="shared" si="32"/>
        <v>LSS-F</v>
      </c>
      <c r="C534" t="s">
        <v>138</v>
      </c>
      <c r="D534" t="s">
        <v>12</v>
      </c>
      <c r="E534" t="s">
        <v>74</v>
      </c>
      <c r="F534" t="s">
        <v>271</v>
      </c>
      <c r="G534" t="s">
        <v>79</v>
      </c>
      <c r="H534" t="s">
        <v>76</v>
      </c>
      <c r="I534" s="3" t="s">
        <v>98</v>
      </c>
      <c r="J534" t="s">
        <v>27</v>
      </c>
      <c r="K534" t="s">
        <v>74</v>
      </c>
      <c r="L534" t="s">
        <v>74</v>
      </c>
      <c r="M534" t="b">
        <f>IF(COUNTIF(carcinogens!$A$2:$A$35,G534),TRUE,FALSE)</f>
        <v>1</v>
      </c>
      <c r="N534" t="b">
        <f t="shared" si="33"/>
        <v>1</v>
      </c>
      <c r="O534" s="3" t="str">
        <f t="shared" si="34"/>
        <v>&lt; 0.1</v>
      </c>
      <c r="P534" t="b">
        <f t="shared" si="35"/>
        <v>1</v>
      </c>
      <c r="Q534" t="str">
        <f>VLOOKUP(C534,'Feedstock source'!$A$1:$B$8,2,FALSE)</f>
        <v>sludge</v>
      </c>
      <c r="R534" t="e">
        <f>VLOOKUP($G534,'PAHs abbreviations'!$A$2:$B$17,2,FALSE)</f>
        <v>#N/A</v>
      </c>
      <c r="S534" s="3">
        <v>0.1</v>
      </c>
    </row>
    <row r="535" spans="1:19">
      <c r="A535" t="s">
        <v>63</v>
      </c>
      <c r="B535" t="str">
        <f t="shared" si="32"/>
        <v>LSS-F</v>
      </c>
      <c r="C535" t="s">
        <v>138</v>
      </c>
      <c r="D535" t="s">
        <v>12</v>
      </c>
      <c r="E535" t="s">
        <v>74</v>
      </c>
      <c r="F535" t="s">
        <v>271</v>
      </c>
      <c r="G535" t="s">
        <v>79</v>
      </c>
      <c r="H535" t="s">
        <v>76</v>
      </c>
      <c r="I535" s="3" t="s">
        <v>98</v>
      </c>
      <c r="J535" t="s">
        <v>27</v>
      </c>
      <c r="K535" t="s">
        <v>74</v>
      </c>
      <c r="L535" t="s">
        <v>74</v>
      </c>
      <c r="M535" t="b">
        <f>IF(COUNTIF(carcinogens!$A$2:$A$35,G535),TRUE,FALSE)</f>
        <v>1</v>
      </c>
      <c r="N535" t="b">
        <f t="shared" si="33"/>
        <v>1</v>
      </c>
      <c r="O535" s="3" t="str">
        <f t="shared" si="34"/>
        <v>&lt; 0.1</v>
      </c>
      <c r="P535" t="b">
        <f t="shared" si="35"/>
        <v>1</v>
      </c>
      <c r="Q535" t="str">
        <f>VLOOKUP(C535,'Feedstock source'!$A$1:$B$8,2,FALSE)</f>
        <v>sludge</v>
      </c>
      <c r="R535" t="e">
        <f>VLOOKUP($G535,'PAHs abbreviations'!$A$2:$B$17,2,FALSE)</f>
        <v>#N/A</v>
      </c>
      <c r="S535" s="3">
        <v>0.1</v>
      </c>
    </row>
    <row r="536" spans="1:19">
      <c r="A536" t="s">
        <v>63</v>
      </c>
      <c r="B536" t="str">
        <f t="shared" si="32"/>
        <v>LSS-F</v>
      </c>
      <c r="C536" t="s">
        <v>138</v>
      </c>
      <c r="D536" t="s">
        <v>12</v>
      </c>
      <c r="E536" t="s">
        <v>74</v>
      </c>
      <c r="F536" t="s">
        <v>271</v>
      </c>
      <c r="G536" t="s">
        <v>86</v>
      </c>
      <c r="H536" t="s">
        <v>76</v>
      </c>
      <c r="I536" s="3">
        <v>0.22</v>
      </c>
      <c r="J536" t="s">
        <v>27</v>
      </c>
      <c r="K536" t="s">
        <v>74</v>
      </c>
      <c r="L536" t="s">
        <v>74</v>
      </c>
      <c r="M536" t="b">
        <f>IF(COUNTIF(carcinogens!$A$2:$A$35,G536),TRUE,FALSE)</f>
        <v>1</v>
      </c>
      <c r="N536" t="b">
        <f t="shared" si="33"/>
        <v>0</v>
      </c>
      <c r="O536" s="3">
        <f t="shared" si="34"/>
        <v>0.22</v>
      </c>
      <c r="P536" t="b">
        <f t="shared" si="35"/>
        <v>0</v>
      </c>
      <c r="Q536" t="str">
        <f>VLOOKUP(C536,'Feedstock source'!$A$1:$B$8,2,FALSE)</f>
        <v>sludge</v>
      </c>
      <c r="R536" t="e">
        <f>VLOOKUP($G536,'PAHs abbreviations'!$A$2:$B$17,2,FALSE)</f>
        <v>#N/A</v>
      </c>
      <c r="S536" s="3">
        <v>0.22</v>
      </c>
    </row>
    <row r="537" spans="1:19">
      <c r="A537" t="s">
        <v>63</v>
      </c>
      <c r="B537" t="str">
        <f t="shared" si="32"/>
        <v>LSS-F</v>
      </c>
      <c r="C537" t="s">
        <v>138</v>
      </c>
      <c r="D537" t="s">
        <v>12</v>
      </c>
      <c r="E537" t="s">
        <v>74</v>
      </c>
      <c r="F537" t="s">
        <v>271</v>
      </c>
      <c r="G537" t="s">
        <v>86</v>
      </c>
      <c r="H537" t="s">
        <v>76</v>
      </c>
      <c r="I537" s="3">
        <v>0.21</v>
      </c>
      <c r="J537" t="s">
        <v>27</v>
      </c>
      <c r="K537" t="s">
        <v>74</v>
      </c>
      <c r="L537" t="s">
        <v>74</v>
      </c>
      <c r="M537" t="b">
        <f>IF(COUNTIF(carcinogens!$A$2:$A$35,G537),TRUE,FALSE)</f>
        <v>1</v>
      </c>
      <c r="N537" t="b">
        <f t="shared" si="33"/>
        <v>0</v>
      </c>
      <c r="O537" s="3">
        <f t="shared" si="34"/>
        <v>0.21</v>
      </c>
      <c r="P537" t="b">
        <f t="shared" si="35"/>
        <v>0</v>
      </c>
      <c r="Q537" t="str">
        <f>VLOOKUP(C537,'Feedstock source'!$A$1:$B$8,2,FALSE)</f>
        <v>sludge</v>
      </c>
      <c r="R537" t="e">
        <f>VLOOKUP($G537,'PAHs abbreviations'!$A$2:$B$17,2,FALSE)</f>
        <v>#N/A</v>
      </c>
      <c r="S537" s="3">
        <v>0.21</v>
      </c>
    </row>
    <row r="538" spans="1:19">
      <c r="A538" t="s">
        <v>63</v>
      </c>
      <c r="B538" t="str">
        <f t="shared" si="32"/>
        <v>LSS-F</v>
      </c>
      <c r="C538" t="s">
        <v>138</v>
      </c>
      <c r="D538" t="s">
        <v>12</v>
      </c>
      <c r="E538" t="s">
        <v>74</v>
      </c>
      <c r="F538" t="s">
        <v>271</v>
      </c>
      <c r="G538" t="s">
        <v>86</v>
      </c>
      <c r="H538" t="s">
        <v>76</v>
      </c>
      <c r="I538" s="3">
        <v>0.19</v>
      </c>
      <c r="J538" t="s">
        <v>27</v>
      </c>
      <c r="K538" t="s">
        <v>74</v>
      </c>
      <c r="L538" t="s">
        <v>74</v>
      </c>
      <c r="M538" t="b">
        <f>IF(COUNTIF(carcinogens!$A$2:$A$35,G538),TRUE,FALSE)</f>
        <v>1</v>
      </c>
      <c r="N538" t="b">
        <f t="shared" si="33"/>
        <v>0</v>
      </c>
      <c r="O538" s="3">
        <f t="shared" si="34"/>
        <v>0.19</v>
      </c>
      <c r="P538" t="b">
        <f t="shared" si="35"/>
        <v>0</v>
      </c>
      <c r="Q538" t="str">
        <f>VLOOKUP(C538,'Feedstock source'!$A$1:$B$8,2,FALSE)</f>
        <v>sludge</v>
      </c>
      <c r="R538" t="e">
        <f>VLOOKUP($G538,'PAHs abbreviations'!$A$2:$B$17,2,FALSE)</f>
        <v>#N/A</v>
      </c>
      <c r="S538" s="3">
        <v>0.19</v>
      </c>
    </row>
    <row r="539" spans="1:19">
      <c r="A539" t="s">
        <v>63</v>
      </c>
      <c r="B539" t="str">
        <f t="shared" si="32"/>
        <v>LSS-F</v>
      </c>
      <c r="C539" t="s">
        <v>138</v>
      </c>
      <c r="D539" t="s">
        <v>12</v>
      </c>
      <c r="E539" t="s">
        <v>74</v>
      </c>
      <c r="F539" t="s">
        <v>271</v>
      </c>
      <c r="G539" t="s">
        <v>91</v>
      </c>
      <c r="H539" t="s">
        <v>76</v>
      </c>
      <c r="I539" s="3">
        <v>0.62</v>
      </c>
      <c r="J539" t="s">
        <v>27</v>
      </c>
      <c r="K539" t="s">
        <v>74</v>
      </c>
      <c r="L539" t="s">
        <v>74</v>
      </c>
      <c r="M539" t="b">
        <f>IF(COUNTIF(carcinogens!$A$2:$A$35,G539),TRUE,FALSE)</f>
        <v>1</v>
      </c>
      <c r="N539" t="b">
        <f t="shared" si="33"/>
        <v>0</v>
      </c>
      <c r="O539" s="3">
        <f t="shared" si="34"/>
        <v>0.62</v>
      </c>
      <c r="P539" t="b">
        <f t="shared" si="35"/>
        <v>0</v>
      </c>
      <c r="Q539" t="str">
        <f>VLOOKUP(C539,'Feedstock source'!$A$1:$B$8,2,FALSE)</f>
        <v>sludge</v>
      </c>
      <c r="R539" t="e">
        <f>VLOOKUP($G539,'PAHs abbreviations'!$A$2:$B$17,2,FALSE)</f>
        <v>#N/A</v>
      </c>
      <c r="S539" s="3">
        <v>0.62</v>
      </c>
    </row>
    <row r="540" spans="1:19">
      <c r="A540" t="s">
        <v>63</v>
      </c>
      <c r="B540" t="str">
        <f t="shared" si="32"/>
        <v>LSS-F</v>
      </c>
      <c r="C540" t="s">
        <v>138</v>
      </c>
      <c r="D540" t="s">
        <v>12</v>
      </c>
      <c r="E540" t="s">
        <v>74</v>
      </c>
      <c r="F540" t="s">
        <v>271</v>
      </c>
      <c r="G540" t="s">
        <v>91</v>
      </c>
      <c r="H540" t="s">
        <v>76</v>
      </c>
      <c r="I540" s="3">
        <v>0.59</v>
      </c>
      <c r="J540" t="s">
        <v>27</v>
      </c>
      <c r="K540" t="s">
        <v>74</v>
      </c>
      <c r="L540" t="s">
        <v>74</v>
      </c>
      <c r="M540" t="b">
        <f>IF(COUNTIF(carcinogens!$A$2:$A$35,G540),TRUE,FALSE)</f>
        <v>1</v>
      </c>
      <c r="N540" t="b">
        <f t="shared" si="33"/>
        <v>0</v>
      </c>
      <c r="O540" s="3">
        <f t="shared" si="34"/>
        <v>0.59</v>
      </c>
      <c r="P540" t="b">
        <f t="shared" si="35"/>
        <v>0</v>
      </c>
      <c r="Q540" t="str">
        <f>VLOOKUP(C540,'Feedstock source'!$A$1:$B$8,2,FALSE)</f>
        <v>sludge</v>
      </c>
      <c r="R540" t="e">
        <f>VLOOKUP($G540,'PAHs abbreviations'!$A$2:$B$17,2,FALSE)</f>
        <v>#N/A</v>
      </c>
      <c r="S540" s="3">
        <v>0.59</v>
      </c>
    </row>
    <row r="541" spans="1:19">
      <c r="A541" t="s">
        <v>63</v>
      </c>
      <c r="B541" t="str">
        <f t="shared" si="32"/>
        <v>LSS-F</v>
      </c>
      <c r="C541" t="s">
        <v>138</v>
      </c>
      <c r="D541" t="s">
        <v>12</v>
      </c>
      <c r="E541" t="s">
        <v>74</v>
      </c>
      <c r="F541" t="s">
        <v>271</v>
      </c>
      <c r="G541" t="s">
        <v>91</v>
      </c>
      <c r="H541" t="s">
        <v>76</v>
      </c>
      <c r="I541" s="3">
        <v>0.54</v>
      </c>
      <c r="J541" t="s">
        <v>27</v>
      </c>
      <c r="K541" t="s">
        <v>74</v>
      </c>
      <c r="L541" t="s">
        <v>74</v>
      </c>
      <c r="M541" t="b">
        <f>IF(COUNTIF(carcinogens!$A$2:$A$35,G541),TRUE,FALSE)</f>
        <v>1</v>
      </c>
      <c r="N541" t="b">
        <f t="shared" si="33"/>
        <v>0</v>
      </c>
      <c r="O541" s="3">
        <f t="shared" si="34"/>
        <v>0.54</v>
      </c>
      <c r="P541" t="b">
        <f t="shared" si="35"/>
        <v>0</v>
      </c>
      <c r="Q541" t="str">
        <f>VLOOKUP(C541,'Feedstock source'!$A$1:$B$8,2,FALSE)</f>
        <v>sludge</v>
      </c>
      <c r="R541" t="e">
        <f>VLOOKUP($G541,'PAHs abbreviations'!$A$2:$B$17,2,FALSE)</f>
        <v>#N/A</v>
      </c>
      <c r="S541" s="3">
        <v>0.54</v>
      </c>
    </row>
    <row r="542" spans="1:19">
      <c r="A542" t="s">
        <v>63</v>
      </c>
      <c r="B542" t="str">
        <f t="shared" si="32"/>
        <v>LSS-F</v>
      </c>
      <c r="C542" t="s">
        <v>138</v>
      </c>
      <c r="D542" t="s">
        <v>12</v>
      </c>
      <c r="E542" t="s">
        <v>74</v>
      </c>
      <c r="F542" t="s">
        <v>271</v>
      </c>
      <c r="G542" t="s">
        <v>87</v>
      </c>
      <c r="H542" t="s">
        <v>76</v>
      </c>
      <c r="I542" s="3">
        <v>0.55000000000000004</v>
      </c>
      <c r="J542" t="s">
        <v>27</v>
      </c>
      <c r="K542" t="s">
        <v>74</v>
      </c>
      <c r="L542" t="s">
        <v>74</v>
      </c>
      <c r="M542" t="b">
        <f>IF(COUNTIF(carcinogens!$A$2:$A$35,G542),TRUE,FALSE)</f>
        <v>1</v>
      </c>
      <c r="N542" t="b">
        <f t="shared" si="33"/>
        <v>0</v>
      </c>
      <c r="O542" s="3">
        <f t="shared" si="34"/>
        <v>0.55000000000000004</v>
      </c>
      <c r="P542" t="b">
        <f t="shared" si="35"/>
        <v>0</v>
      </c>
      <c r="Q542" t="str">
        <f>VLOOKUP(C542,'Feedstock source'!$A$1:$B$8,2,FALSE)</f>
        <v>sludge</v>
      </c>
      <c r="R542" t="e">
        <f>VLOOKUP($G542,'PAHs abbreviations'!$A$2:$B$17,2,FALSE)</f>
        <v>#N/A</v>
      </c>
      <c r="S542" s="3">
        <v>0.55000000000000004</v>
      </c>
    </row>
    <row r="543" spans="1:19">
      <c r="A543" t="s">
        <v>63</v>
      </c>
      <c r="B543" t="str">
        <f t="shared" si="32"/>
        <v>LSS-F</v>
      </c>
      <c r="C543" t="s">
        <v>138</v>
      </c>
      <c r="D543" t="s">
        <v>12</v>
      </c>
      <c r="E543" t="s">
        <v>74</v>
      </c>
      <c r="F543" t="s">
        <v>271</v>
      </c>
      <c r="G543" t="s">
        <v>87</v>
      </c>
      <c r="H543" t="s">
        <v>76</v>
      </c>
      <c r="I543" s="3">
        <v>0.54</v>
      </c>
      <c r="J543" t="s">
        <v>27</v>
      </c>
      <c r="K543" t="s">
        <v>74</v>
      </c>
      <c r="L543" t="s">
        <v>74</v>
      </c>
      <c r="M543" t="b">
        <f>IF(COUNTIF(carcinogens!$A$2:$A$35,G543),TRUE,FALSE)</f>
        <v>1</v>
      </c>
      <c r="N543" t="b">
        <f t="shared" si="33"/>
        <v>0</v>
      </c>
      <c r="O543" s="3">
        <f t="shared" si="34"/>
        <v>0.54</v>
      </c>
      <c r="P543" t="b">
        <f t="shared" si="35"/>
        <v>0</v>
      </c>
      <c r="Q543" t="str">
        <f>VLOOKUP(C543,'Feedstock source'!$A$1:$B$8,2,FALSE)</f>
        <v>sludge</v>
      </c>
      <c r="R543" t="e">
        <f>VLOOKUP($G543,'PAHs abbreviations'!$A$2:$B$17,2,FALSE)</f>
        <v>#N/A</v>
      </c>
      <c r="S543" s="3">
        <v>0.54</v>
      </c>
    </row>
    <row r="544" spans="1:19">
      <c r="A544" t="s">
        <v>63</v>
      </c>
      <c r="B544" t="str">
        <f t="shared" si="32"/>
        <v>LSS-F</v>
      </c>
      <c r="C544" t="s">
        <v>138</v>
      </c>
      <c r="D544" t="s">
        <v>12</v>
      </c>
      <c r="E544" t="s">
        <v>74</v>
      </c>
      <c r="F544" t="s">
        <v>271</v>
      </c>
      <c r="G544" t="s">
        <v>87</v>
      </c>
      <c r="H544" t="s">
        <v>76</v>
      </c>
      <c r="I544" s="3">
        <v>0.51</v>
      </c>
      <c r="J544" t="s">
        <v>27</v>
      </c>
      <c r="K544" t="s">
        <v>74</v>
      </c>
      <c r="L544" t="s">
        <v>74</v>
      </c>
      <c r="M544" t="b">
        <f>IF(COUNTIF(carcinogens!$A$2:$A$35,G544),TRUE,FALSE)</f>
        <v>1</v>
      </c>
      <c r="N544" t="b">
        <f t="shared" si="33"/>
        <v>0</v>
      </c>
      <c r="O544" s="3">
        <f t="shared" si="34"/>
        <v>0.51</v>
      </c>
      <c r="P544" t="b">
        <f t="shared" si="35"/>
        <v>0</v>
      </c>
      <c r="Q544" t="str">
        <f>VLOOKUP(C544,'Feedstock source'!$A$1:$B$8,2,FALSE)</f>
        <v>sludge</v>
      </c>
      <c r="R544" t="e">
        <f>VLOOKUP($G544,'PAHs abbreviations'!$A$2:$B$17,2,FALSE)</f>
        <v>#N/A</v>
      </c>
      <c r="S544" s="3">
        <v>0.51</v>
      </c>
    </row>
    <row r="545" spans="1:19">
      <c r="A545" t="s">
        <v>63</v>
      </c>
      <c r="B545" t="str">
        <f t="shared" si="32"/>
        <v>LSS-F</v>
      </c>
      <c r="C545" t="s">
        <v>138</v>
      </c>
      <c r="D545" t="s">
        <v>12</v>
      </c>
      <c r="E545" t="s">
        <v>74</v>
      </c>
      <c r="F545" t="s">
        <v>271</v>
      </c>
      <c r="G545" t="s">
        <v>77</v>
      </c>
      <c r="H545" t="s">
        <v>76</v>
      </c>
      <c r="I545" s="3" t="s">
        <v>98</v>
      </c>
      <c r="J545" t="s">
        <v>27</v>
      </c>
      <c r="K545" t="s">
        <v>74</v>
      </c>
      <c r="L545" t="s">
        <v>74</v>
      </c>
      <c r="M545" t="b">
        <f>IF(COUNTIF(carcinogens!$A$2:$A$35,G545),TRUE,FALSE)</f>
        <v>1</v>
      </c>
      <c r="N545" t="b">
        <f t="shared" si="33"/>
        <v>1</v>
      </c>
      <c r="O545" s="3" t="str">
        <f t="shared" si="34"/>
        <v>&lt; 0.1</v>
      </c>
      <c r="P545" t="b">
        <f t="shared" si="35"/>
        <v>1</v>
      </c>
      <c r="Q545" t="str">
        <f>VLOOKUP(C545,'Feedstock source'!$A$1:$B$8,2,FALSE)</f>
        <v>sludge</v>
      </c>
      <c r="R545" t="e">
        <f>VLOOKUP($G545,'PAHs abbreviations'!$A$2:$B$17,2,FALSE)</f>
        <v>#N/A</v>
      </c>
      <c r="S545" s="3">
        <v>0.1</v>
      </c>
    </row>
    <row r="546" spans="1:19">
      <c r="A546" t="s">
        <v>63</v>
      </c>
      <c r="B546" t="str">
        <f t="shared" si="32"/>
        <v>LSS-F</v>
      </c>
      <c r="C546" t="s">
        <v>138</v>
      </c>
      <c r="D546" t="s">
        <v>12</v>
      </c>
      <c r="E546" t="s">
        <v>74</v>
      </c>
      <c r="F546" t="s">
        <v>271</v>
      </c>
      <c r="G546" t="s">
        <v>77</v>
      </c>
      <c r="H546" t="s">
        <v>76</v>
      </c>
      <c r="I546" s="3" t="s">
        <v>98</v>
      </c>
      <c r="J546" t="s">
        <v>27</v>
      </c>
      <c r="K546" t="s">
        <v>74</v>
      </c>
      <c r="L546" t="s">
        <v>74</v>
      </c>
      <c r="M546" t="b">
        <f>IF(COUNTIF(carcinogens!$A$2:$A$35,G546),TRUE,FALSE)</f>
        <v>1</v>
      </c>
      <c r="N546" t="b">
        <f t="shared" si="33"/>
        <v>1</v>
      </c>
      <c r="O546" s="3" t="str">
        <f t="shared" si="34"/>
        <v>&lt; 0.1</v>
      </c>
      <c r="P546" t="b">
        <f t="shared" si="35"/>
        <v>1</v>
      </c>
      <c r="Q546" t="str">
        <f>VLOOKUP(C546,'Feedstock source'!$A$1:$B$8,2,FALSE)</f>
        <v>sludge</v>
      </c>
      <c r="R546" t="e">
        <f>VLOOKUP($G546,'PAHs abbreviations'!$A$2:$B$17,2,FALSE)</f>
        <v>#N/A</v>
      </c>
      <c r="S546" s="3">
        <v>0.1</v>
      </c>
    </row>
    <row r="547" spans="1:19">
      <c r="A547" t="s">
        <v>63</v>
      </c>
      <c r="B547" t="str">
        <f t="shared" si="32"/>
        <v>LSS-F</v>
      </c>
      <c r="C547" t="s">
        <v>138</v>
      </c>
      <c r="D547" t="s">
        <v>12</v>
      </c>
      <c r="E547" t="s">
        <v>74</v>
      </c>
      <c r="F547" t="s">
        <v>271</v>
      </c>
      <c r="G547" t="s">
        <v>77</v>
      </c>
      <c r="H547" t="s">
        <v>76</v>
      </c>
      <c r="I547" s="3" t="s">
        <v>98</v>
      </c>
      <c r="J547" t="s">
        <v>27</v>
      </c>
      <c r="K547" t="s">
        <v>74</v>
      </c>
      <c r="L547" t="s">
        <v>74</v>
      </c>
      <c r="M547" t="b">
        <f>IF(COUNTIF(carcinogens!$A$2:$A$35,G547),TRUE,FALSE)</f>
        <v>1</v>
      </c>
      <c r="N547" t="b">
        <f t="shared" si="33"/>
        <v>1</v>
      </c>
      <c r="O547" s="3" t="str">
        <f t="shared" si="34"/>
        <v>&lt; 0.1</v>
      </c>
      <c r="P547" t="b">
        <f t="shared" si="35"/>
        <v>1</v>
      </c>
      <c r="Q547" t="str">
        <f>VLOOKUP(C547,'Feedstock source'!$A$1:$B$8,2,FALSE)</f>
        <v>sludge</v>
      </c>
      <c r="R547" t="e">
        <f>VLOOKUP($G547,'PAHs abbreviations'!$A$2:$B$17,2,FALSE)</f>
        <v>#N/A</v>
      </c>
      <c r="S547" s="3">
        <v>0.1</v>
      </c>
    </row>
    <row r="548" spans="1:19">
      <c r="A548" t="s">
        <v>63</v>
      </c>
      <c r="B548" t="str">
        <f t="shared" si="32"/>
        <v>LSS-F</v>
      </c>
      <c r="C548" t="s">
        <v>138</v>
      </c>
      <c r="D548" t="s">
        <v>12</v>
      </c>
      <c r="E548" t="s">
        <v>74</v>
      </c>
      <c r="F548" t="s">
        <v>271</v>
      </c>
      <c r="G548" t="s">
        <v>85</v>
      </c>
      <c r="H548" t="s">
        <v>76</v>
      </c>
      <c r="I548" s="3">
        <v>0.59</v>
      </c>
      <c r="J548" t="s">
        <v>27</v>
      </c>
      <c r="K548" t="s">
        <v>74</v>
      </c>
      <c r="L548" t="s">
        <v>74</v>
      </c>
      <c r="M548" t="b">
        <f>IF(COUNTIF(carcinogens!$A$2:$A$35,G548),TRUE,FALSE)</f>
        <v>1</v>
      </c>
      <c r="N548" t="b">
        <f t="shared" si="33"/>
        <v>0</v>
      </c>
      <c r="O548" s="3">
        <f t="shared" si="34"/>
        <v>0.59</v>
      </c>
      <c r="P548" t="b">
        <f t="shared" si="35"/>
        <v>0</v>
      </c>
      <c r="Q548" t="str">
        <f>VLOOKUP(C548,'Feedstock source'!$A$1:$B$8,2,FALSE)</f>
        <v>sludge</v>
      </c>
      <c r="R548" t="e">
        <f>VLOOKUP($G548,'PAHs abbreviations'!$A$2:$B$17,2,FALSE)</f>
        <v>#N/A</v>
      </c>
      <c r="S548" s="3">
        <v>0.59</v>
      </c>
    </row>
    <row r="549" spans="1:19">
      <c r="A549" t="s">
        <v>63</v>
      </c>
      <c r="B549" t="str">
        <f t="shared" si="32"/>
        <v>LSS-F</v>
      </c>
      <c r="C549" t="s">
        <v>138</v>
      </c>
      <c r="D549" t="s">
        <v>12</v>
      </c>
      <c r="E549" t="s">
        <v>74</v>
      </c>
      <c r="F549" t="s">
        <v>271</v>
      </c>
      <c r="G549" t="s">
        <v>85</v>
      </c>
      <c r="H549" t="s">
        <v>76</v>
      </c>
      <c r="I549" s="3">
        <v>0.56999999999999995</v>
      </c>
      <c r="J549" t="s">
        <v>27</v>
      </c>
      <c r="K549" t="s">
        <v>74</v>
      </c>
      <c r="L549" t="s">
        <v>74</v>
      </c>
      <c r="M549" t="b">
        <f>IF(COUNTIF(carcinogens!$A$2:$A$35,G549),TRUE,FALSE)</f>
        <v>1</v>
      </c>
      <c r="N549" t="b">
        <f t="shared" si="33"/>
        <v>0</v>
      </c>
      <c r="O549" s="3">
        <f t="shared" si="34"/>
        <v>0.56999999999999995</v>
      </c>
      <c r="P549" t="b">
        <f t="shared" si="35"/>
        <v>0</v>
      </c>
      <c r="Q549" t="str">
        <f>VLOOKUP(C549,'Feedstock source'!$A$1:$B$8,2,FALSE)</f>
        <v>sludge</v>
      </c>
      <c r="R549" t="e">
        <f>VLOOKUP($G549,'PAHs abbreviations'!$A$2:$B$17,2,FALSE)</f>
        <v>#N/A</v>
      </c>
      <c r="S549" s="3">
        <v>0.56999999999999995</v>
      </c>
    </row>
    <row r="550" spans="1:19">
      <c r="A550" t="s">
        <v>63</v>
      </c>
      <c r="B550" t="str">
        <f t="shared" si="32"/>
        <v>LSS-F</v>
      </c>
      <c r="C550" t="s">
        <v>138</v>
      </c>
      <c r="D550" t="s">
        <v>12</v>
      </c>
      <c r="E550" t="s">
        <v>74</v>
      </c>
      <c r="F550" t="s">
        <v>271</v>
      </c>
      <c r="G550" t="s">
        <v>85</v>
      </c>
      <c r="H550" t="s">
        <v>76</v>
      </c>
      <c r="I550" s="3">
        <v>0.53</v>
      </c>
      <c r="J550" t="s">
        <v>27</v>
      </c>
      <c r="K550" t="s">
        <v>74</v>
      </c>
      <c r="L550" t="s">
        <v>74</v>
      </c>
      <c r="M550" t="b">
        <f>IF(COUNTIF(carcinogens!$A$2:$A$35,G550),TRUE,FALSE)</f>
        <v>1</v>
      </c>
      <c r="N550" t="b">
        <f t="shared" si="33"/>
        <v>0</v>
      </c>
      <c r="O550" s="3">
        <f t="shared" si="34"/>
        <v>0.53</v>
      </c>
      <c r="P550" t="b">
        <f t="shared" si="35"/>
        <v>0</v>
      </c>
      <c r="Q550" t="str">
        <f>VLOOKUP(C550,'Feedstock source'!$A$1:$B$8,2,FALSE)</f>
        <v>sludge</v>
      </c>
      <c r="R550" t="e">
        <f>VLOOKUP($G550,'PAHs abbreviations'!$A$2:$B$17,2,FALSE)</f>
        <v>#N/A</v>
      </c>
      <c r="S550" s="3">
        <v>0.53</v>
      </c>
    </row>
    <row r="551" spans="1:19">
      <c r="A551" t="s">
        <v>63</v>
      </c>
      <c r="B551" t="str">
        <f t="shared" si="32"/>
        <v>LSS-F</v>
      </c>
      <c r="C551" t="s">
        <v>138</v>
      </c>
      <c r="D551" t="s">
        <v>12</v>
      </c>
      <c r="E551" t="s">
        <v>74</v>
      </c>
      <c r="F551" t="s">
        <v>271</v>
      </c>
      <c r="G551" t="s">
        <v>49</v>
      </c>
      <c r="H551" t="s">
        <v>46</v>
      </c>
      <c r="I551" s="3">
        <v>8.9999999999999993E-3</v>
      </c>
      <c r="J551" t="s">
        <v>0</v>
      </c>
      <c r="K551" t="s">
        <v>74</v>
      </c>
      <c r="L551" t="s">
        <v>74</v>
      </c>
      <c r="M551" t="b">
        <f>IF(COUNTIF(carcinogens!$A$2:$A$35,G551),TRUE,FALSE)</f>
        <v>0</v>
      </c>
      <c r="N551" t="b">
        <f t="shared" si="33"/>
        <v>0</v>
      </c>
      <c r="O551" s="3">
        <f t="shared" si="34"/>
        <v>8.9999999999999993E-3</v>
      </c>
      <c r="P551" t="b">
        <f t="shared" si="35"/>
        <v>0</v>
      </c>
      <c r="Q551" t="str">
        <f>VLOOKUP(C551,'Feedstock source'!$A$1:$B$8,2,FALSE)</f>
        <v>sludge</v>
      </c>
      <c r="R551" t="str">
        <f>VLOOKUP($G551,'PAHs abbreviations'!$A$2:$B$17,2,FALSE)</f>
        <v>Ace</v>
      </c>
      <c r="S551" s="3">
        <v>8.9999999999999993E-3</v>
      </c>
    </row>
    <row r="552" spans="1:19">
      <c r="A552" t="s">
        <v>63</v>
      </c>
      <c r="B552" t="str">
        <f t="shared" si="32"/>
        <v>LSS-F</v>
      </c>
      <c r="C552" t="s">
        <v>138</v>
      </c>
      <c r="D552" t="s">
        <v>12</v>
      </c>
      <c r="E552" t="s">
        <v>74</v>
      </c>
      <c r="F552" t="s">
        <v>271</v>
      </c>
      <c r="G552" t="s">
        <v>49</v>
      </c>
      <c r="H552" t="s">
        <v>46</v>
      </c>
      <c r="I552" s="3">
        <v>8.0000000000000002E-3</v>
      </c>
      <c r="J552" t="s">
        <v>0</v>
      </c>
      <c r="K552" t="s">
        <v>74</v>
      </c>
      <c r="L552" t="s">
        <v>74</v>
      </c>
      <c r="M552" t="b">
        <f>IF(COUNTIF(carcinogens!$A$2:$A$35,G552),TRUE,FALSE)</f>
        <v>0</v>
      </c>
      <c r="N552" t="b">
        <f t="shared" si="33"/>
        <v>0</v>
      </c>
      <c r="O552" s="3">
        <f t="shared" si="34"/>
        <v>8.0000000000000002E-3</v>
      </c>
      <c r="P552" t="b">
        <f t="shared" si="35"/>
        <v>0</v>
      </c>
      <c r="Q552" t="str">
        <f>VLOOKUP(C552,'Feedstock source'!$A$1:$B$8,2,FALSE)</f>
        <v>sludge</v>
      </c>
      <c r="R552" t="str">
        <f>VLOOKUP($G552,'PAHs abbreviations'!$A$2:$B$17,2,FALSE)</f>
        <v>Ace</v>
      </c>
      <c r="S552" s="3">
        <v>8.0000000000000002E-3</v>
      </c>
    </row>
    <row r="553" spans="1:19">
      <c r="A553" t="s">
        <v>63</v>
      </c>
      <c r="B553" t="str">
        <f t="shared" si="32"/>
        <v>LSS-F</v>
      </c>
      <c r="C553" t="s">
        <v>138</v>
      </c>
      <c r="D553" t="s">
        <v>12</v>
      </c>
      <c r="E553" t="s">
        <v>74</v>
      </c>
      <c r="F553" t="s">
        <v>271</v>
      </c>
      <c r="G553" t="s">
        <v>49</v>
      </c>
      <c r="H553" t="s">
        <v>46</v>
      </c>
      <c r="I553" s="3">
        <v>7.0000000000000001E-3</v>
      </c>
      <c r="J553" t="s">
        <v>0</v>
      </c>
      <c r="K553" t="s">
        <v>74</v>
      </c>
      <c r="L553" t="s">
        <v>74</v>
      </c>
      <c r="M553" t="b">
        <f>IF(COUNTIF(carcinogens!$A$2:$A$35,G553),TRUE,FALSE)</f>
        <v>0</v>
      </c>
      <c r="N553" t="b">
        <f t="shared" si="33"/>
        <v>0</v>
      </c>
      <c r="O553" s="3">
        <f t="shared" si="34"/>
        <v>7.0000000000000001E-3</v>
      </c>
      <c r="P553" t="b">
        <f t="shared" si="35"/>
        <v>0</v>
      </c>
      <c r="Q553" t="str">
        <f>VLOOKUP(C553,'Feedstock source'!$A$1:$B$8,2,FALSE)</f>
        <v>sludge</v>
      </c>
      <c r="R553" t="str">
        <f>VLOOKUP($G553,'PAHs abbreviations'!$A$2:$B$17,2,FALSE)</f>
        <v>Ace</v>
      </c>
      <c r="S553" s="3">
        <v>7.0000000000000001E-3</v>
      </c>
    </row>
    <row r="554" spans="1:19">
      <c r="A554" t="s">
        <v>63</v>
      </c>
      <c r="B554" t="str">
        <f t="shared" si="32"/>
        <v>LSS-F</v>
      </c>
      <c r="C554" t="s">
        <v>138</v>
      </c>
      <c r="D554" t="s">
        <v>12</v>
      </c>
      <c r="E554" t="s">
        <v>74</v>
      </c>
      <c r="F554" t="s">
        <v>271</v>
      </c>
      <c r="G554" t="s">
        <v>48</v>
      </c>
      <c r="H554" t="s">
        <v>46</v>
      </c>
      <c r="I554" s="3">
        <v>1.2E-2</v>
      </c>
      <c r="J554" t="s">
        <v>0</v>
      </c>
      <c r="K554" t="s">
        <v>74</v>
      </c>
      <c r="L554" t="s">
        <v>74</v>
      </c>
      <c r="M554" t="b">
        <f>IF(COUNTIF(carcinogens!$A$2:$A$35,G554),TRUE,FALSE)</f>
        <v>0</v>
      </c>
      <c r="N554" t="b">
        <f t="shared" si="33"/>
        <v>0</v>
      </c>
      <c r="O554" s="3">
        <f t="shared" si="34"/>
        <v>1.2E-2</v>
      </c>
      <c r="P554" t="b">
        <f t="shared" si="35"/>
        <v>0</v>
      </c>
      <c r="Q554" t="str">
        <f>VLOOKUP(C554,'Feedstock source'!$A$1:$B$8,2,FALSE)</f>
        <v>sludge</v>
      </c>
      <c r="R554" t="str">
        <f>VLOOKUP($G554,'PAHs abbreviations'!$A$2:$B$17,2,FALSE)</f>
        <v>Acy</v>
      </c>
      <c r="S554" s="3">
        <v>1.2E-2</v>
      </c>
    </row>
    <row r="555" spans="1:19">
      <c r="A555" t="s">
        <v>63</v>
      </c>
      <c r="B555" t="str">
        <f t="shared" si="32"/>
        <v>LSS-F</v>
      </c>
      <c r="C555" t="s">
        <v>138</v>
      </c>
      <c r="D555" t="s">
        <v>12</v>
      </c>
      <c r="E555" t="s">
        <v>74</v>
      </c>
      <c r="F555" t="s">
        <v>271</v>
      </c>
      <c r="G555" t="s">
        <v>48</v>
      </c>
      <c r="H555" t="s">
        <v>46</v>
      </c>
      <c r="I555" s="3">
        <v>1.2E-2</v>
      </c>
      <c r="J555" t="s">
        <v>0</v>
      </c>
      <c r="K555" t="s">
        <v>74</v>
      </c>
      <c r="L555" t="s">
        <v>74</v>
      </c>
      <c r="M555" t="b">
        <f>IF(COUNTIF(carcinogens!$A$2:$A$35,G555),TRUE,FALSE)</f>
        <v>0</v>
      </c>
      <c r="N555" t="b">
        <f t="shared" si="33"/>
        <v>0</v>
      </c>
      <c r="O555" s="3">
        <f t="shared" si="34"/>
        <v>1.2E-2</v>
      </c>
      <c r="P555" t="b">
        <f t="shared" si="35"/>
        <v>0</v>
      </c>
      <c r="Q555" t="str">
        <f>VLOOKUP(C555,'Feedstock source'!$A$1:$B$8,2,FALSE)</f>
        <v>sludge</v>
      </c>
      <c r="R555" t="str">
        <f>VLOOKUP($G555,'PAHs abbreviations'!$A$2:$B$17,2,FALSE)</f>
        <v>Acy</v>
      </c>
      <c r="S555" s="3">
        <v>1.2E-2</v>
      </c>
    </row>
    <row r="556" spans="1:19">
      <c r="A556" t="s">
        <v>63</v>
      </c>
      <c r="B556" t="str">
        <f t="shared" si="32"/>
        <v>LSS-F</v>
      </c>
      <c r="C556" t="s">
        <v>138</v>
      </c>
      <c r="D556" t="s">
        <v>12</v>
      </c>
      <c r="E556" t="s">
        <v>74</v>
      </c>
      <c r="F556" t="s">
        <v>271</v>
      </c>
      <c r="G556" t="s">
        <v>48</v>
      </c>
      <c r="H556" t="s">
        <v>46</v>
      </c>
      <c r="I556" s="3">
        <v>1.0999999999999999E-2</v>
      </c>
      <c r="J556" t="s">
        <v>0</v>
      </c>
      <c r="K556" t="s">
        <v>74</v>
      </c>
      <c r="L556" t="s">
        <v>74</v>
      </c>
      <c r="M556" t="b">
        <f>IF(COUNTIF(carcinogens!$A$2:$A$35,G556),TRUE,FALSE)</f>
        <v>0</v>
      </c>
      <c r="N556" t="b">
        <f t="shared" si="33"/>
        <v>0</v>
      </c>
      <c r="O556" s="3">
        <f t="shared" si="34"/>
        <v>1.0999999999999999E-2</v>
      </c>
      <c r="P556" t="b">
        <f t="shared" si="35"/>
        <v>0</v>
      </c>
      <c r="Q556" t="str">
        <f>VLOOKUP(C556,'Feedstock source'!$A$1:$B$8,2,FALSE)</f>
        <v>sludge</v>
      </c>
      <c r="R556" t="str">
        <f>VLOOKUP($G556,'PAHs abbreviations'!$A$2:$B$17,2,FALSE)</f>
        <v>Acy</v>
      </c>
      <c r="S556" s="3">
        <v>1.0999999999999999E-2</v>
      </c>
    </row>
    <row r="557" spans="1:19">
      <c r="A557" t="s">
        <v>63</v>
      </c>
      <c r="B557" t="str">
        <f t="shared" si="32"/>
        <v>LSS-F</v>
      </c>
      <c r="C557" t="s">
        <v>138</v>
      </c>
      <c r="D557" t="s">
        <v>12</v>
      </c>
      <c r="E557" t="s">
        <v>74</v>
      </c>
      <c r="F557" t="s">
        <v>271</v>
      </c>
      <c r="G557" t="s">
        <v>52</v>
      </c>
      <c r="H557" t="s">
        <v>46</v>
      </c>
      <c r="I557" s="3">
        <v>3.1E-2</v>
      </c>
      <c r="J557" t="s">
        <v>0</v>
      </c>
      <c r="K557" t="s">
        <v>74</v>
      </c>
      <c r="L557" t="s">
        <v>74</v>
      </c>
      <c r="M557" t="b">
        <f>IF(COUNTIF(carcinogens!$A$2:$A$35,G557),TRUE,FALSE)</f>
        <v>0</v>
      </c>
      <c r="N557" t="b">
        <f t="shared" si="33"/>
        <v>0</v>
      </c>
      <c r="O557" s="3">
        <f t="shared" si="34"/>
        <v>3.1E-2</v>
      </c>
      <c r="P557" t="b">
        <f t="shared" si="35"/>
        <v>0</v>
      </c>
      <c r="Q557" t="str">
        <f>VLOOKUP(C557,'Feedstock source'!$A$1:$B$8,2,FALSE)</f>
        <v>sludge</v>
      </c>
      <c r="R557" t="str">
        <f>VLOOKUP($G557,'PAHs abbreviations'!$A$2:$B$17,2,FALSE)</f>
        <v>Ant</v>
      </c>
      <c r="S557" s="3">
        <v>3.1E-2</v>
      </c>
    </row>
    <row r="558" spans="1:19">
      <c r="A558" t="s">
        <v>63</v>
      </c>
      <c r="B558" t="str">
        <f t="shared" si="32"/>
        <v>LSS-F</v>
      </c>
      <c r="C558" t="s">
        <v>138</v>
      </c>
      <c r="D558" t="s">
        <v>12</v>
      </c>
      <c r="E558" t="s">
        <v>74</v>
      </c>
      <c r="F558" t="s">
        <v>271</v>
      </c>
      <c r="G558" t="s">
        <v>52</v>
      </c>
      <c r="H558" t="s">
        <v>46</v>
      </c>
      <c r="I558" s="3">
        <v>2.9000000000000001E-2</v>
      </c>
      <c r="J558" t="s">
        <v>0</v>
      </c>
      <c r="K558" t="s">
        <v>74</v>
      </c>
      <c r="L558" t="s">
        <v>74</v>
      </c>
      <c r="M558" t="b">
        <f>IF(COUNTIF(carcinogens!$A$2:$A$35,G558),TRUE,FALSE)</f>
        <v>0</v>
      </c>
      <c r="N558" t="b">
        <f t="shared" si="33"/>
        <v>0</v>
      </c>
      <c r="O558" s="3">
        <f t="shared" si="34"/>
        <v>2.9000000000000001E-2</v>
      </c>
      <c r="P558" t="b">
        <f t="shared" si="35"/>
        <v>0</v>
      </c>
      <c r="Q558" t="str">
        <f>VLOOKUP(C558,'Feedstock source'!$A$1:$B$8,2,FALSE)</f>
        <v>sludge</v>
      </c>
      <c r="R558" t="str">
        <f>VLOOKUP($G558,'PAHs abbreviations'!$A$2:$B$17,2,FALSE)</f>
        <v>Ant</v>
      </c>
      <c r="S558" s="3">
        <v>2.9000000000000001E-2</v>
      </c>
    </row>
    <row r="559" spans="1:19">
      <c r="A559" t="s">
        <v>63</v>
      </c>
      <c r="B559" t="str">
        <f t="shared" si="32"/>
        <v>LSS-F</v>
      </c>
      <c r="C559" t="s">
        <v>138</v>
      </c>
      <c r="D559" t="s">
        <v>12</v>
      </c>
      <c r="E559" t="s">
        <v>74</v>
      </c>
      <c r="F559" t="s">
        <v>271</v>
      </c>
      <c r="G559" t="s">
        <v>52</v>
      </c>
      <c r="H559" t="s">
        <v>46</v>
      </c>
      <c r="I559" s="3">
        <v>2.8000000000000001E-2</v>
      </c>
      <c r="J559" t="s">
        <v>0</v>
      </c>
      <c r="K559" t="s">
        <v>74</v>
      </c>
      <c r="L559" t="s">
        <v>74</v>
      </c>
      <c r="M559" t="b">
        <f>IF(COUNTIF(carcinogens!$A$2:$A$35,G559),TRUE,FALSE)</f>
        <v>0</v>
      </c>
      <c r="N559" t="b">
        <f t="shared" si="33"/>
        <v>0</v>
      </c>
      <c r="O559" s="3">
        <f t="shared" si="34"/>
        <v>2.8000000000000001E-2</v>
      </c>
      <c r="P559" t="b">
        <f t="shared" si="35"/>
        <v>0</v>
      </c>
      <c r="Q559" t="str">
        <f>VLOOKUP(C559,'Feedstock source'!$A$1:$B$8,2,FALSE)</f>
        <v>sludge</v>
      </c>
      <c r="R559" t="str">
        <f>VLOOKUP($G559,'PAHs abbreviations'!$A$2:$B$17,2,FALSE)</f>
        <v>Ant</v>
      </c>
      <c r="S559" s="3">
        <v>2.8000000000000001E-2</v>
      </c>
    </row>
    <row r="560" spans="1:19">
      <c r="A560" t="s">
        <v>63</v>
      </c>
      <c r="B560" t="str">
        <f t="shared" si="32"/>
        <v>LSS-F</v>
      </c>
      <c r="C560" t="s">
        <v>138</v>
      </c>
      <c r="D560" t="s">
        <v>12</v>
      </c>
      <c r="E560" t="s">
        <v>74</v>
      </c>
      <c r="F560" t="s">
        <v>271</v>
      </c>
      <c r="G560" t="s">
        <v>55</v>
      </c>
      <c r="H560" t="s">
        <v>46</v>
      </c>
      <c r="I560" s="3">
        <v>5.8999999999999997E-2</v>
      </c>
      <c r="J560" t="s">
        <v>0</v>
      </c>
      <c r="K560" t="s">
        <v>74</v>
      </c>
      <c r="L560" t="s">
        <v>74</v>
      </c>
      <c r="M560" t="b">
        <f>IF(COUNTIF(carcinogens!$A$2:$A$35,G560),TRUE,FALSE)</f>
        <v>1</v>
      </c>
      <c r="N560" t="b">
        <f t="shared" si="33"/>
        <v>0</v>
      </c>
      <c r="O560" s="3">
        <f t="shared" si="34"/>
        <v>5.8999999999999997E-2</v>
      </c>
      <c r="P560" t="b">
        <f t="shared" si="35"/>
        <v>0</v>
      </c>
      <c r="Q560" t="str">
        <f>VLOOKUP(C560,'Feedstock source'!$A$1:$B$8,2,FALSE)</f>
        <v>sludge</v>
      </c>
      <c r="R560" t="str">
        <f>VLOOKUP($G560,'PAHs abbreviations'!$A$2:$B$17,2,FALSE)</f>
        <v>B(a)A</v>
      </c>
      <c r="S560" s="3">
        <v>5.8999999999999997E-2</v>
      </c>
    </row>
    <row r="561" spans="1:19">
      <c r="A561" t="s">
        <v>63</v>
      </c>
      <c r="B561" t="str">
        <f t="shared" si="32"/>
        <v>LSS-F</v>
      </c>
      <c r="C561" t="s">
        <v>138</v>
      </c>
      <c r="D561" t="s">
        <v>12</v>
      </c>
      <c r="E561" t="s">
        <v>74</v>
      </c>
      <c r="F561" t="s">
        <v>271</v>
      </c>
      <c r="G561" t="s">
        <v>55</v>
      </c>
      <c r="H561" t="s">
        <v>46</v>
      </c>
      <c r="I561" s="3">
        <v>5.5E-2</v>
      </c>
      <c r="J561" t="s">
        <v>0</v>
      </c>
      <c r="K561" t="s">
        <v>74</v>
      </c>
      <c r="L561" t="s">
        <v>74</v>
      </c>
      <c r="M561" t="b">
        <f>IF(COUNTIF(carcinogens!$A$2:$A$35,G561),TRUE,FALSE)</f>
        <v>1</v>
      </c>
      <c r="N561" t="b">
        <f t="shared" si="33"/>
        <v>0</v>
      </c>
      <c r="O561" s="3">
        <f t="shared" si="34"/>
        <v>5.5E-2</v>
      </c>
      <c r="P561" t="b">
        <f t="shared" si="35"/>
        <v>0</v>
      </c>
      <c r="Q561" t="str">
        <f>VLOOKUP(C561,'Feedstock source'!$A$1:$B$8,2,FALSE)</f>
        <v>sludge</v>
      </c>
      <c r="R561" t="str">
        <f>VLOOKUP($G561,'PAHs abbreviations'!$A$2:$B$17,2,FALSE)</f>
        <v>B(a)A</v>
      </c>
      <c r="S561" s="3">
        <v>5.5E-2</v>
      </c>
    </row>
    <row r="562" spans="1:19">
      <c r="A562" t="s">
        <v>63</v>
      </c>
      <c r="B562" t="str">
        <f t="shared" si="32"/>
        <v>LSS-F</v>
      </c>
      <c r="C562" t="s">
        <v>138</v>
      </c>
      <c r="D562" t="s">
        <v>12</v>
      </c>
      <c r="E562" t="s">
        <v>74</v>
      </c>
      <c r="F562" t="s">
        <v>271</v>
      </c>
      <c r="G562" t="s">
        <v>55</v>
      </c>
      <c r="H562" t="s">
        <v>46</v>
      </c>
      <c r="I562" s="3">
        <v>4.7E-2</v>
      </c>
      <c r="J562" t="s">
        <v>0</v>
      </c>
      <c r="K562" t="s">
        <v>74</v>
      </c>
      <c r="L562" t="s">
        <v>74</v>
      </c>
      <c r="M562" t="b">
        <f>IF(COUNTIF(carcinogens!$A$2:$A$35,G562),TRUE,FALSE)</f>
        <v>1</v>
      </c>
      <c r="N562" t="b">
        <f t="shared" si="33"/>
        <v>0</v>
      </c>
      <c r="O562" s="3">
        <f t="shared" si="34"/>
        <v>4.7E-2</v>
      </c>
      <c r="P562" t="b">
        <f t="shared" si="35"/>
        <v>0</v>
      </c>
      <c r="Q562" t="str">
        <f>VLOOKUP(C562,'Feedstock source'!$A$1:$B$8,2,FALSE)</f>
        <v>sludge</v>
      </c>
      <c r="R562" t="str">
        <f>VLOOKUP($G562,'PAHs abbreviations'!$A$2:$B$17,2,FALSE)</f>
        <v>B(a)A</v>
      </c>
      <c r="S562" s="3">
        <v>4.7E-2</v>
      </c>
    </row>
    <row r="563" spans="1:19">
      <c r="A563" t="s">
        <v>63</v>
      </c>
      <c r="B563" t="str">
        <f t="shared" si="32"/>
        <v>LSS-F</v>
      </c>
      <c r="C563" t="s">
        <v>138</v>
      </c>
      <c r="D563" t="s">
        <v>12</v>
      </c>
      <c r="E563" t="s">
        <v>74</v>
      </c>
      <c r="F563" t="s">
        <v>271</v>
      </c>
      <c r="G563" t="s">
        <v>59</v>
      </c>
      <c r="H563" t="s">
        <v>46</v>
      </c>
      <c r="I563" s="3">
        <v>0.06</v>
      </c>
      <c r="J563" t="s">
        <v>0</v>
      </c>
      <c r="K563" t="s">
        <v>74</v>
      </c>
      <c r="L563" t="s">
        <v>74</v>
      </c>
      <c r="M563" t="b">
        <f>IF(COUNTIF(carcinogens!$A$2:$A$35,G563),TRUE,FALSE)</f>
        <v>1</v>
      </c>
      <c r="N563" t="b">
        <f t="shared" si="33"/>
        <v>0</v>
      </c>
      <c r="O563" s="3">
        <f t="shared" si="34"/>
        <v>0.06</v>
      </c>
      <c r="P563" t="b">
        <f t="shared" si="35"/>
        <v>0</v>
      </c>
      <c r="Q563" t="str">
        <f>VLOOKUP(C563,'Feedstock source'!$A$1:$B$8,2,FALSE)</f>
        <v>sludge</v>
      </c>
      <c r="R563" t="str">
        <f>VLOOKUP($G563,'PAHs abbreviations'!$A$2:$B$17,2,FALSE)</f>
        <v>B(a)P</v>
      </c>
      <c r="S563" s="3">
        <v>0.06</v>
      </c>
    </row>
    <row r="564" spans="1:19">
      <c r="A564" t="s">
        <v>63</v>
      </c>
      <c r="B564" t="str">
        <f t="shared" si="32"/>
        <v>LSS-F</v>
      </c>
      <c r="C564" t="s">
        <v>138</v>
      </c>
      <c r="D564" t="s">
        <v>12</v>
      </c>
      <c r="E564" t="s">
        <v>74</v>
      </c>
      <c r="F564" t="s">
        <v>271</v>
      </c>
      <c r="G564" t="s">
        <v>59</v>
      </c>
      <c r="H564" t="s">
        <v>46</v>
      </c>
      <c r="I564" s="3">
        <v>5.8000000000000003E-2</v>
      </c>
      <c r="J564" t="s">
        <v>0</v>
      </c>
      <c r="K564" t="s">
        <v>74</v>
      </c>
      <c r="L564" t="s">
        <v>74</v>
      </c>
      <c r="M564" t="b">
        <f>IF(COUNTIF(carcinogens!$A$2:$A$35,G564),TRUE,FALSE)</f>
        <v>1</v>
      </c>
      <c r="N564" t="b">
        <f t="shared" si="33"/>
        <v>0</v>
      </c>
      <c r="O564" s="3">
        <f t="shared" si="34"/>
        <v>5.8000000000000003E-2</v>
      </c>
      <c r="P564" t="b">
        <f t="shared" si="35"/>
        <v>0</v>
      </c>
      <c r="Q564" t="str">
        <f>VLOOKUP(C564,'Feedstock source'!$A$1:$B$8,2,FALSE)</f>
        <v>sludge</v>
      </c>
      <c r="R564" t="str">
        <f>VLOOKUP($G564,'PAHs abbreviations'!$A$2:$B$17,2,FALSE)</f>
        <v>B(a)P</v>
      </c>
      <c r="S564" s="3">
        <v>5.8000000000000003E-2</v>
      </c>
    </row>
    <row r="565" spans="1:19">
      <c r="A565" t="s">
        <v>63</v>
      </c>
      <c r="B565" t="str">
        <f t="shared" si="32"/>
        <v>LSS-F</v>
      </c>
      <c r="C565" t="s">
        <v>138</v>
      </c>
      <c r="D565" t="s">
        <v>12</v>
      </c>
      <c r="E565" t="s">
        <v>74</v>
      </c>
      <c r="F565" t="s">
        <v>271</v>
      </c>
      <c r="G565" t="s">
        <v>59</v>
      </c>
      <c r="H565" t="s">
        <v>46</v>
      </c>
      <c r="I565" s="3">
        <v>5.3999999999999999E-2</v>
      </c>
      <c r="J565" t="s">
        <v>0</v>
      </c>
      <c r="K565" t="s">
        <v>74</v>
      </c>
      <c r="L565" t="s">
        <v>74</v>
      </c>
      <c r="M565" t="b">
        <f>IF(COUNTIF(carcinogens!$A$2:$A$35,G565),TRUE,FALSE)</f>
        <v>1</v>
      </c>
      <c r="N565" t="b">
        <f t="shared" si="33"/>
        <v>0</v>
      </c>
      <c r="O565" s="3">
        <f t="shared" si="34"/>
        <v>5.3999999999999999E-2</v>
      </c>
      <c r="P565" t="b">
        <f t="shared" si="35"/>
        <v>0</v>
      </c>
      <c r="Q565" t="str">
        <f>VLOOKUP(C565,'Feedstock source'!$A$1:$B$8,2,FALSE)</f>
        <v>sludge</v>
      </c>
      <c r="R565" t="str">
        <f>VLOOKUP($G565,'PAHs abbreviations'!$A$2:$B$17,2,FALSE)</f>
        <v>B(a)P</v>
      </c>
      <c r="S565" s="3">
        <v>5.3999999999999999E-2</v>
      </c>
    </row>
    <row r="566" spans="1:19">
      <c r="A566" t="s">
        <v>63</v>
      </c>
      <c r="B566" t="str">
        <f t="shared" si="32"/>
        <v>LSS-F</v>
      </c>
      <c r="C566" t="s">
        <v>138</v>
      </c>
      <c r="D566" t="s">
        <v>12</v>
      </c>
      <c r="E566" t="s">
        <v>74</v>
      </c>
      <c r="F566" t="s">
        <v>271</v>
      </c>
      <c r="G566" t="s">
        <v>57</v>
      </c>
      <c r="H566" t="s">
        <v>46</v>
      </c>
      <c r="I566" s="3">
        <v>5.5E-2</v>
      </c>
      <c r="J566" t="s">
        <v>0</v>
      </c>
      <c r="K566" t="s">
        <v>74</v>
      </c>
      <c r="L566" t="s">
        <v>74</v>
      </c>
      <c r="M566" t="b">
        <f>IF(COUNTIF(carcinogens!$A$2:$A$35,G566),TRUE,FALSE)</f>
        <v>1</v>
      </c>
      <c r="N566" t="b">
        <f t="shared" si="33"/>
        <v>0</v>
      </c>
      <c r="O566" s="3">
        <f t="shared" si="34"/>
        <v>5.5E-2</v>
      </c>
      <c r="P566" t="b">
        <f t="shared" si="35"/>
        <v>0</v>
      </c>
      <c r="Q566" t="str">
        <f>VLOOKUP(C566,'Feedstock source'!$A$1:$B$8,2,FALSE)</f>
        <v>sludge</v>
      </c>
      <c r="R566" t="str">
        <f>VLOOKUP($G566,'PAHs abbreviations'!$A$2:$B$17,2,FALSE)</f>
        <v>B(b)F</v>
      </c>
      <c r="S566" s="3">
        <v>5.5E-2</v>
      </c>
    </row>
    <row r="567" spans="1:19">
      <c r="A567" t="s">
        <v>63</v>
      </c>
      <c r="B567" t="str">
        <f t="shared" si="32"/>
        <v>LSS-F</v>
      </c>
      <c r="C567" t="s">
        <v>138</v>
      </c>
      <c r="D567" t="s">
        <v>12</v>
      </c>
      <c r="E567" t="s">
        <v>74</v>
      </c>
      <c r="F567" t="s">
        <v>271</v>
      </c>
      <c r="G567" t="s">
        <v>57</v>
      </c>
      <c r="H567" t="s">
        <v>46</v>
      </c>
      <c r="I567" s="3">
        <v>5.2999999999999999E-2</v>
      </c>
      <c r="J567" t="s">
        <v>0</v>
      </c>
      <c r="K567" t="s">
        <v>74</v>
      </c>
      <c r="L567" t="s">
        <v>74</v>
      </c>
      <c r="M567" t="b">
        <f>IF(COUNTIF(carcinogens!$A$2:$A$35,G567),TRUE,FALSE)</f>
        <v>1</v>
      </c>
      <c r="N567" t="b">
        <f t="shared" si="33"/>
        <v>0</v>
      </c>
      <c r="O567" s="3">
        <f t="shared" si="34"/>
        <v>5.2999999999999999E-2</v>
      </c>
      <c r="P567" t="b">
        <f t="shared" si="35"/>
        <v>0</v>
      </c>
      <c r="Q567" t="str">
        <f>VLOOKUP(C567,'Feedstock source'!$A$1:$B$8,2,FALSE)</f>
        <v>sludge</v>
      </c>
      <c r="R567" t="str">
        <f>VLOOKUP($G567,'PAHs abbreviations'!$A$2:$B$17,2,FALSE)</f>
        <v>B(b)F</v>
      </c>
      <c r="S567" s="3">
        <v>5.2999999999999999E-2</v>
      </c>
    </row>
    <row r="568" spans="1:19">
      <c r="A568" t="s">
        <v>63</v>
      </c>
      <c r="B568" t="str">
        <f t="shared" si="32"/>
        <v>LSS-F</v>
      </c>
      <c r="C568" t="s">
        <v>138</v>
      </c>
      <c r="D568" t="s">
        <v>12</v>
      </c>
      <c r="E568" t="s">
        <v>74</v>
      </c>
      <c r="F568" t="s">
        <v>271</v>
      </c>
      <c r="G568" t="s">
        <v>57</v>
      </c>
      <c r="H568" t="s">
        <v>46</v>
      </c>
      <c r="I568" s="3">
        <v>4.8000000000000001E-2</v>
      </c>
      <c r="J568" t="s">
        <v>0</v>
      </c>
      <c r="K568" t="s">
        <v>74</v>
      </c>
      <c r="L568" t="s">
        <v>74</v>
      </c>
      <c r="M568" t="b">
        <f>IF(COUNTIF(carcinogens!$A$2:$A$35,G568),TRUE,FALSE)</f>
        <v>1</v>
      </c>
      <c r="N568" t="b">
        <f t="shared" si="33"/>
        <v>0</v>
      </c>
      <c r="O568" s="3">
        <f t="shared" si="34"/>
        <v>4.8000000000000001E-2</v>
      </c>
      <c r="P568" t="b">
        <f t="shared" si="35"/>
        <v>0</v>
      </c>
      <c r="Q568" t="str">
        <f>VLOOKUP(C568,'Feedstock source'!$A$1:$B$8,2,FALSE)</f>
        <v>sludge</v>
      </c>
      <c r="R568" t="str">
        <f>VLOOKUP($G568,'PAHs abbreviations'!$A$2:$B$17,2,FALSE)</f>
        <v>B(b)F</v>
      </c>
      <c r="S568" s="3">
        <v>4.8000000000000001E-2</v>
      </c>
    </row>
    <row r="569" spans="1:19">
      <c r="A569" t="s">
        <v>63</v>
      </c>
      <c r="B569" t="str">
        <f t="shared" si="32"/>
        <v>LSS-F</v>
      </c>
      <c r="C569" t="s">
        <v>138</v>
      </c>
      <c r="D569" t="s">
        <v>12</v>
      </c>
      <c r="E569" t="s">
        <v>74</v>
      </c>
      <c r="F569" t="s">
        <v>271</v>
      </c>
      <c r="G569" t="s">
        <v>61</v>
      </c>
      <c r="H569" t="s">
        <v>46</v>
      </c>
      <c r="I569" s="3">
        <v>6.0999999999999999E-2</v>
      </c>
      <c r="J569" t="s">
        <v>0</v>
      </c>
      <c r="K569" t="s">
        <v>74</v>
      </c>
      <c r="L569" t="s">
        <v>74</v>
      </c>
      <c r="M569" t="b">
        <f>IF(COUNTIF(carcinogens!$A$2:$A$35,G569),TRUE,FALSE)</f>
        <v>1</v>
      </c>
      <c r="N569" t="b">
        <f t="shared" si="33"/>
        <v>0</v>
      </c>
      <c r="O569" s="3">
        <f t="shared" si="34"/>
        <v>6.0999999999999999E-2</v>
      </c>
      <c r="P569" t="b">
        <f t="shared" si="35"/>
        <v>0</v>
      </c>
      <c r="Q569" t="str">
        <f>VLOOKUP(C569,'Feedstock source'!$A$1:$B$8,2,FALSE)</f>
        <v>sludge</v>
      </c>
      <c r="R569" t="str">
        <f>VLOOKUP($G569,'PAHs abbreviations'!$A$2:$B$17,2,FALSE)</f>
        <v>B(ghi)P</v>
      </c>
      <c r="S569" s="3">
        <v>6.0999999999999999E-2</v>
      </c>
    </row>
    <row r="570" spans="1:19">
      <c r="A570" t="s">
        <v>63</v>
      </c>
      <c r="B570" t="str">
        <f t="shared" si="32"/>
        <v>LSS-F</v>
      </c>
      <c r="C570" t="s">
        <v>138</v>
      </c>
      <c r="D570" t="s">
        <v>12</v>
      </c>
      <c r="E570" t="s">
        <v>74</v>
      </c>
      <c r="F570" t="s">
        <v>271</v>
      </c>
      <c r="G570" t="s">
        <v>61</v>
      </c>
      <c r="H570" t="s">
        <v>46</v>
      </c>
      <c r="I570" s="3">
        <v>5.7000000000000002E-2</v>
      </c>
      <c r="J570" t="s">
        <v>0</v>
      </c>
      <c r="K570" t="s">
        <v>74</v>
      </c>
      <c r="L570" t="s">
        <v>74</v>
      </c>
      <c r="M570" t="b">
        <f>IF(COUNTIF(carcinogens!$A$2:$A$35,G570),TRUE,FALSE)</f>
        <v>1</v>
      </c>
      <c r="N570" t="b">
        <f t="shared" si="33"/>
        <v>0</v>
      </c>
      <c r="O570" s="3">
        <f t="shared" si="34"/>
        <v>5.7000000000000002E-2</v>
      </c>
      <c r="P570" t="b">
        <f t="shared" si="35"/>
        <v>0</v>
      </c>
      <c r="Q570" t="str">
        <f>VLOOKUP(C570,'Feedstock source'!$A$1:$B$8,2,FALSE)</f>
        <v>sludge</v>
      </c>
      <c r="R570" t="str">
        <f>VLOOKUP($G570,'PAHs abbreviations'!$A$2:$B$17,2,FALSE)</f>
        <v>B(ghi)P</v>
      </c>
      <c r="S570" s="3">
        <v>5.7000000000000002E-2</v>
      </c>
    </row>
    <row r="571" spans="1:19">
      <c r="A571" t="s">
        <v>63</v>
      </c>
      <c r="B571" t="str">
        <f t="shared" si="32"/>
        <v>LSS-F</v>
      </c>
      <c r="C571" t="s">
        <v>138</v>
      </c>
      <c r="D571" t="s">
        <v>12</v>
      </c>
      <c r="E571" t="s">
        <v>74</v>
      </c>
      <c r="F571" t="s">
        <v>271</v>
      </c>
      <c r="G571" t="s">
        <v>61</v>
      </c>
      <c r="H571" t="s">
        <v>46</v>
      </c>
      <c r="I571" s="3">
        <v>5.1999999999999998E-2</v>
      </c>
      <c r="J571" t="s">
        <v>0</v>
      </c>
      <c r="K571" t="s">
        <v>74</v>
      </c>
      <c r="L571" t="s">
        <v>74</v>
      </c>
      <c r="M571" t="b">
        <f>IF(COUNTIF(carcinogens!$A$2:$A$35,G571),TRUE,FALSE)</f>
        <v>1</v>
      </c>
      <c r="N571" t="b">
        <f t="shared" si="33"/>
        <v>0</v>
      </c>
      <c r="O571" s="3">
        <f t="shared" si="34"/>
        <v>5.1999999999999998E-2</v>
      </c>
      <c r="P571" t="b">
        <f t="shared" si="35"/>
        <v>0</v>
      </c>
      <c r="Q571" t="str">
        <f>VLOOKUP(C571,'Feedstock source'!$A$1:$B$8,2,FALSE)</f>
        <v>sludge</v>
      </c>
      <c r="R571" t="str">
        <f>VLOOKUP($G571,'PAHs abbreviations'!$A$2:$B$17,2,FALSE)</f>
        <v>B(ghi)P</v>
      </c>
      <c r="S571" s="3">
        <v>5.1999999999999998E-2</v>
      </c>
    </row>
    <row r="572" spans="1:19">
      <c r="A572" t="s">
        <v>63</v>
      </c>
      <c r="B572" t="str">
        <f t="shared" si="32"/>
        <v>LSS-F</v>
      </c>
      <c r="C572" t="s">
        <v>138</v>
      </c>
      <c r="D572" t="s">
        <v>12</v>
      </c>
      <c r="E572" t="s">
        <v>74</v>
      </c>
      <c r="F572" t="s">
        <v>271</v>
      </c>
      <c r="G572" t="s">
        <v>58</v>
      </c>
      <c r="H572" t="s">
        <v>46</v>
      </c>
      <c r="I572" s="3">
        <v>3.5000000000000003E-2</v>
      </c>
      <c r="J572" t="s">
        <v>0</v>
      </c>
      <c r="K572" t="s">
        <v>74</v>
      </c>
      <c r="L572" t="s">
        <v>74</v>
      </c>
      <c r="M572" t="b">
        <f>IF(COUNTIF(carcinogens!$A$2:$A$35,G572),TRUE,FALSE)</f>
        <v>1</v>
      </c>
      <c r="N572" t="b">
        <f t="shared" si="33"/>
        <v>0</v>
      </c>
      <c r="O572" s="3">
        <f t="shared" si="34"/>
        <v>3.5000000000000003E-2</v>
      </c>
      <c r="P572" t="b">
        <f t="shared" si="35"/>
        <v>0</v>
      </c>
      <c r="Q572" t="str">
        <f>VLOOKUP(C572,'Feedstock source'!$A$1:$B$8,2,FALSE)</f>
        <v>sludge</v>
      </c>
      <c r="R572" t="str">
        <f>VLOOKUP($G572,'PAHs abbreviations'!$A$2:$B$17,2,FALSE)</f>
        <v>B(k)F</v>
      </c>
      <c r="S572" s="3">
        <v>3.5000000000000003E-2</v>
      </c>
    </row>
    <row r="573" spans="1:19">
      <c r="A573" t="s">
        <v>63</v>
      </c>
      <c r="B573" t="str">
        <f t="shared" si="32"/>
        <v>LSS-F</v>
      </c>
      <c r="C573" t="s">
        <v>138</v>
      </c>
      <c r="D573" t="s">
        <v>12</v>
      </c>
      <c r="E573" t="s">
        <v>74</v>
      </c>
      <c r="F573" t="s">
        <v>271</v>
      </c>
      <c r="G573" t="s">
        <v>58</v>
      </c>
      <c r="H573" t="s">
        <v>46</v>
      </c>
      <c r="I573" s="3">
        <v>3.1E-2</v>
      </c>
      <c r="J573" t="s">
        <v>0</v>
      </c>
      <c r="K573" t="s">
        <v>74</v>
      </c>
      <c r="L573" t="s">
        <v>74</v>
      </c>
      <c r="M573" t="b">
        <f>IF(COUNTIF(carcinogens!$A$2:$A$35,G573),TRUE,FALSE)</f>
        <v>1</v>
      </c>
      <c r="N573" t="b">
        <f t="shared" si="33"/>
        <v>0</v>
      </c>
      <c r="O573" s="3">
        <f t="shared" si="34"/>
        <v>3.1E-2</v>
      </c>
      <c r="P573" t="b">
        <f t="shared" si="35"/>
        <v>0</v>
      </c>
      <c r="Q573" t="str">
        <f>VLOOKUP(C573,'Feedstock source'!$A$1:$B$8,2,FALSE)</f>
        <v>sludge</v>
      </c>
      <c r="R573" t="str">
        <f>VLOOKUP($G573,'PAHs abbreviations'!$A$2:$B$17,2,FALSE)</f>
        <v>B(k)F</v>
      </c>
      <c r="S573" s="3">
        <v>3.1E-2</v>
      </c>
    </row>
    <row r="574" spans="1:19">
      <c r="A574" t="s">
        <v>63</v>
      </c>
      <c r="B574" t="str">
        <f t="shared" si="32"/>
        <v>LSS-F</v>
      </c>
      <c r="C574" t="s">
        <v>138</v>
      </c>
      <c r="D574" t="s">
        <v>12</v>
      </c>
      <c r="E574" t="s">
        <v>74</v>
      </c>
      <c r="F574" t="s">
        <v>271</v>
      </c>
      <c r="G574" t="s">
        <v>58</v>
      </c>
      <c r="H574" t="s">
        <v>46</v>
      </c>
      <c r="I574" s="3">
        <v>2.9000000000000001E-2</v>
      </c>
      <c r="J574" t="s">
        <v>0</v>
      </c>
      <c r="K574" t="s">
        <v>74</v>
      </c>
      <c r="L574" t="s">
        <v>74</v>
      </c>
      <c r="M574" t="b">
        <f>IF(COUNTIF(carcinogens!$A$2:$A$35,G574),TRUE,FALSE)</f>
        <v>1</v>
      </c>
      <c r="N574" t="b">
        <f t="shared" si="33"/>
        <v>0</v>
      </c>
      <c r="O574" s="3">
        <f t="shared" si="34"/>
        <v>2.9000000000000001E-2</v>
      </c>
      <c r="P574" t="b">
        <f t="shared" si="35"/>
        <v>0</v>
      </c>
      <c r="Q574" t="str">
        <f>VLOOKUP(C574,'Feedstock source'!$A$1:$B$8,2,FALSE)</f>
        <v>sludge</v>
      </c>
      <c r="R574" t="str">
        <f>VLOOKUP($G574,'PAHs abbreviations'!$A$2:$B$17,2,FALSE)</f>
        <v>B(k)F</v>
      </c>
      <c r="S574" s="3">
        <v>2.9000000000000001E-2</v>
      </c>
    </row>
    <row r="575" spans="1:19">
      <c r="A575" t="s">
        <v>63</v>
      </c>
      <c r="B575" t="str">
        <f t="shared" si="32"/>
        <v>LSS-F</v>
      </c>
      <c r="C575" t="s">
        <v>138</v>
      </c>
      <c r="D575" t="s">
        <v>12</v>
      </c>
      <c r="E575" t="s">
        <v>74</v>
      </c>
      <c r="F575" t="s">
        <v>271</v>
      </c>
      <c r="G575" t="s">
        <v>56</v>
      </c>
      <c r="H575" t="s">
        <v>46</v>
      </c>
      <c r="I575" s="3">
        <v>8.1000000000000003E-2</v>
      </c>
      <c r="J575" t="s">
        <v>0</v>
      </c>
      <c r="K575" t="s">
        <v>74</v>
      </c>
      <c r="L575" t="s">
        <v>74</v>
      </c>
      <c r="M575" t="b">
        <f>IF(COUNTIF(carcinogens!$A$2:$A$35,G575),TRUE,FALSE)</f>
        <v>1</v>
      </c>
      <c r="N575" t="b">
        <f t="shared" si="33"/>
        <v>0</v>
      </c>
      <c r="O575" s="3">
        <f t="shared" si="34"/>
        <v>8.1000000000000003E-2</v>
      </c>
      <c r="P575" t="b">
        <f t="shared" si="35"/>
        <v>0</v>
      </c>
      <c r="Q575" t="str">
        <f>VLOOKUP(C575,'Feedstock source'!$A$1:$B$8,2,FALSE)</f>
        <v>sludge</v>
      </c>
      <c r="R575" t="str">
        <f>VLOOKUP($G575,'PAHs abbreviations'!$A$2:$B$17,2,FALSE)</f>
        <v>Cry</v>
      </c>
      <c r="S575" s="3">
        <v>8.1000000000000003E-2</v>
      </c>
    </row>
    <row r="576" spans="1:19">
      <c r="A576" t="s">
        <v>63</v>
      </c>
      <c r="B576" t="str">
        <f t="shared" si="32"/>
        <v>LSS-F</v>
      </c>
      <c r="C576" t="s">
        <v>138</v>
      </c>
      <c r="D576" t="s">
        <v>12</v>
      </c>
      <c r="E576" t="s">
        <v>74</v>
      </c>
      <c r="F576" t="s">
        <v>271</v>
      </c>
      <c r="G576" t="s">
        <v>56</v>
      </c>
      <c r="H576" t="s">
        <v>46</v>
      </c>
      <c r="I576" s="3">
        <v>0.08</v>
      </c>
      <c r="J576" t="s">
        <v>0</v>
      </c>
      <c r="K576" t="s">
        <v>74</v>
      </c>
      <c r="L576" t="s">
        <v>74</v>
      </c>
      <c r="M576" t="b">
        <f>IF(COUNTIF(carcinogens!$A$2:$A$35,G576),TRUE,FALSE)</f>
        <v>1</v>
      </c>
      <c r="N576" t="b">
        <f t="shared" si="33"/>
        <v>0</v>
      </c>
      <c r="O576" s="3">
        <f t="shared" si="34"/>
        <v>0.08</v>
      </c>
      <c r="P576" t="b">
        <f t="shared" si="35"/>
        <v>0</v>
      </c>
      <c r="Q576" t="str">
        <f>VLOOKUP(C576,'Feedstock source'!$A$1:$B$8,2,FALSE)</f>
        <v>sludge</v>
      </c>
      <c r="R576" t="str">
        <f>VLOOKUP($G576,'PAHs abbreviations'!$A$2:$B$17,2,FALSE)</f>
        <v>Cry</v>
      </c>
      <c r="S576" s="3">
        <v>0.08</v>
      </c>
    </row>
    <row r="577" spans="1:19">
      <c r="A577" t="s">
        <v>63</v>
      </c>
      <c r="B577" t="str">
        <f t="shared" si="32"/>
        <v>LSS-F</v>
      </c>
      <c r="C577" t="s">
        <v>138</v>
      </c>
      <c r="D577" t="s">
        <v>12</v>
      </c>
      <c r="E577" t="s">
        <v>74</v>
      </c>
      <c r="F577" t="s">
        <v>271</v>
      </c>
      <c r="G577" t="s">
        <v>56</v>
      </c>
      <c r="H577" t="s">
        <v>46</v>
      </c>
      <c r="I577" s="3">
        <v>0.08</v>
      </c>
      <c r="J577" t="s">
        <v>0</v>
      </c>
      <c r="K577" t="s">
        <v>74</v>
      </c>
      <c r="L577" t="s">
        <v>74</v>
      </c>
      <c r="M577" t="b">
        <f>IF(COUNTIF(carcinogens!$A$2:$A$35,G577),TRUE,FALSE)</f>
        <v>1</v>
      </c>
      <c r="N577" t="b">
        <f t="shared" si="33"/>
        <v>0</v>
      </c>
      <c r="O577" s="3">
        <f t="shared" si="34"/>
        <v>0.08</v>
      </c>
      <c r="P577" t="b">
        <f t="shared" si="35"/>
        <v>0</v>
      </c>
      <c r="Q577" t="str">
        <f>VLOOKUP(C577,'Feedstock source'!$A$1:$B$8,2,FALSE)</f>
        <v>sludge</v>
      </c>
      <c r="R577" t="str">
        <f>VLOOKUP($G577,'PAHs abbreviations'!$A$2:$B$17,2,FALSE)</f>
        <v>Cry</v>
      </c>
      <c r="S577" s="3">
        <v>0.08</v>
      </c>
    </row>
    <row r="578" spans="1:19">
      <c r="A578" t="s">
        <v>63</v>
      </c>
      <c r="B578" t="str">
        <f t="shared" ref="B578:B641" si="36">A578</f>
        <v>LSS-F</v>
      </c>
      <c r="C578" t="s">
        <v>138</v>
      </c>
      <c r="D578" t="s">
        <v>12</v>
      </c>
      <c r="E578" t="s">
        <v>74</v>
      </c>
      <c r="F578" t="s">
        <v>271</v>
      </c>
      <c r="G578" t="s">
        <v>62</v>
      </c>
      <c r="H578" t="s">
        <v>46</v>
      </c>
      <c r="I578" s="3">
        <v>1.4E-2</v>
      </c>
      <c r="J578" t="s">
        <v>0</v>
      </c>
      <c r="K578" t="s">
        <v>74</v>
      </c>
      <c r="L578" t="s">
        <v>74</v>
      </c>
      <c r="M578" t="b">
        <f>IF(COUNTIF(carcinogens!$A$2:$A$35,G578),TRUE,FALSE)</f>
        <v>1</v>
      </c>
      <c r="N578" t="b">
        <f t="shared" ref="N578:N641" si="37">IF(ISNUMBER(I578),FALSE,TRUE)</f>
        <v>0</v>
      </c>
      <c r="O578" s="3">
        <f t="shared" ref="O578:O641" si="38">I578</f>
        <v>1.4E-2</v>
      </c>
      <c r="P578" t="b">
        <f t="shared" ref="P578:P641" si="39">IF(ISNUMBER(O578),FALSE,TRUE)</f>
        <v>0</v>
      </c>
      <c r="Q578" t="str">
        <f>VLOOKUP(C578,'Feedstock source'!$A$1:$B$8,2,FALSE)</f>
        <v>sludge</v>
      </c>
      <c r="R578" t="str">
        <f>VLOOKUP($G578,'PAHs abbreviations'!$A$2:$B$17,2,FALSE)</f>
        <v>DB(ah)A</v>
      </c>
      <c r="S578" s="3">
        <v>1.4E-2</v>
      </c>
    </row>
    <row r="579" spans="1:19">
      <c r="A579" t="s">
        <v>63</v>
      </c>
      <c r="B579" t="str">
        <f t="shared" si="36"/>
        <v>LSS-F</v>
      </c>
      <c r="C579" t="s">
        <v>138</v>
      </c>
      <c r="D579" t="s">
        <v>12</v>
      </c>
      <c r="E579" t="s">
        <v>74</v>
      </c>
      <c r="F579" t="s">
        <v>271</v>
      </c>
      <c r="G579" t="s">
        <v>62</v>
      </c>
      <c r="H579" t="s">
        <v>46</v>
      </c>
      <c r="I579" s="3">
        <v>1.2999999999999999E-2</v>
      </c>
      <c r="J579" t="s">
        <v>0</v>
      </c>
      <c r="K579" t="s">
        <v>74</v>
      </c>
      <c r="L579" t="s">
        <v>74</v>
      </c>
      <c r="M579" t="b">
        <f>IF(COUNTIF(carcinogens!$A$2:$A$35,G579),TRUE,FALSE)</f>
        <v>1</v>
      </c>
      <c r="N579" t="b">
        <f t="shared" si="37"/>
        <v>0</v>
      </c>
      <c r="O579" s="3">
        <f t="shared" si="38"/>
        <v>1.2999999999999999E-2</v>
      </c>
      <c r="P579" t="b">
        <f t="shared" si="39"/>
        <v>0</v>
      </c>
      <c r="Q579" t="str">
        <f>VLOOKUP(C579,'Feedstock source'!$A$1:$B$8,2,FALSE)</f>
        <v>sludge</v>
      </c>
      <c r="R579" t="str">
        <f>VLOOKUP($G579,'PAHs abbreviations'!$A$2:$B$17,2,FALSE)</f>
        <v>DB(ah)A</v>
      </c>
      <c r="S579" s="3">
        <v>1.2999999999999999E-2</v>
      </c>
    </row>
    <row r="580" spans="1:19">
      <c r="A580" t="s">
        <v>63</v>
      </c>
      <c r="B580" t="str">
        <f t="shared" si="36"/>
        <v>LSS-F</v>
      </c>
      <c r="C580" t="s">
        <v>138</v>
      </c>
      <c r="D580" t="s">
        <v>12</v>
      </c>
      <c r="E580" t="s">
        <v>74</v>
      </c>
      <c r="F580" t="s">
        <v>271</v>
      </c>
      <c r="G580" t="s">
        <v>62</v>
      </c>
      <c r="H580" t="s">
        <v>46</v>
      </c>
      <c r="I580" s="3">
        <v>1.2999999999999999E-2</v>
      </c>
      <c r="J580" t="s">
        <v>0</v>
      </c>
      <c r="K580" t="s">
        <v>74</v>
      </c>
      <c r="L580" t="s">
        <v>74</v>
      </c>
      <c r="M580" t="b">
        <f>IF(COUNTIF(carcinogens!$A$2:$A$35,G580),TRUE,FALSE)</f>
        <v>1</v>
      </c>
      <c r="N580" t="b">
        <f t="shared" si="37"/>
        <v>0</v>
      </c>
      <c r="O580" s="3">
        <f t="shared" si="38"/>
        <v>1.2999999999999999E-2</v>
      </c>
      <c r="P580" t="b">
        <f t="shared" si="39"/>
        <v>0</v>
      </c>
      <c r="Q580" t="str">
        <f>VLOOKUP(C580,'Feedstock source'!$A$1:$B$8,2,FALSE)</f>
        <v>sludge</v>
      </c>
      <c r="R580" t="str">
        <f>VLOOKUP($G580,'PAHs abbreviations'!$A$2:$B$17,2,FALSE)</f>
        <v>DB(ah)A</v>
      </c>
      <c r="S580" s="3">
        <v>1.2999999999999999E-2</v>
      </c>
    </row>
    <row r="581" spans="1:19">
      <c r="A581" t="s">
        <v>63</v>
      </c>
      <c r="B581" t="str">
        <f t="shared" si="36"/>
        <v>LSS-F</v>
      </c>
      <c r="C581" t="s">
        <v>138</v>
      </c>
      <c r="D581" t="s">
        <v>12</v>
      </c>
      <c r="E581" t="s">
        <v>74</v>
      </c>
      <c r="F581" t="s">
        <v>271</v>
      </c>
      <c r="G581" t="s">
        <v>53</v>
      </c>
      <c r="H581" t="s">
        <v>46</v>
      </c>
      <c r="I581" s="3">
        <v>0.19700000000000001</v>
      </c>
      <c r="J581" t="s">
        <v>0</v>
      </c>
      <c r="K581" t="s">
        <v>74</v>
      </c>
      <c r="L581" t="s">
        <v>74</v>
      </c>
      <c r="M581" t="b">
        <f>IF(COUNTIF(carcinogens!$A$2:$A$35,G581),TRUE,FALSE)</f>
        <v>0</v>
      </c>
      <c r="N581" t="b">
        <f t="shared" si="37"/>
        <v>0</v>
      </c>
      <c r="O581" s="3">
        <f t="shared" si="38"/>
        <v>0.19700000000000001</v>
      </c>
      <c r="P581" t="b">
        <f t="shared" si="39"/>
        <v>0</v>
      </c>
      <c r="Q581" t="str">
        <f>VLOOKUP(C581,'Feedstock source'!$A$1:$B$8,2,FALSE)</f>
        <v>sludge</v>
      </c>
      <c r="R581" t="str">
        <f>VLOOKUP($G581,'PAHs abbreviations'!$A$2:$B$17,2,FALSE)</f>
        <v>Flt</v>
      </c>
      <c r="S581" s="3">
        <v>0.19700000000000001</v>
      </c>
    </row>
    <row r="582" spans="1:19">
      <c r="A582" t="s">
        <v>63</v>
      </c>
      <c r="B582" t="str">
        <f t="shared" si="36"/>
        <v>LSS-F</v>
      </c>
      <c r="C582" t="s">
        <v>138</v>
      </c>
      <c r="D582" t="s">
        <v>12</v>
      </c>
      <c r="E582" t="s">
        <v>74</v>
      </c>
      <c r="F582" t="s">
        <v>271</v>
      </c>
      <c r="G582" t="s">
        <v>53</v>
      </c>
      <c r="H582" t="s">
        <v>46</v>
      </c>
      <c r="I582" s="3">
        <v>0.17499999999999999</v>
      </c>
      <c r="J582" t="s">
        <v>0</v>
      </c>
      <c r="K582" t="s">
        <v>74</v>
      </c>
      <c r="L582" t="s">
        <v>74</v>
      </c>
      <c r="M582" t="b">
        <f>IF(COUNTIF(carcinogens!$A$2:$A$35,G582),TRUE,FALSE)</f>
        <v>0</v>
      </c>
      <c r="N582" t="b">
        <f t="shared" si="37"/>
        <v>0</v>
      </c>
      <c r="O582" s="3">
        <f t="shared" si="38"/>
        <v>0.17499999999999999</v>
      </c>
      <c r="P582" t="b">
        <f t="shared" si="39"/>
        <v>0</v>
      </c>
      <c r="Q582" t="str">
        <f>VLOOKUP(C582,'Feedstock source'!$A$1:$B$8,2,FALSE)</f>
        <v>sludge</v>
      </c>
      <c r="R582" t="str">
        <f>VLOOKUP($G582,'PAHs abbreviations'!$A$2:$B$17,2,FALSE)</f>
        <v>Flt</v>
      </c>
      <c r="S582" s="3">
        <v>0.17499999999999999</v>
      </c>
    </row>
    <row r="583" spans="1:19">
      <c r="A583" t="s">
        <v>63</v>
      </c>
      <c r="B583" t="str">
        <f t="shared" si="36"/>
        <v>LSS-F</v>
      </c>
      <c r="C583" t="s">
        <v>138</v>
      </c>
      <c r="D583" t="s">
        <v>12</v>
      </c>
      <c r="E583" t="s">
        <v>74</v>
      </c>
      <c r="F583" t="s">
        <v>271</v>
      </c>
      <c r="G583" t="s">
        <v>53</v>
      </c>
      <c r="H583" t="s">
        <v>46</v>
      </c>
      <c r="I583" s="3">
        <v>0.16800000000000001</v>
      </c>
      <c r="J583" t="s">
        <v>0</v>
      </c>
      <c r="K583" t="s">
        <v>74</v>
      </c>
      <c r="L583" t="s">
        <v>74</v>
      </c>
      <c r="M583" t="b">
        <f>IF(COUNTIF(carcinogens!$A$2:$A$35,G583),TRUE,FALSE)</f>
        <v>0</v>
      </c>
      <c r="N583" t="b">
        <f t="shared" si="37"/>
        <v>0</v>
      </c>
      <c r="O583" s="3">
        <f t="shared" si="38"/>
        <v>0.16800000000000001</v>
      </c>
      <c r="P583" t="b">
        <f t="shared" si="39"/>
        <v>0</v>
      </c>
      <c r="Q583" t="str">
        <f>VLOOKUP(C583,'Feedstock source'!$A$1:$B$8,2,FALSE)</f>
        <v>sludge</v>
      </c>
      <c r="R583" t="str">
        <f>VLOOKUP($G583,'PAHs abbreviations'!$A$2:$B$17,2,FALSE)</f>
        <v>Flt</v>
      </c>
      <c r="S583" s="3">
        <v>0.16800000000000001</v>
      </c>
    </row>
    <row r="584" spans="1:19">
      <c r="A584" t="s">
        <v>63</v>
      </c>
      <c r="B584" t="str">
        <f t="shared" si="36"/>
        <v>LSS-F</v>
      </c>
      <c r="C584" t="s">
        <v>138</v>
      </c>
      <c r="D584" t="s">
        <v>12</v>
      </c>
      <c r="E584" t="s">
        <v>74</v>
      </c>
      <c r="F584" t="s">
        <v>271</v>
      </c>
      <c r="G584" t="s">
        <v>50</v>
      </c>
      <c r="H584" t="s">
        <v>46</v>
      </c>
      <c r="I584" s="3">
        <v>2.3E-2</v>
      </c>
      <c r="J584" t="s">
        <v>0</v>
      </c>
      <c r="K584" t="s">
        <v>74</v>
      </c>
      <c r="L584" t="s">
        <v>74</v>
      </c>
      <c r="M584" t="b">
        <f>IF(COUNTIF(carcinogens!$A$2:$A$35,G584),TRUE,FALSE)</f>
        <v>0</v>
      </c>
      <c r="N584" t="b">
        <f t="shared" si="37"/>
        <v>0</v>
      </c>
      <c r="O584" s="3">
        <f t="shared" si="38"/>
        <v>2.3E-2</v>
      </c>
      <c r="P584" t="b">
        <f t="shared" si="39"/>
        <v>0</v>
      </c>
      <c r="Q584" t="str">
        <f>VLOOKUP(C584,'Feedstock source'!$A$1:$B$8,2,FALSE)</f>
        <v>sludge</v>
      </c>
      <c r="R584" t="str">
        <f>VLOOKUP($G584,'PAHs abbreviations'!$A$2:$B$17,2,FALSE)</f>
        <v>Flu</v>
      </c>
      <c r="S584" s="3">
        <v>2.3E-2</v>
      </c>
    </row>
    <row r="585" spans="1:19">
      <c r="A585" t="s">
        <v>63</v>
      </c>
      <c r="B585" t="str">
        <f t="shared" si="36"/>
        <v>LSS-F</v>
      </c>
      <c r="C585" t="s">
        <v>138</v>
      </c>
      <c r="D585" t="s">
        <v>12</v>
      </c>
      <c r="E585" t="s">
        <v>74</v>
      </c>
      <c r="F585" t="s">
        <v>271</v>
      </c>
      <c r="G585" t="s">
        <v>50</v>
      </c>
      <c r="H585" t="s">
        <v>46</v>
      </c>
      <c r="I585" s="3">
        <v>2.1000000000000001E-2</v>
      </c>
      <c r="J585" t="s">
        <v>0</v>
      </c>
      <c r="K585" t="s">
        <v>74</v>
      </c>
      <c r="L585" t="s">
        <v>74</v>
      </c>
      <c r="M585" t="b">
        <f>IF(COUNTIF(carcinogens!$A$2:$A$35,G585),TRUE,FALSE)</f>
        <v>0</v>
      </c>
      <c r="N585" t="b">
        <f t="shared" si="37"/>
        <v>0</v>
      </c>
      <c r="O585" s="3">
        <f t="shared" si="38"/>
        <v>2.1000000000000001E-2</v>
      </c>
      <c r="P585" t="b">
        <f t="shared" si="39"/>
        <v>0</v>
      </c>
      <c r="Q585" t="str">
        <f>VLOOKUP(C585,'Feedstock source'!$A$1:$B$8,2,FALSE)</f>
        <v>sludge</v>
      </c>
      <c r="R585" t="str">
        <f>VLOOKUP($G585,'PAHs abbreviations'!$A$2:$B$17,2,FALSE)</f>
        <v>Flu</v>
      </c>
      <c r="S585" s="3">
        <v>2.1000000000000001E-2</v>
      </c>
    </row>
    <row r="586" spans="1:19">
      <c r="A586" t="s">
        <v>63</v>
      </c>
      <c r="B586" t="str">
        <f t="shared" si="36"/>
        <v>LSS-F</v>
      </c>
      <c r="C586" t="s">
        <v>138</v>
      </c>
      <c r="D586" t="s">
        <v>12</v>
      </c>
      <c r="E586" t="s">
        <v>74</v>
      </c>
      <c r="F586" t="s">
        <v>271</v>
      </c>
      <c r="G586" t="s">
        <v>50</v>
      </c>
      <c r="H586" t="s">
        <v>46</v>
      </c>
      <c r="I586" s="3">
        <v>1.9E-2</v>
      </c>
      <c r="J586" t="s">
        <v>0</v>
      </c>
      <c r="K586" t="s">
        <v>74</v>
      </c>
      <c r="L586" t="s">
        <v>74</v>
      </c>
      <c r="M586" t="b">
        <f>IF(COUNTIF(carcinogens!$A$2:$A$35,G586),TRUE,FALSE)</f>
        <v>0</v>
      </c>
      <c r="N586" t="b">
        <f t="shared" si="37"/>
        <v>0</v>
      </c>
      <c r="O586" s="3">
        <f t="shared" si="38"/>
        <v>1.9E-2</v>
      </c>
      <c r="P586" t="b">
        <f t="shared" si="39"/>
        <v>0</v>
      </c>
      <c r="Q586" t="str">
        <f>VLOOKUP(C586,'Feedstock source'!$A$1:$B$8,2,FALSE)</f>
        <v>sludge</v>
      </c>
      <c r="R586" t="str">
        <f>VLOOKUP($G586,'PAHs abbreviations'!$A$2:$B$17,2,FALSE)</f>
        <v>Flu</v>
      </c>
      <c r="S586" s="3">
        <v>1.9E-2</v>
      </c>
    </row>
    <row r="587" spans="1:19">
      <c r="A587" t="s">
        <v>63</v>
      </c>
      <c r="B587" t="str">
        <f t="shared" si="36"/>
        <v>LSS-F</v>
      </c>
      <c r="C587" t="s">
        <v>138</v>
      </c>
      <c r="D587" t="s">
        <v>12</v>
      </c>
      <c r="E587" t="s">
        <v>74</v>
      </c>
      <c r="F587" t="s">
        <v>271</v>
      </c>
      <c r="G587" t="s">
        <v>60</v>
      </c>
      <c r="H587" t="s">
        <v>46</v>
      </c>
      <c r="I587" s="3">
        <v>5.0999999999999997E-2</v>
      </c>
      <c r="J587" t="s">
        <v>0</v>
      </c>
      <c r="K587" t="s">
        <v>74</v>
      </c>
      <c r="L587" t="s">
        <v>74</v>
      </c>
      <c r="M587" t="b">
        <f>IF(COUNTIF(carcinogens!$A$2:$A$35,G587),TRUE,FALSE)</f>
        <v>1</v>
      </c>
      <c r="N587" t="b">
        <f t="shared" si="37"/>
        <v>0</v>
      </c>
      <c r="O587" s="3">
        <f t="shared" si="38"/>
        <v>5.0999999999999997E-2</v>
      </c>
      <c r="P587" t="b">
        <f t="shared" si="39"/>
        <v>0</v>
      </c>
      <c r="Q587" t="str">
        <f>VLOOKUP(C587,'Feedstock source'!$A$1:$B$8,2,FALSE)</f>
        <v>sludge</v>
      </c>
      <c r="R587" t="str">
        <f>VLOOKUP($G587,'PAHs abbreviations'!$A$2:$B$17,2,FALSE)</f>
        <v>IP</v>
      </c>
      <c r="S587" s="3">
        <v>5.0999999999999997E-2</v>
      </c>
    </row>
    <row r="588" spans="1:19">
      <c r="A588" t="s">
        <v>63</v>
      </c>
      <c r="B588" t="str">
        <f t="shared" si="36"/>
        <v>LSS-F</v>
      </c>
      <c r="C588" t="s">
        <v>138</v>
      </c>
      <c r="D588" t="s">
        <v>12</v>
      </c>
      <c r="E588" t="s">
        <v>74</v>
      </c>
      <c r="F588" t="s">
        <v>271</v>
      </c>
      <c r="G588" t="s">
        <v>60</v>
      </c>
      <c r="H588" t="s">
        <v>46</v>
      </c>
      <c r="I588" s="3">
        <v>4.9000000000000002E-2</v>
      </c>
      <c r="J588" t="s">
        <v>0</v>
      </c>
      <c r="K588" t="s">
        <v>74</v>
      </c>
      <c r="L588" t="s">
        <v>74</v>
      </c>
      <c r="M588" t="b">
        <f>IF(COUNTIF(carcinogens!$A$2:$A$35,G588),TRUE,FALSE)</f>
        <v>1</v>
      </c>
      <c r="N588" t="b">
        <f t="shared" si="37"/>
        <v>0</v>
      </c>
      <c r="O588" s="3">
        <f t="shared" si="38"/>
        <v>4.9000000000000002E-2</v>
      </c>
      <c r="P588" t="b">
        <f t="shared" si="39"/>
        <v>0</v>
      </c>
      <c r="Q588" t="str">
        <f>VLOOKUP(C588,'Feedstock source'!$A$1:$B$8,2,FALSE)</f>
        <v>sludge</v>
      </c>
      <c r="R588" t="str">
        <f>VLOOKUP($G588,'PAHs abbreviations'!$A$2:$B$17,2,FALSE)</f>
        <v>IP</v>
      </c>
      <c r="S588" s="3">
        <v>4.9000000000000002E-2</v>
      </c>
    </row>
    <row r="589" spans="1:19">
      <c r="A589" t="s">
        <v>63</v>
      </c>
      <c r="B589" t="str">
        <f t="shared" si="36"/>
        <v>LSS-F</v>
      </c>
      <c r="C589" t="s">
        <v>138</v>
      </c>
      <c r="D589" t="s">
        <v>12</v>
      </c>
      <c r="E589" t="s">
        <v>74</v>
      </c>
      <c r="F589" t="s">
        <v>271</v>
      </c>
      <c r="G589" t="s">
        <v>60</v>
      </c>
      <c r="H589" t="s">
        <v>46</v>
      </c>
      <c r="I589" s="3">
        <v>4.4999999999999998E-2</v>
      </c>
      <c r="J589" t="s">
        <v>0</v>
      </c>
      <c r="K589" t="s">
        <v>74</v>
      </c>
      <c r="L589" t="s">
        <v>74</v>
      </c>
      <c r="M589" t="b">
        <f>IF(COUNTIF(carcinogens!$A$2:$A$35,G589),TRUE,FALSE)</f>
        <v>1</v>
      </c>
      <c r="N589" t="b">
        <f t="shared" si="37"/>
        <v>0</v>
      </c>
      <c r="O589" s="3">
        <f t="shared" si="38"/>
        <v>4.4999999999999998E-2</v>
      </c>
      <c r="P589" t="b">
        <f t="shared" si="39"/>
        <v>0</v>
      </c>
      <c r="Q589" t="str">
        <f>VLOOKUP(C589,'Feedstock source'!$A$1:$B$8,2,FALSE)</f>
        <v>sludge</v>
      </c>
      <c r="R589" t="str">
        <f>VLOOKUP($G589,'PAHs abbreviations'!$A$2:$B$17,2,FALSE)</f>
        <v>IP</v>
      </c>
      <c r="S589" s="3">
        <v>4.4999999999999998E-2</v>
      </c>
    </row>
    <row r="590" spans="1:19">
      <c r="A590" t="s">
        <v>63</v>
      </c>
      <c r="B590" t="str">
        <f t="shared" si="36"/>
        <v>LSS-F</v>
      </c>
      <c r="C590" t="s">
        <v>138</v>
      </c>
      <c r="D590" t="s">
        <v>12</v>
      </c>
      <c r="E590" t="s">
        <v>74</v>
      </c>
      <c r="F590" t="s">
        <v>271</v>
      </c>
      <c r="G590" t="s">
        <v>47</v>
      </c>
      <c r="H590" t="s">
        <v>46</v>
      </c>
      <c r="I590" s="3">
        <v>0.03</v>
      </c>
      <c r="J590" t="s">
        <v>0</v>
      </c>
      <c r="K590" t="s">
        <v>74</v>
      </c>
      <c r="L590" t="s">
        <v>74</v>
      </c>
      <c r="M590" t="b">
        <f>IF(COUNTIF(carcinogens!$A$2:$A$35,G590),TRUE,FALSE)</f>
        <v>0</v>
      </c>
      <c r="N590" t="b">
        <f t="shared" si="37"/>
        <v>0</v>
      </c>
      <c r="O590" s="3">
        <f t="shared" si="38"/>
        <v>0.03</v>
      </c>
      <c r="P590" t="b">
        <f t="shared" si="39"/>
        <v>0</v>
      </c>
      <c r="Q590" t="str">
        <f>VLOOKUP(C590,'Feedstock source'!$A$1:$B$8,2,FALSE)</f>
        <v>sludge</v>
      </c>
      <c r="R590" t="str">
        <f>VLOOKUP($G590,'PAHs abbreviations'!$A$2:$B$17,2,FALSE)</f>
        <v>Nap</v>
      </c>
      <c r="S590" s="3">
        <v>0.03</v>
      </c>
    </row>
    <row r="591" spans="1:19">
      <c r="A591" t="s">
        <v>63</v>
      </c>
      <c r="B591" t="str">
        <f t="shared" si="36"/>
        <v>LSS-F</v>
      </c>
      <c r="C591" t="s">
        <v>138</v>
      </c>
      <c r="D591" t="s">
        <v>12</v>
      </c>
      <c r="E591" t="s">
        <v>74</v>
      </c>
      <c r="F591" t="s">
        <v>271</v>
      </c>
      <c r="G591" t="s">
        <v>47</v>
      </c>
      <c r="H591" t="s">
        <v>46</v>
      </c>
      <c r="I591" s="3">
        <v>2.9000000000000001E-2</v>
      </c>
      <c r="J591" t="s">
        <v>0</v>
      </c>
      <c r="K591" t="s">
        <v>74</v>
      </c>
      <c r="L591" t="s">
        <v>74</v>
      </c>
      <c r="M591" t="b">
        <f>IF(COUNTIF(carcinogens!$A$2:$A$35,G591),TRUE,FALSE)</f>
        <v>0</v>
      </c>
      <c r="N591" t="b">
        <f t="shared" si="37"/>
        <v>0</v>
      </c>
      <c r="O591" s="3">
        <f t="shared" si="38"/>
        <v>2.9000000000000001E-2</v>
      </c>
      <c r="P591" t="b">
        <f t="shared" si="39"/>
        <v>0</v>
      </c>
      <c r="Q591" t="str">
        <f>VLOOKUP(C591,'Feedstock source'!$A$1:$B$8,2,FALSE)</f>
        <v>sludge</v>
      </c>
      <c r="R591" t="str">
        <f>VLOOKUP($G591,'PAHs abbreviations'!$A$2:$B$17,2,FALSE)</f>
        <v>Nap</v>
      </c>
      <c r="S591" s="3">
        <v>2.9000000000000001E-2</v>
      </c>
    </row>
    <row r="592" spans="1:19">
      <c r="A592" t="s">
        <v>63</v>
      </c>
      <c r="B592" t="str">
        <f t="shared" si="36"/>
        <v>LSS-F</v>
      </c>
      <c r="C592" t="s">
        <v>138</v>
      </c>
      <c r="D592" t="s">
        <v>12</v>
      </c>
      <c r="E592" t="s">
        <v>74</v>
      </c>
      <c r="F592" t="s">
        <v>271</v>
      </c>
      <c r="G592" t="s">
        <v>47</v>
      </c>
      <c r="H592" t="s">
        <v>46</v>
      </c>
      <c r="I592" s="3">
        <v>2.5999999999999999E-2</v>
      </c>
      <c r="J592" t="s">
        <v>0</v>
      </c>
      <c r="K592" t="s">
        <v>74</v>
      </c>
      <c r="L592" t="s">
        <v>74</v>
      </c>
      <c r="M592" t="b">
        <f>IF(COUNTIF(carcinogens!$A$2:$A$35,G592),TRUE,FALSE)</f>
        <v>0</v>
      </c>
      <c r="N592" t="b">
        <f t="shared" si="37"/>
        <v>0</v>
      </c>
      <c r="O592" s="3">
        <f t="shared" si="38"/>
        <v>2.5999999999999999E-2</v>
      </c>
      <c r="P592" t="b">
        <f t="shared" si="39"/>
        <v>0</v>
      </c>
      <c r="Q592" t="str">
        <f>VLOOKUP(C592,'Feedstock source'!$A$1:$B$8,2,FALSE)</f>
        <v>sludge</v>
      </c>
      <c r="R592" t="str">
        <f>VLOOKUP($G592,'PAHs abbreviations'!$A$2:$B$17,2,FALSE)</f>
        <v>Nap</v>
      </c>
      <c r="S592" s="3">
        <v>2.5999999999999999E-2</v>
      </c>
    </row>
    <row r="593" spans="1:19">
      <c r="A593" t="s">
        <v>63</v>
      </c>
      <c r="B593" t="str">
        <f t="shared" si="36"/>
        <v>LSS-F</v>
      </c>
      <c r="C593" t="s">
        <v>138</v>
      </c>
      <c r="D593" t="s">
        <v>12</v>
      </c>
      <c r="E593" t="s">
        <v>74</v>
      </c>
      <c r="F593" t="s">
        <v>271</v>
      </c>
      <c r="G593" t="s">
        <v>84</v>
      </c>
      <c r="H593" t="s">
        <v>76</v>
      </c>
      <c r="I593" s="3">
        <v>526</v>
      </c>
      <c r="J593" t="s">
        <v>27</v>
      </c>
      <c r="K593" t="s">
        <v>74</v>
      </c>
      <c r="L593" t="s">
        <v>74</v>
      </c>
      <c r="M593" t="b">
        <f>IF(COUNTIF(carcinogens!$A$2:$A$35,G593),TRUE,FALSE)</f>
        <v>1</v>
      </c>
      <c r="N593" t="b">
        <f t="shared" si="37"/>
        <v>0</v>
      </c>
      <c r="O593" s="3">
        <f t="shared" si="38"/>
        <v>526</v>
      </c>
      <c r="P593" t="b">
        <f t="shared" si="39"/>
        <v>0</v>
      </c>
      <c r="Q593" t="str">
        <f>VLOOKUP(C593,'Feedstock source'!$A$1:$B$8,2,FALSE)</f>
        <v>sludge</v>
      </c>
      <c r="R593" t="e">
        <f>VLOOKUP($G593,'PAHs abbreviations'!$A$2:$B$17,2,FALSE)</f>
        <v>#N/A</v>
      </c>
      <c r="S593" s="3">
        <v>526</v>
      </c>
    </row>
    <row r="594" spans="1:19">
      <c r="A594" t="s">
        <v>63</v>
      </c>
      <c r="B594" t="str">
        <f t="shared" si="36"/>
        <v>LSS-F</v>
      </c>
      <c r="C594" t="s">
        <v>138</v>
      </c>
      <c r="D594" t="s">
        <v>12</v>
      </c>
      <c r="E594" t="s">
        <v>74</v>
      </c>
      <c r="F594" t="s">
        <v>271</v>
      </c>
      <c r="G594" t="s">
        <v>84</v>
      </c>
      <c r="H594" t="s">
        <v>76</v>
      </c>
      <c r="I594" s="3">
        <v>507</v>
      </c>
      <c r="J594" t="s">
        <v>27</v>
      </c>
      <c r="K594" t="s">
        <v>74</v>
      </c>
      <c r="L594" t="s">
        <v>74</v>
      </c>
      <c r="M594" t="b">
        <f>IF(COUNTIF(carcinogens!$A$2:$A$35,G594),TRUE,FALSE)</f>
        <v>1</v>
      </c>
      <c r="N594" t="b">
        <f t="shared" si="37"/>
        <v>0</v>
      </c>
      <c r="O594" s="3">
        <f t="shared" si="38"/>
        <v>507</v>
      </c>
      <c r="P594" t="b">
        <f t="shared" si="39"/>
        <v>0</v>
      </c>
      <c r="Q594" t="str">
        <f>VLOOKUP(C594,'Feedstock source'!$A$1:$B$8,2,FALSE)</f>
        <v>sludge</v>
      </c>
      <c r="R594" t="e">
        <f>VLOOKUP($G594,'PAHs abbreviations'!$A$2:$B$17,2,FALSE)</f>
        <v>#N/A</v>
      </c>
      <c r="S594" s="3">
        <v>507</v>
      </c>
    </row>
    <row r="595" spans="1:19">
      <c r="A595" t="s">
        <v>63</v>
      </c>
      <c r="B595" t="str">
        <f t="shared" si="36"/>
        <v>LSS-F</v>
      </c>
      <c r="C595" t="s">
        <v>138</v>
      </c>
      <c r="D595" t="s">
        <v>12</v>
      </c>
      <c r="E595" t="s">
        <v>74</v>
      </c>
      <c r="F595" t="s">
        <v>271</v>
      </c>
      <c r="G595" t="s">
        <v>84</v>
      </c>
      <c r="H595" t="s">
        <v>76</v>
      </c>
      <c r="I595" s="3">
        <v>469</v>
      </c>
      <c r="J595" t="s">
        <v>27</v>
      </c>
      <c r="K595" t="s">
        <v>74</v>
      </c>
      <c r="L595" t="s">
        <v>74</v>
      </c>
      <c r="M595" t="b">
        <f>IF(COUNTIF(carcinogens!$A$2:$A$35,G595),TRUE,FALSE)</f>
        <v>1</v>
      </c>
      <c r="N595" t="b">
        <f t="shared" si="37"/>
        <v>0</v>
      </c>
      <c r="O595" s="3">
        <f t="shared" si="38"/>
        <v>469</v>
      </c>
      <c r="P595" t="b">
        <f t="shared" si="39"/>
        <v>0</v>
      </c>
      <c r="Q595" t="str">
        <f>VLOOKUP(C595,'Feedstock source'!$A$1:$B$8,2,FALSE)</f>
        <v>sludge</v>
      </c>
      <c r="R595" t="e">
        <f>VLOOKUP($G595,'PAHs abbreviations'!$A$2:$B$17,2,FALSE)</f>
        <v>#N/A</v>
      </c>
      <c r="S595" s="3">
        <v>469</v>
      </c>
    </row>
    <row r="596" spans="1:19">
      <c r="A596" t="s">
        <v>63</v>
      </c>
      <c r="B596" t="str">
        <f t="shared" si="36"/>
        <v>LSS-F</v>
      </c>
      <c r="C596" t="s">
        <v>138</v>
      </c>
      <c r="D596" t="s">
        <v>12</v>
      </c>
      <c r="E596" t="s">
        <v>74</v>
      </c>
      <c r="F596" t="s">
        <v>271</v>
      </c>
      <c r="G596" t="s">
        <v>94</v>
      </c>
      <c r="H596" t="s">
        <v>76</v>
      </c>
      <c r="I596" s="3">
        <v>11.9</v>
      </c>
      <c r="J596" t="s">
        <v>27</v>
      </c>
      <c r="K596" t="s">
        <v>74</v>
      </c>
      <c r="L596" t="s">
        <v>74</v>
      </c>
      <c r="M596" t="b">
        <f>IF(COUNTIF(carcinogens!$A$2:$A$35,G596),TRUE,FALSE)</f>
        <v>1</v>
      </c>
      <c r="N596" t="b">
        <f t="shared" si="37"/>
        <v>0</v>
      </c>
      <c r="O596" s="3">
        <f t="shared" si="38"/>
        <v>11.9</v>
      </c>
      <c r="P596" t="b">
        <f t="shared" si="39"/>
        <v>0</v>
      </c>
      <c r="Q596" t="str">
        <f>VLOOKUP(C596,'Feedstock source'!$A$1:$B$8,2,FALSE)</f>
        <v>sludge</v>
      </c>
      <c r="R596" t="e">
        <f>VLOOKUP($G596,'PAHs abbreviations'!$A$2:$B$17,2,FALSE)</f>
        <v>#N/A</v>
      </c>
      <c r="S596" s="3">
        <v>11.9</v>
      </c>
    </row>
    <row r="597" spans="1:19">
      <c r="A597" t="s">
        <v>63</v>
      </c>
      <c r="B597" t="str">
        <f t="shared" si="36"/>
        <v>LSS-F</v>
      </c>
      <c r="C597" t="s">
        <v>138</v>
      </c>
      <c r="D597" t="s">
        <v>12</v>
      </c>
      <c r="E597" t="s">
        <v>74</v>
      </c>
      <c r="F597" t="s">
        <v>271</v>
      </c>
      <c r="G597" t="s">
        <v>94</v>
      </c>
      <c r="H597" t="s">
        <v>76</v>
      </c>
      <c r="I597" s="3">
        <v>11.4</v>
      </c>
      <c r="J597" t="s">
        <v>27</v>
      </c>
      <c r="K597" t="s">
        <v>74</v>
      </c>
      <c r="L597" t="s">
        <v>74</v>
      </c>
      <c r="M597" t="b">
        <f>IF(COUNTIF(carcinogens!$A$2:$A$35,G597),TRUE,FALSE)</f>
        <v>1</v>
      </c>
      <c r="N597" t="b">
        <f t="shared" si="37"/>
        <v>0</v>
      </c>
      <c r="O597" s="3">
        <f t="shared" si="38"/>
        <v>11.4</v>
      </c>
      <c r="P597" t="b">
        <f t="shared" si="39"/>
        <v>0</v>
      </c>
      <c r="Q597" t="str">
        <f>VLOOKUP(C597,'Feedstock source'!$A$1:$B$8,2,FALSE)</f>
        <v>sludge</v>
      </c>
      <c r="R597" t="e">
        <f>VLOOKUP($G597,'PAHs abbreviations'!$A$2:$B$17,2,FALSE)</f>
        <v>#N/A</v>
      </c>
      <c r="S597" s="3">
        <v>11.4</v>
      </c>
    </row>
    <row r="598" spans="1:19">
      <c r="A598" t="s">
        <v>63</v>
      </c>
      <c r="B598" t="str">
        <f t="shared" si="36"/>
        <v>LSS-F</v>
      </c>
      <c r="C598" t="s">
        <v>138</v>
      </c>
      <c r="D598" t="s">
        <v>12</v>
      </c>
      <c r="E598" t="s">
        <v>74</v>
      </c>
      <c r="F598" t="s">
        <v>271</v>
      </c>
      <c r="G598" t="s">
        <v>94</v>
      </c>
      <c r="H598" t="s">
        <v>76</v>
      </c>
      <c r="I598" s="3">
        <v>11</v>
      </c>
      <c r="J598" t="s">
        <v>27</v>
      </c>
      <c r="K598" t="s">
        <v>74</v>
      </c>
      <c r="L598" t="s">
        <v>74</v>
      </c>
      <c r="M598" t="b">
        <f>IF(COUNTIF(carcinogens!$A$2:$A$35,G598),TRUE,FALSE)</f>
        <v>1</v>
      </c>
      <c r="N598" t="b">
        <f t="shared" si="37"/>
        <v>0</v>
      </c>
      <c r="O598" s="3">
        <f t="shared" si="38"/>
        <v>11</v>
      </c>
      <c r="P598" t="b">
        <f t="shared" si="39"/>
        <v>0</v>
      </c>
      <c r="Q598" t="str">
        <f>VLOOKUP(C598,'Feedstock source'!$A$1:$B$8,2,FALSE)</f>
        <v>sludge</v>
      </c>
      <c r="R598" t="e">
        <f>VLOOKUP($G598,'PAHs abbreviations'!$A$2:$B$17,2,FALSE)</f>
        <v>#N/A</v>
      </c>
      <c r="S598" s="3">
        <v>11</v>
      </c>
    </row>
    <row r="599" spans="1:19">
      <c r="A599" t="s">
        <v>63</v>
      </c>
      <c r="B599" t="str">
        <f t="shared" si="36"/>
        <v>LSS-F</v>
      </c>
      <c r="C599" t="s">
        <v>138</v>
      </c>
      <c r="D599" t="s">
        <v>12</v>
      </c>
      <c r="E599" t="s">
        <v>74</v>
      </c>
      <c r="F599" t="s">
        <v>271</v>
      </c>
      <c r="G599" t="s">
        <v>102</v>
      </c>
      <c r="H599" t="s">
        <v>107</v>
      </c>
      <c r="I599" s="3">
        <v>1.3</v>
      </c>
      <c r="J599" t="s">
        <v>32</v>
      </c>
      <c r="K599" t="s">
        <v>74</v>
      </c>
      <c r="L599" t="s">
        <v>74</v>
      </c>
      <c r="M599" t="b">
        <f>IF(COUNTIF(carcinogens!$A$2:$A$35,G599),TRUE,FALSE)</f>
        <v>1</v>
      </c>
      <c r="N599" t="b">
        <f t="shared" si="37"/>
        <v>0</v>
      </c>
      <c r="O599" s="3">
        <f t="shared" si="38"/>
        <v>1.3</v>
      </c>
      <c r="P599" t="b">
        <f t="shared" si="39"/>
        <v>0</v>
      </c>
      <c r="Q599" t="str">
        <f>VLOOKUP(C599,'Feedstock source'!$A$1:$B$8,2,FALSE)</f>
        <v>sludge</v>
      </c>
      <c r="R599" t="e">
        <f>VLOOKUP($G599,'PAHs abbreviations'!$A$2:$B$17,2,FALSE)</f>
        <v>#N/A</v>
      </c>
      <c r="S599" s="3">
        <v>1.3</v>
      </c>
    </row>
    <row r="600" spans="1:19">
      <c r="A600" t="s">
        <v>63</v>
      </c>
      <c r="B600" t="str">
        <f t="shared" si="36"/>
        <v>LSS-F</v>
      </c>
      <c r="C600" t="s">
        <v>138</v>
      </c>
      <c r="D600" t="s">
        <v>12</v>
      </c>
      <c r="E600" t="s">
        <v>74</v>
      </c>
      <c r="F600" t="s">
        <v>271</v>
      </c>
      <c r="G600" t="s">
        <v>102</v>
      </c>
      <c r="H600" t="s">
        <v>107</v>
      </c>
      <c r="I600" s="3">
        <v>1.3</v>
      </c>
      <c r="J600" t="s">
        <v>32</v>
      </c>
      <c r="K600" t="s">
        <v>74</v>
      </c>
      <c r="L600" t="s">
        <v>74</v>
      </c>
      <c r="M600" t="b">
        <f>IF(COUNTIF(carcinogens!$A$2:$A$35,G600),TRUE,FALSE)</f>
        <v>1</v>
      </c>
      <c r="N600" t="b">
        <f t="shared" si="37"/>
        <v>0</v>
      </c>
      <c r="O600" s="3">
        <f t="shared" si="38"/>
        <v>1.3</v>
      </c>
      <c r="P600" t="b">
        <f t="shared" si="39"/>
        <v>0</v>
      </c>
      <c r="Q600" t="str">
        <f>VLOOKUP(C600,'Feedstock source'!$A$1:$B$8,2,FALSE)</f>
        <v>sludge</v>
      </c>
      <c r="R600" t="e">
        <f>VLOOKUP($G600,'PAHs abbreviations'!$A$2:$B$17,2,FALSE)</f>
        <v>#N/A</v>
      </c>
      <c r="S600" s="3">
        <v>1.3</v>
      </c>
    </row>
    <row r="601" spans="1:19">
      <c r="A601" t="s">
        <v>63</v>
      </c>
      <c r="B601" t="str">
        <f t="shared" si="36"/>
        <v>LSS-F</v>
      </c>
      <c r="C601" t="s">
        <v>138</v>
      </c>
      <c r="D601" t="s">
        <v>12</v>
      </c>
      <c r="E601" t="s">
        <v>74</v>
      </c>
      <c r="F601" t="s">
        <v>271</v>
      </c>
      <c r="G601" t="s">
        <v>102</v>
      </c>
      <c r="H601" t="s">
        <v>107</v>
      </c>
      <c r="I601" s="3">
        <v>1.1000000000000001</v>
      </c>
      <c r="J601" t="s">
        <v>32</v>
      </c>
      <c r="K601" t="s">
        <v>74</v>
      </c>
      <c r="L601" t="s">
        <v>74</v>
      </c>
      <c r="M601" t="b">
        <f>IF(COUNTIF(carcinogens!$A$2:$A$35,G601),TRUE,FALSE)</f>
        <v>1</v>
      </c>
      <c r="N601" t="b">
        <f t="shared" si="37"/>
        <v>0</v>
      </c>
      <c r="O601" s="3">
        <f t="shared" si="38"/>
        <v>1.1000000000000001</v>
      </c>
      <c r="P601" t="b">
        <f t="shared" si="39"/>
        <v>0</v>
      </c>
      <c r="Q601" t="str">
        <f>VLOOKUP(C601,'Feedstock source'!$A$1:$B$8,2,FALSE)</f>
        <v>sludge</v>
      </c>
      <c r="R601" t="e">
        <f>VLOOKUP($G601,'PAHs abbreviations'!$A$2:$B$17,2,FALSE)</f>
        <v>#N/A</v>
      </c>
      <c r="S601" s="3">
        <v>1.1000000000000001</v>
      </c>
    </row>
    <row r="602" spans="1:19">
      <c r="A602" t="s">
        <v>63</v>
      </c>
      <c r="B602" t="str">
        <f t="shared" si="36"/>
        <v>LSS-F</v>
      </c>
      <c r="C602" t="s">
        <v>138</v>
      </c>
      <c r="D602" t="s">
        <v>12</v>
      </c>
      <c r="E602" t="s">
        <v>74</v>
      </c>
      <c r="F602" t="s">
        <v>271</v>
      </c>
      <c r="G602" t="s">
        <v>106</v>
      </c>
      <c r="H602" t="s">
        <v>107</v>
      </c>
      <c r="I602" s="3">
        <v>0.8</v>
      </c>
      <c r="J602" t="s">
        <v>32</v>
      </c>
      <c r="K602" t="s">
        <v>74</v>
      </c>
      <c r="L602" t="s">
        <v>74</v>
      </c>
      <c r="M602" t="b">
        <f>IF(COUNTIF(carcinogens!$A$2:$A$35,G602),TRUE,FALSE)</f>
        <v>1</v>
      </c>
      <c r="N602" t="b">
        <f t="shared" si="37"/>
        <v>0</v>
      </c>
      <c r="O602" s="3">
        <f t="shared" si="38"/>
        <v>0.8</v>
      </c>
      <c r="P602" t="b">
        <f t="shared" si="39"/>
        <v>0</v>
      </c>
      <c r="Q602" t="str">
        <f>VLOOKUP(C602,'Feedstock source'!$A$1:$B$8,2,FALSE)</f>
        <v>sludge</v>
      </c>
      <c r="R602" t="e">
        <f>VLOOKUP($G602,'PAHs abbreviations'!$A$2:$B$17,2,FALSE)</f>
        <v>#N/A</v>
      </c>
      <c r="S602" s="3">
        <v>0.8</v>
      </c>
    </row>
    <row r="603" spans="1:19">
      <c r="A603" t="s">
        <v>63</v>
      </c>
      <c r="B603" t="str">
        <f t="shared" si="36"/>
        <v>LSS-F</v>
      </c>
      <c r="C603" t="s">
        <v>138</v>
      </c>
      <c r="D603" t="s">
        <v>12</v>
      </c>
      <c r="E603" t="s">
        <v>74</v>
      </c>
      <c r="F603" t="s">
        <v>271</v>
      </c>
      <c r="G603" t="s">
        <v>106</v>
      </c>
      <c r="H603" t="s">
        <v>107</v>
      </c>
      <c r="I603" s="3">
        <v>0.7</v>
      </c>
      <c r="J603" t="s">
        <v>32</v>
      </c>
      <c r="K603" t="s">
        <v>74</v>
      </c>
      <c r="L603" t="s">
        <v>74</v>
      </c>
      <c r="M603" t="b">
        <f>IF(COUNTIF(carcinogens!$A$2:$A$35,G603),TRUE,FALSE)</f>
        <v>1</v>
      </c>
      <c r="N603" t="b">
        <f t="shared" si="37"/>
        <v>0</v>
      </c>
      <c r="O603" s="3">
        <f t="shared" si="38"/>
        <v>0.7</v>
      </c>
      <c r="P603" t="b">
        <f t="shared" si="39"/>
        <v>0</v>
      </c>
      <c r="Q603" t="str">
        <f>VLOOKUP(C603,'Feedstock source'!$A$1:$B$8,2,FALSE)</f>
        <v>sludge</v>
      </c>
      <c r="R603" t="e">
        <f>VLOOKUP($G603,'PAHs abbreviations'!$A$2:$B$17,2,FALSE)</f>
        <v>#N/A</v>
      </c>
      <c r="S603" s="3">
        <v>0.7</v>
      </c>
    </row>
    <row r="604" spans="1:19">
      <c r="A604" t="s">
        <v>63</v>
      </c>
      <c r="B604" t="str">
        <f t="shared" si="36"/>
        <v>LSS-F</v>
      </c>
      <c r="C604" t="s">
        <v>138</v>
      </c>
      <c r="D604" t="s">
        <v>12</v>
      </c>
      <c r="E604" t="s">
        <v>74</v>
      </c>
      <c r="F604" t="s">
        <v>271</v>
      </c>
      <c r="G604" t="s">
        <v>106</v>
      </c>
      <c r="H604" t="s">
        <v>107</v>
      </c>
      <c r="I604" s="3">
        <v>0.5</v>
      </c>
      <c r="J604" t="s">
        <v>32</v>
      </c>
      <c r="K604" t="s">
        <v>74</v>
      </c>
      <c r="L604" t="s">
        <v>74</v>
      </c>
      <c r="M604" t="b">
        <f>IF(COUNTIF(carcinogens!$A$2:$A$35,G604),TRUE,FALSE)</f>
        <v>1</v>
      </c>
      <c r="N604" t="b">
        <f t="shared" si="37"/>
        <v>0</v>
      </c>
      <c r="O604" s="3">
        <f t="shared" si="38"/>
        <v>0.5</v>
      </c>
      <c r="P604" t="b">
        <f t="shared" si="39"/>
        <v>0</v>
      </c>
      <c r="Q604" t="str">
        <f>VLOOKUP(C604,'Feedstock source'!$A$1:$B$8,2,FALSE)</f>
        <v>sludge</v>
      </c>
      <c r="R604" t="e">
        <f>VLOOKUP($G604,'PAHs abbreviations'!$A$2:$B$17,2,FALSE)</f>
        <v>#N/A</v>
      </c>
      <c r="S604" s="3">
        <v>0.5</v>
      </c>
    </row>
    <row r="605" spans="1:19">
      <c r="A605" t="s">
        <v>63</v>
      </c>
      <c r="B605" t="str">
        <f t="shared" si="36"/>
        <v>LSS-F</v>
      </c>
      <c r="C605" t="s">
        <v>138</v>
      </c>
      <c r="D605" t="s">
        <v>12</v>
      </c>
      <c r="E605" t="s">
        <v>74</v>
      </c>
      <c r="F605" t="s">
        <v>271</v>
      </c>
      <c r="G605" t="s">
        <v>103</v>
      </c>
      <c r="H605" t="s">
        <v>107</v>
      </c>
      <c r="I605" s="3">
        <v>1.3</v>
      </c>
      <c r="J605" t="s">
        <v>32</v>
      </c>
      <c r="K605" t="s">
        <v>74</v>
      </c>
      <c r="L605" t="s">
        <v>74</v>
      </c>
      <c r="M605" t="b">
        <f>IF(COUNTIF(carcinogens!$A$2:$A$35,G605),TRUE,FALSE)</f>
        <v>1</v>
      </c>
      <c r="N605" t="b">
        <f t="shared" si="37"/>
        <v>0</v>
      </c>
      <c r="O605" s="3">
        <f t="shared" si="38"/>
        <v>1.3</v>
      </c>
      <c r="P605" t="b">
        <f t="shared" si="39"/>
        <v>0</v>
      </c>
      <c r="Q605" t="str">
        <f>VLOOKUP(C605,'Feedstock source'!$A$1:$B$8,2,FALSE)</f>
        <v>sludge</v>
      </c>
      <c r="R605" t="e">
        <f>VLOOKUP($G605,'PAHs abbreviations'!$A$2:$B$17,2,FALSE)</f>
        <v>#N/A</v>
      </c>
      <c r="S605" s="3">
        <v>1.3</v>
      </c>
    </row>
    <row r="606" spans="1:19">
      <c r="A606" t="s">
        <v>63</v>
      </c>
      <c r="B606" t="str">
        <f t="shared" si="36"/>
        <v>LSS-F</v>
      </c>
      <c r="C606" t="s">
        <v>138</v>
      </c>
      <c r="D606" t="s">
        <v>12</v>
      </c>
      <c r="E606" t="s">
        <v>74</v>
      </c>
      <c r="F606" t="s">
        <v>271</v>
      </c>
      <c r="G606" t="s">
        <v>103</v>
      </c>
      <c r="H606" t="s">
        <v>107</v>
      </c>
      <c r="I606" s="3">
        <v>1.2</v>
      </c>
      <c r="J606" t="s">
        <v>32</v>
      </c>
      <c r="K606" t="s">
        <v>74</v>
      </c>
      <c r="L606" t="s">
        <v>74</v>
      </c>
      <c r="M606" t="b">
        <f>IF(COUNTIF(carcinogens!$A$2:$A$35,G606),TRUE,FALSE)</f>
        <v>1</v>
      </c>
      <c r="N606" t="b">
        <f t="shared" si="37"/>
        <v>0</v>
      </c>
      <c r="O606" s="3">
        <f t="shared" si="38"/>
        <v>1.2</v>
      </c>
      <c r="P606" t="b">
        <f t="shared" si="39"/>
        <v>0</v>
      </c>
      <c r="Q606" t="str">
        <f>VLOOKUP(C606,'Feedstock source'!$A$1:$B$8,2,FALSE)</f>
        <v>sludge</v>
      </c>
      <c r="R606" t="e">
        <f>VLOOKUP($G606,'PAHs abbreviations'!$A$2:$B$17,2,FALSE)</f>
        <v>#N/A</v>
      </c>
      <c r="S606" s="3">
        <v>1.2</v>
      </c>
    </row>
    <row r="607" spans="1:19">
      <c r="A607" t="s">
        <v>63</v>
      </c>
      <c r="B607" t="str">
        <f t="shared" si="36"/>
        <v>LSS-F</v>
      </c>
      <c r="C607" t="s">
        <v>138</v>
      </c>
      <c r="D607" t="s">
        <v>12</v>
      </c>
      <c r="E607" t="s">
        <v>74</v>
      </c>
      <c r="F607" t="s">
        <v>271</v>
      </c>
      <c r="G607" t="s">
        <v>103</v>
      </c>
      <c r="H607" t="s">
        <v>107</v>
      </c>
      <c r="I607" s="3">
        <v>1</v>
      </c>
      <c r="J607" t="s">
        <v>32</v>
      </c>
      <c r="K607" t="s">
        <v>74</v>
      </c>
      <c r="L607" t="s">
        <v>74</v>
      </c>
      <c r="M607" t="b">
        <f>IF(COUNTIF(carcinogens!$A$2:$A$35,G607),TRUE,FALSE)</f>
        <v>1</v>
      </c>
      <c r="N607" t="b">
        <f t="shared" si="37"/>
        <v>0</v>
      </c>
      <c r="O607" s="3">
        <f t="shared" si="38"/>
        <v>1</v>
      </c>
      <c r="P607" t="b">
        <f t="shared" si="39"/>
        <v>0</v>
      </c>
      <c r="Q607" t="str">
        <f>VLOOKUP(C607,'Feedstock source'!$A$1:$B$8,2,FALSE)</f>
        <v>sludge</v>
      </c>
      <c r="R607" t="e">
        <f>VLOOKUP($G607,'PAHs abbreviations'!$A$2:$B$17,2,FALSE)</f>
        <v>#N/A</v>
      </c>
      <c r="S607" s="3">
        <v>1</v>
      </c>
    </row>
    <row r="608" spans="1:19">
      <c r="A608" t="s">
        <v>63</v>
      </c>
      <c r="B608" t="str">
        <f t="shared" si="36"/>
        <v>LSS-F</v>
      </c>
      <c r="C608" t="s">
        <v>138</v>
      </c>
      <c r="D608" t="s">
        <v>12</v>
      </c>
      <c r="E608" t="s">
        <v>74</v>
      </c>
      <c r="F608" t="s">
        <v>271</v>
      </c>
      <c r="G608" t="s">
        <v>104</v>
      </c>
      <c r="H608" t="s">
        <v>107</v>
      </c>
      <c r="I608" s="3">
        <v>1.8</v>
      </c>
      <c r="J608" t="s">
        <v>32</v>
      </c>
      <c r="K608" t="s">
        <v>74</v>
      </c>
      <c r="L608" t="s">
        <v>74</v>
      </c>
      <c r="M608" t="b">
        <f>IF(COUNTIF(carcinogens!$A$2:$A$35,G608),TRUE,FALSE)</f>
        <v>1</v>
      </c>
      <c r="N608" t="b">
        <f t="shared" si="37"/>
        <v>0</v>
      </c>
      <c r="O608" s="3">
        <f t="shared" si="38"/>
        <v>1.8</v>
      </c>
      <c r="P608" t="b">
        <f t="shared" si="39"/>
        <v>0</v>
      </c>
      <c r="Q608" t="str">
        <f>VLOOKUP(C608,'Feedstock source'!$A$1:$B$8,2,FALSE)</f>
        <v>sludge</v>
      </c>
      <c r="R608" t="e">
        <f>VLOOKUP($G608,'PAHs abbreviations'!$A$2:$B$17,2,FALSE)</f>
        <v>#N/A</v>
      </c>
      <c r="S608" s="3">
        <v>1.8</v>
      </c>
    </row>
    <row r="609" spans="1:19">
      <c r="A609" t="s">
        <v>63</v>
      </c>
      <c r="B609" t="str">
        <f t="shared" si="36"/>
        <v>LSS-F</v>
      </c>
      <c r="C609" t="s">
        <v>138</v>
      </c>
      <c r="D609" t="s">
        <v>12</v>
      </c>
      <c r="E609" t="s">
        <v>74</v>
      </c>
      <c r="F609" t="s">
        <v>271</v>
      </c>
      <c r="G609" t="s">
        <v>104</v>
      </c>
      <c r="H609" t="s">
        <v>107</v>
      </c>
      <c r="I609" s="3">
        <v>1.7</v>
      </c>
      <c r="J609" t="s">
        <v>32</v>
      </c>
      <c r="K609" t="s">
        <v>74</v>
      </c>
      <c r="L609" t="s">
        <v>74</v>
      </c>
      <c r="M609" t="b">
        <f>IF(COUNTIF(carcinogens!$A$2:$A$35,G609),TRUE,FALSE)</f>
        <v>1</v>
      </c>
      <c r="N609" t="b">
        <f t="shared" si="37"/>
        <v>0</v>
      </c>
      <c r="O609" s="3">
        <f t="shared" si="38"/>
        <v>1.7</v>
      </c>
      <c r="P609" t="b">
        <f t="shared" si="39"/>
        <v>0</v>
      </c>
      <c r="Q609" t="str">
        <f>VLOOKUP(C609,'Feedstock source'!$A$1:$B$8,2,FALSE)</f>
        <v>sludge</v>
      </c>
      <c r="R609" t="e">
        <f>VLOOKUP($G609,'PAHs abbreviations'!$A$2:$B$17,2,FALSE)</f>
        <v>#N/A</v>
      </c>
      <c r="S609" s="3">
        <v>1.7</v>
      </c>
    </row>
    <row r="610" spans="1:19">
      <c r="A610" t="s">
        <v>63</v>
      </c>
      <c r="B610" t="str">
        <f t="shared" si="36"/>
        <v>LSS-F</v>
      </c>
      <c r="C610" t="s">
        <v>138</v>
      </c>
      <c r="D610" t="s">
        <v>12</v>
      </c>
      <c r="E610" t="s">
        <v>74</v>
      </c>
      <c r="F610" t="s">
        <v>271</v>
      </c>
      <c r="G610" t="s">
        <v>104</v>
      </c>
      <c r="H610" t="s">
        <v>107</v>
      </c>
      <c r="I610" s="3">
        <v>1.5</v>
      </c>
      <c r="J610" t="s">
        <v>32</v>
      </c>
      <c r="K610" t="s">
        <v>74</v>
      </c>
      <c r="L610" t="s">
        <v>74</v>
      </c>
      <c r="M610" t="b">
        <f>IF(COUNTIF(carcinogens!$A$2:$A$35,G610),TRUE,FALSE)</f>
        <v>1</v>
      </c>
      <c r="N610" t="b">
        <f t="shared" si="37"/>
        <v>0</v>
      </c>
      <c r="O610" s="3">
        <f t="shared" si="38"/>
        <v>1.5</v>
      </c>
      <c r="P610" t="b">
        <f t="shared" si="39"/>
        <v>0</v>
      </c>
      <c r="Q610" t="str">
        <f>VLOOKUP(C610,'Feedstock source'!$A$1:$B$8,2,FALSE)</f>
        <v>sludge</v>
      </c>
      <c r="R610" t="e">
        <f>VLOOKUP($G610,'PAHs abbreviations'!$A$2:$B$17,2,FALSE)</f>
        <v>#N/A</v>
      </c>
      <c r="S610" s="3">
        <v>1.5</v>
      </c>
    </row>
    <row r="611" spans="1:19">
      <c r="A611" t="s">
        <v>63</v>
      </c>
      <c r="B611" t="str">
        <f t="shared" si="36"/>
        <v>LSS-F</v>
      </c>
      <c r="C611" t="s">
        <v>138</v>
      </c>
      <c r="D611" t="s">
        <v>12</v>
      </c>
      <c r="E611" t="s">
        <v>74</v>
      </c>
      <c r="F611" t="s">
        <v>271</v>
      </c>
      <c r="G611" t="s">
        <v>105</v>
      </c>
      <c r="H611" t="s">
        <v>107</v>
      </c>
      <c r="I611" s="3">
        <v>1.1000000000000001</v>
      </c>
      <c r="J611" t="s">
        <v>32</v>
      </c>
      <c r="K611" t="s">
        <v>74</v>
      </c>
      <c r="L611" t="s">
        <v>74</v>
      </c>
      <c r="M611" t="b">
        <f>IF(COUNTIF(carcinogens!$A$2:$A$35,G611),TRUE,FALSE)</f>
        <v>1</v>
      </c>
      <c r="N611" t="b">
        <f t="shared" si="37"/>
        <v>0</v>
      </c>
      <c r="O611" s="3">
        <f t="shared" si="38"/>
        <v>1.1000000000000001</v>
      </c>
      <c r="P611" t="b">
        <f t="shared" si="39"/>
        <v>0</v>
      </c>
      <c r="Q611" t="str">
        <f>VLOOKUP(C611,'Feedstock source'!$A$1:$B$8,2,FALSE)</f>
        <v>sludge</v>
      </c>
      <c r="R611" t="e">
        <f>VLOOKUP($G611,'PAHs abbreviations'!$A$2:$B$17,2,FALSE)</f>
        <v>#N/A</v>
      </c>
      <c r="S611" s="3">
        <v>1.1000000000000001</v>
      </c>
    </row>
    <row r="612" spans="1:19">
      <c r="A612" t="s">
        <v>63</v>
      </c>
      <c r="B612" t="str">
        <f t="shared" si="36"/>
        <v>LSS-F</v>
      </c>
      <c r="C612" t="s">
        <v>138</v>
      </c>
      <c r="D612" t="s">
        <v>12</v>
      </c>
      <c r="E612" t="s">
        <v>74</v>
      </c>
      <c r="F612" t="s">
        <v>271</v>
      </c>
      <c r="G612" t="s">
        <v>105</v>
      </c>
      <c r="H612" t="s">
        <v>107</v>
      </c>
      <c r="I612" s="3">
        <v>0.9</v>
      </c>
      <c r="J612" t="s">
        <v>32</v>
      </c>
      <c r="K612" t="s">
        <v>74</v>
      </c>
      <c r="L612" t="s">
        <v>74</v>
      </c>
      <c r="M612" t="b">
        <f>IF(COUNTIF(carcinogens!$A$2:$A$35,G612),TRUE,FALSE)</f>
        <v>1</v>
      </c>
      <c r="N612" t="b">
        <f t="shared" si="37"/>
        <v>0</v>
      </c>
      <c r="O612" s="3">
        <f t="shared" si="38"/>
        <v>0.9</v>
      </c>
      <c r="P612" t="b">
        <f t="shared" si="39"/>
        <v>0</v>
      </c>
      <c r="Q612" t="str">
        <f>VLOOKUP(C612,'Feedstock source'!$A$1:$B$8,2,FALSE)</f>
        <v>sludge</v>
      </c>
      <c r="R612" t="e">
        <f>VLOOKUP($G612,'PAHs abbreviations'!$A$2:$B$17,2,FALSE)</f>
        <v>#N/A</v>
      </c>
      <c r="S612" s="3">
        <v>0.9</v>
      </c>
    </row>
    <row r="613" spans="1:19">
      <c r="A613" t="s">
        <v>63</v>
      </c>
      <c r="B613" t="str">
        <f t="shared" si="36"/>
        <v>LSS-F</v>
      </c>
      <c r="C613" t="s">
        <v>138</v>
      </c>
      <c r="D613" t="s">
        <v>12</v>
      </c>
      <c r="E613" t="s">
        <v>74</v>
      </c>
      <c r="F613" t="s">
        <v>271</v>
      </c>
      <c r="G613" t="s">
        <v>105</v>
      </c>
      <c r="H613" t="s">
        <v>107</v>
      </c>
      <c r="I613" s="3">
        <v>0.9</v>
      </c>
      <c r="J613" t="s">
        <v>32</v>
      </c>
      <c r="K613" t="s">
        <v>74</v>
      </c>
      <c r="L613" t="s">
        <v>74</v>
      </c>
      <c r="M613" t="b">
        <f>IF(COUNTIF(carcinogens!$A$2:$A$35,G613),TRUE,FALSE)</f>
        <v>1</v>
      </c>
      <c r="N613" t="b">
        <f t="shared" si="37"/>
        <v>0</v>
      </c>
      <c r="O613" s="3">
        <f t="shared" si="38"/>
        <v>0.9</v>
      </c>
      <c r="P613" t="b">
        <f t="shared" si="39"/>
        <v>0</v>
      </c>
      <c r="Q613" t="str">
        <f>VLOOKUP(C613,'Feedstock source'!$A$1:$B$8,2,FALSE)</f>
        <v>sludge</v>
      </c>
      <c r="R613" t="e">
        <f>VLOOKUP($G613,'PAHs abbreviations'!$A$2:$B$17,2,FALSE)</f>
        <v>#N/A</v>
      </c>
      <c r="S613" s="3">
        <v>0.9</v>
      </c>
    </row>
    <row r="614" spans="1:19">
      <c r="A614" t="s">
        <v>63</v>
      </c>
      <c r="B614" t="str">
        <f t="shared" si="36"/>
        <v>LSS-F</v>
      </c>
      <c r="C614" t="s">
        <v>138</v>
      </c>
      <c r="D614" t="s">
        <v>12</v>
      </c>
      <c r="E614" t="s">
        <v>74</v>
      </c>
      <c r="F614" t="s">
        <v>271</v>
      </c>
      <c r="G614" t="s">
        <v>100</v>
      </c>
      <c r="H614" t="s">
        <v>107</v>
      </c>
      <c r="I614" s="3">
        <v>1</v>
      </c>
      <c r="J614" t="s">
        <v>32</v>
      </c>
      <c r="K614" t="s">
        <v>74</v>
      </c>
      <c r="L614" t="s">
        <v>74</v>
      </c>
      <c r="M614" t="b">
        <f>IF(COUNTIF(carcinogens!$A$2:$A$35,G614),TRUE,FALSE)</f>
        <v>1</v>
      </c>
      <c r="N614" t="b">
        <f t="shared" si="37"/>
        <v>0</v>
      </c>
      <c r="O614" s="3">
        <f t="shared" si="38"/>
        <v>1</v>
      </c>
      <c r="P614" t="b">
        <f t="shared" si="39"/>
        <v>0</v>
      </c>
      <c r="Q614" t="str">
        <f>VLOOKUP(C614,'Feedstock source'!$A$1:$B$8,2,FALSE)</f>
        <v>sludge</v>
      </c>
      <c r="R614" t="e">
        <f>VLOOKUP($G614,'PAHs abbreviations'!$A$2:$B$17,2,FALSE)</f>
        <v>#N/A</v>
      </c>
      <c r="S614" s="3">
        <v>1</v>
      </c>
    </row>
    <row r="615" spans="1:19">
      <c r="A615" t="s">
        <v>63</v>
      </c>
      <c r="B615" t="str">
        <f t="shared" si="36"/>
        <v>LSS-F</v>
      </c>
      <c r="C615" t="s">
        <v>138</v>
      </c>
      <c r="D615" t="s">
        <v>12</v>
      </c>
      <c r="E615" t="s">
        <v>74</v>
      </c>
      <c r="F615" t="s">
        <v>271</v>
      </c>
      <c r="G615" t="s">
        <v>100</v>
      </c>
      <c r="H615" t="s">
        <v>107</v>
      </c>
      <c r="I615" s="3">
        <v>0.9</v>
      </c>
      <c r="J615" t="s">
        <v>32</v>
      </c>
      <c r="K615" t="s">
        <v>74</v>
      </c>
      <c r="L615" t="s">
        <v>74</v>
      </c>
      <c r="M615" t="b">
        <f>IF(COUNTIF(carcinogens!$A$2:$A$35,G615),TRUE,FALSE)</f>
        <v>1</v>
      </c>
      <c r="N615" t="b">
        <f t="shared" si="37"/>
        <v>0</v>
      </c>
      <c r="O615" s="3">
        <f t="shared" si="38"/>
        <v>0.9</v>
      </c>
      <c r="P615" t="b">
        <f t="shared" si="39"/>
        <v>0</v>
      </c>
      <c r="Q615" t="str">
        <f>VLOOKUP(C615,'Feedstock source'!$A$1:$B$8,2,FALSE)</f>
        <v>sludge</v>
      </c>
      <c r="R615" t="e">
        <f>VLOOKUP($G615,'PAHs abbreviations'!$A$2:$B$17,2,FALSE)</f>
        <v>#N/A</v>
      </c>
      <c r="S615" s="3">
        <v>0.9</v>
      </c>
    </row>
    <row r="616" spans="1:19">
      <c r="A616" t="s">
        <v>63</v>
      </c>
      <c r="B616" t="str">
        <f t="shared" si="36"/>
        <v>LSS-F</v>
      </c>
      <c r="C616" t="s">
        <v>138</v>
      </c>
      <c r="D616" t="s">
        <v>12</v>
      </c>
      <c r="E616" t="s">
        <v>74</v>
      </c>
      <c r="F616" t="s">
        <v>271</v>
      </c>
      <c r="G616" t="s">
        <v>100</v>
      </c>
      <c r="H616" t="s">
        <v>107</v>
      </c>
      <c r="I616" s="3">
        <v>0.8</v>
      </c>
      <c r="J616" t="s">
        <v>32</v>
      </c>
      <c r="K616" t="s">
        <v>74</v>
      </c>
      <c r="L616" t="s">
        <v>74</v>
      </c>
      <c r="M616" t="b">
        <f>IF(COUNTIF(carcinogens!$A$2:$A$35,G616),TRUE,FALSE)</f>
        <v>1</v>
      </c>
      <c r="N616" t="b">
        <f t="shared" si="37"/>
        <v>0</v>
      </c>
      <c r="O616" s="3">
        <f t="shared" si="38"/>
        <v>0.8</v>
      </c>
      <c r="P616" t="b">
        <f t="shared" si="39"/>
        <v>0</v>
      </c>
      <c r="Q616" t="str">
        <f>VLOOKUP(C616,'Feedstock source'!$A$1:$B$8,2,FALSE)</f>
        <v>sludge</v>
      </c>
      <c r="R616" t="e">
        <f>VLOOKUP($G616,'PAHs abbreviations'!$A$2:$B$17,2,FALSE)</f>
        <v>#N/A</v>
      </c>
      <c r="S616" s="3">
        <v>0.8</v>
      </c>
    </row>
    <row r="617" spans="1:19">
      <c r="A617" t="s">
        <v>63</v>
      </c>
      <c r="B617" t="str">
        <f t="shared" si="36"/>
        <v>LSS-F</v>
      </c>
      <c r="C617" t="s">
        <v>138</v>
      </c>
      <c r="D617" t="s">
        <v>12</v>
      </c>
      <c r="E617" t="s">
        <v>74</v>
      </c>
      <c r="F617" t="s">
        <v>271</v>
      </c>
      <c r="G617" t="s">
        <v>101</v>
      </c>
      <c r="H617" t="s">
        <v>107</v>
      </c>
      <c r="I617" s="3">
        <v>10</v>
      </c>
      <c r="J617" t="s">
        <v>32</v>
      </c>
      <c r="K617" t="s">
        <v>74</v>
      </c>
      <c r="L617" t="s">
        <v>74</v>
      </c>
      <c r="M617" t="b">
        <f>IF(COUNTIF(carcinogens!$A$2:$A$35,G617),TRUE,FALSE)</f>
        <v>1</v>
      </c>
      <c r="N617" t="b">
        <f t="shared" si="37"/>
        <v>0</v>
      </c>
      <c r="O617" s="3">
        <f t="shared" si="38"/>
        <v>10</v>
      </c>
      <c r="P617" t="b">
        <f t="shared" si="39"/>
        <v>0</v>
      </c>
      <c r="Q617" t="str">
        <f>VLOOKUP(C617,'Feedstock source'!$A$1:$B$8,2,FALSE)</f>
        <v>sludge</v>
      </c>
      <c r="R617" t="e">
        <f>VLOOKUP($G617,'PAHs abbreviations'!$A$2:$B$17,2,FALSE)</f>
        <v>#N/A</v>
      </c>
      <c r="S617" s="3">
        <v>10</v>
      </c>
    </row>
    <row r="618" spans="1:19">
      <c r="A618" t="s">
        <v>63</v>
      </c>
      <c r="B618" t="str">
        <f t="shared" si="36"/>
        <v>LSS-F</v>
      </c>
      <c r="C618" t="s">
        <v>138</v>
      </c>
      <c r="D618" t="s">
        <v>12</v>
      </c>
      <c r="E618" t="s">
        <v>74</v>
      </c>
      <c r="F618" t="s">
        <v>271</v>
      </c>
      <c r="G618" t="s">
        <v>101</v>
      </c>
      <c r="H618" t="s">
        <v>107</v>
      </c>
      <c r="I618" s="3">
        <v>11</v>
      </c>
      <c r="J618" t="s">
        <v>32</v>
      </c>
      <c r="K618" t="s">
        <v>74</v>
      </c>
      <c r="L618" t="s">
        <v>74</v>
      </c>
      <c r="M618" t="b">
        <f>IF(COUNTIF(carcinogens!$A$2:$A$35,G618),TRUE,FALSE)</f>
        <v>1</v>
      </c>
      <c r="N618" t="b">
        <f t="shared" si="37"/>
        <v>0</v>
      </c>
      <c r="O618" s="3">
        <f t="shared" si="38"/>
        <v>11</v>
      </c>
      <c r="P618" t="b">
        <f t="shared" si="39"/>
        <v>0</v>
      </c>
      <c r="Q618" t="str">
        <f>VLOOKUP(C618,'Feedstock source'!$A$1:$B$8,2,FALSE)</f>
        <v>sludge</v>
      </c>
      <c r="R618" t="e">
        <f>VLOOKUP($G618,'PAHs abbreviations'!$A$2:$B$17,2,FALSE)</f>
        <v>#N/A</v>
      </c>
      <c r="S618" s="3">
        <v>11</v>
      </c>
    </row>
    <row r="619" spans="1:19">
      <c r="A619" t="s">
        <v>63</v>
      </c>
      <c r="B619" t="str">
        <f t="shared" si="36"/>
        <v>LSS-F</v>
      </c>
      <c r="C619" t="s">
        <v>138</v>
      </c>
      <c r="D619" t="s">
        <v>12</v>
      </c>
      <c r="E619" t="s">
        <v>74</v>
      </c>
      <c r="F619" t="s">
        <v>271</v>
      </c>
      <c r="G619" t="s">
        <v>101</v>
      </c>
      <c r="H619" t="s">
        <v>107</v>
      </c>
      <c r="I619" s="3">
        <v>9.1</v>
      </c>
      <c r="J619" t="s">
        <v>32</v>
      </c>
      <c r="K619" t="s">
        <v>74</v>
      </c>
      <c r="L619" t="s">
        <v>74</v>
      </c>
      <c r="M619" t="b">
        <f>IF(COUNTIF(carcinogens!$A$2:$A$35,G619),TRUE,FALSE)</f>
        <v>1</v>
      </c>
      <c r="N619" t="b">
        <f t="shared" si="37"/>
        <v>0</v>
      </c>
      <c r="O619" s="3">
        <f t="shared" si="38"/>
        <v>9.1</v>
      </c>
      <c r="P619" t="b">
        <f t="shared" si="39"/>
        <v>0</v>
      </c>
      <c r="Q619" t="str">
        <f>VLOOKUP(C619,'Feedstock source'!$A$1:$B$8,2,FALSE)</f>
        <v>sludge</v>
      </c>
      <c r="R619" t="e">
        <f>VLOOKUP($G619,'PAHs abbreviations'!$A$2:$B$17,2,FALSE)</f>
        <v>#N/A</v>
      </c>
      <c r="S619" s="3">
        <v>9.1</v>
      </c>
    </row>
    <row r="620" spans="1:19">
      <c r="A620" t="s">
        <v>63</v>
      </c>
      <c r="B620" t="str">
        <f t="shared" si="36"/>
        <v>LSS-F</v>
      </c>
      <c r="C620" t="s">
        <v>138</v>
      </c>
      <c r="D620" t="s">
        <v>12</v>
      </c>
      <c r="E620" t="s">
        <v>74</v>
      </c>
      <c r="F620" t="s">
        <v>271</v>
      </c>
      <c r="G620" t="s">
        <v>51</v>
      </c>
      <c r="H620" t="s">
        <v>46</v>
      </c>
      <c r="I620" s="3">
        <v>0.159</v>
      </c>
      <c r="J620" t="s">
        <v>0</v>
      </c>
      <c r="K620" t="s">
        <v>74</v>
      </c>
      <c r="L620" t="s">
        <v>74</v>
      </c>
      <c r="M620" t="b">
        <f>IF(COUNTIF(carcinogens!$A$2:$A$35,G620),TRUE,FALSE)</f>
        <v>0</v>
      </c>
      <c r="N620" t="b">
        <f t="shared" si="37"/>
        <v>0</v>
      </c>
      <c r="O620" s="3">
        <f t="shared" si="38"/>
        <v>0.159</v>
      </c>
      <c r="P620" t="b">
        <f t="shared" si="39"/>
        <v>0</v>
      </c>
      <c r="Q620" t="str">
        <f>VLOOKUP(C620,'Feedstock source'!$A$1:$B$8,2,FALSE)</f>
        <v>sludge</v>
      </c>
      <c r="R620" t="str">
        <f>VLOOKUP($G620,'PAHs abbreviations'!$A$2:$B$17,2,FALSE)</f>
        <v>Phen</v>
      </c>
      <c r="S620" s="3">
        <v>0.159</v>
      </c>
    </row>
    <row r="621" spans="1:19">
      <c r="A621" t="s">
        <v>63</v>
      </c>
      <c r="B621" t="str">
        <f t="shared" si="36"/>
        <v>LSS-F</v>
      </c>
      <c r="C621" t="s">
        <v>138</v>
      </c>
      <c r="D621" t="s">
        <v>12</v>
      </c>
      <c r="E621" t="s">
        <v>74</v>
      </c>
      <c r="F621" t="s">
        <v>271</v>
      </c>
      <c r="G621" t="s">
        <v>51</v>
      </c>
      <c r="H621" t="s">
        <v>46</v>
      </c>
      <c r="I621" s="3">
        <v>0.151</v>
      </c>
      <c r="J621" t="s">
        <v>0</v>
      </c>
      <c r="K621" t="s">
        <v>74</v>
      </c>
      <c r="L621" t="s">
        <v>74</v>
      </c>
      <c r="M621" t="b">
        <f>IF(COUNTIF(carcinogens!$A$2:$A$35,G621),TRUE,FALSE)</f>
        <v>0</v>
      </c>
      <c r="N621" t="b">
        <f t="shared" si="37"/>
        <v>0</v>
      </c>
      <c r="O621" s="3">
        <f t="shared" si="38"/>
        <v>0.151</v>
      </c>
      <c r="P621" t="b">
        <f t="shared" si="39"/>
        <v>0</v>
      </c>
      <c r="Q621" t="str">
        <f>VLOOKUP(C621,'Feedstock source'!$A$1:$B$8,2,FALSE)</f>
        <v>sludge</v>
      </c>
      <c r="R621" t="str">
        <f>VLOOKUP($G621,'PAHs abbreviations'!$A$2:$B$17,2,FALSE)</f>
        <v>Phen</v>
      </c>
      <c r="S621" s="3">
        <v>0.151</v>
      </c>
    </row>
    <row r="622" spans="1:19">
      <c r="A622" t="s">
        <v>63</v>
      </c>
      <c r="B622" t="str">
        <f t="shared" si="36"/>
        <v>LSS-F</v>
      </c>
      <c r="C622" t="s">
        <v>138</v>
      </c>
      <c r="D622" t="s">
        <v>12</v>
      </c>
      <c r="E622" t="s">
        <v>74</v>
      </c>
      <c r="F622" t="s">
        <v>271</v>
      </c>
      <c r="G622" t="s">
        <v>51</v>
      </c>
      <c r="H622" t="s">
        <v>46</v>
      </c>
      <c r="I622" s="3">
        <v>0.13</v>
      </c>
      <c r="J622" t="s">
        <v>0</v>
      </c>
      <c r="K622" t="s">
        <v>74</v>
      </c>
      <c r="L622" t="s">
        <v>74</v>
      </c>
      <c r="M622" t="b">
        <f>IF(COUNTIF(carcinogens!$A$2:$A$35,G622),TRUE,FALSE)</f>
        <v>0</v>
      </c>
      <c r="N622" t="b">
        <f t="shared" si="37"/>
        <v>0</v>
      </c>
      <c r="O622" s="3">
        <f t="shared" si="38"/>
        <v>0.13</v>
      </c>
      <c r="P622" t="b">
        <f t="shared" si="39"/>
        <v>0</v>
      </c>
      <c r="Q622" t="str">
        <f>VLOOKUP(C622,'Feedstock source'!$A$1:$B$8,2,FALSE)</f>
        <v>sludge</v>
      </c>
      <c r="R622" t="str">
        <f>VLOOKUP($G622,'PAHs abbreviations'!$A$2:$B$17,2,FALSE)</f>
        <v>Phen</v>
      </c>
      <c r="S622" s="3">
        <v>0.13</v>
      </c>
    </row>
    <row r="623" spans="1:19">
      <c r="A623" t="s">
        <v>63</v>
      </c>
      <c r="B623" t="str">
        <f t="shared" si="36"/>
        <v>LSS-F</v>
      </c>
      <c r="C623" t="s">
        <v>138</v>
      </c>
      <c r="D623" t="s">
        <v>12</v>
      </c>
      <c r="E623" t="s">
        <v>74</v>
      </c>
      <c r="F623" t="s">
        <v>271</v>
      </c>
      <c r="G623" t="s">
        <v>54</v>
      </c>
      <c r="H623" t="s">
        <v>46</v>
      </c>
      <c r="I623" s="3">
        <v>0.17399999999999999</v>
      </c>
      <c r="J623" t="s">
        <v>0</v>
      </c>
      <c r="K623" t="s">
        <v>74</v>
      </c>
      <c r="L623" t="s">
        <v>74</v>
      </c>
      <c r="M623" t="b">
        <f>IF(COUNTIF(carcinogens!$A$2:$A$35,G623),TRUE,FALSE)</f>
        <v>0</v>
      </c>
      <c r="N623" t="b">
        <f t="shared" si="37"/>
        <v>0</v>
      </c>
      <c r="O623" s="3">
        <f t="shared" si="38"/>
        <v>0.17399999999999999</v>
      </c>
      <c r="P623" t="b">
        <f t="shared" si="39"/>
        <v>0</v>
      </c>
      <c r="Q623" t="str">
        <f>VLOOKUP(C623,'Feedstock source'!$A$1:$B$8,2,FALSE)</f>
        <v>sludge</v>
      </c>
      <c r="R623" t="str">
        <f>VLOOKUP($G623,'PAHs abbreviations'!$A$2:$B$17,2,FALSE)</f>
        <v>Pyr</v>
      </c>
      <c r="S623" s="3">
        <v>0.17399999999999999</v>
      </c>
    </row>
    <row r="624" spans="1:19">
      <c r="A624" t="s">
        <v>63</v>
      </c>
      <c r="B624" t="str">
        <f t="shared" si="36"/>
        <v>LSS-F</v>
      </c>
      <c r="C624" t="s">
        <v>138</v>
      </c>
      <c r="D624" t="s">
        <v>12</v>
      </c>
      <c r="E624" t="s">
        <v>74</v>
      </c>
      <c r="F624" t="s">
        <v>271</v>
      </c>
      <c r="G624" t="s">
        <v>54</v>
      </c>
      <c r="H624" t="s">
        <v>46</v>
      </c>
      <c r="I624" s="3">
        <v>0.16</v>
      </c>
      <c r="J624" t="s">
        <v>0</v>
      </c>
      <c r="K624" t="s">
        <v>74</v>
      </c>
      <c r="L624" t="s">
        <v>74</v>
      </c>
      <c r="M624" t="b">
        <f>IF(COUNTIF(carcinogens!$A$2:$A$35,G624),TRUE,FALSE)</f>
        <v>0</v>
      </c>
      <c r="N624" t="b">
        <f t="shared" si="37"/>
        <v>0</v>
      </c>
      <c r="O624" s="3">
        <f t="shared" si="38"/>
        <v>0.16</v>
      </c>
      <c r="P624" t="b">
        <f t="shared" si="39"/>
        <v>0</v>
      </c>
      <c r="Q624" t="str">
        <f>VLOOKUP(C624,'Feedstock source'!$A$1:$B$8,2,FALSE)</f>
        <v>sludge</v>
      </c>
      <c r="R624" t="str">
        <f>VLOOKUP($G624,'PAHs abbreviations'!$A$2:$B$17,2,FALSE)</f>
        <v>Pyr</v>
      </c>
      <c r="S624" s="3">
        <v>0.16</v>
      </c>
    </row>
    <row r="625" spans="1:19">
      <c r="A625" t="s">
        <v>63</v>
      </c>
      <c r="B625" t="str">
        <f t="shared" si="36"/>
        <v>LSS-F</v>
      </c>
      <c r="C625" t="s">
        <v>138</v>
      </c>
      <c r="D625" t="s">
        <v>12</v>
      </c>
      <c r="E625" t="s">
        <v>74</v>
      </c>
      <c r="F625" t="s">
        <v>271</v>
      </c>
      <c r="G625" t="s">
        <v>54</v>
      </c>
      <c r="H625" t="s">
        <v>46</v>
      </c>
      <c r="I625" s="3">
        <v>0.157</v>
      </c>
      <c r="J625" t="s">
        <v>0</v>
      </c>
      <c r="K625" t="s">
        <v>74</v>
      </c>
      <c r="L625" t="s">
        <v>74</v>
      </c>
      <c r="M625" t="b">
        <f>IF(COUNTIF(carcinogens!$A$2:$A$35,G625),TRUE,FALSE)</f>
        <v>0</v>
      </c>
      <c r="N625" t="b">
        <f t="shared" si="37"/>
        <v>0</v>
      </c>
      <c r="O625" s="3">
        <f t="shared" si="38"/>
        <v>0.157</v>
      </c>
      <c r="P625" t="b">
        <f t="shared" si="39"/>
        <v>0</v>
      </c>
      <c r="Q625" t="str">
        <f>VLOOKUP(C625,'Feedstock source'!$A$1:$B$8,2,FALSE)</f>
        <v>sludge</v>
      </c>
      <c r="R625" t="str">
        <f>VLOOKUP($G625,'PAHs abbreviations'!$A$2:$B$17,2,FALSE)</f>
        <v>Pyr</v>
      </c>
      <c r="S625" s="3">
        <v>0.157</v>
      </c>
    </row>
    <row r="626" spans="1:19">
      <c r="A626" t="s">
        <v>10</v>
      </c>
      <c r="B626" t="str">
        <f t="shared" si="36"/>
        <v>WT-F</v>
      </c>
      <c r="C626" t="s">
        <v>37</v>
      </c>
      <c r="D626" t="s">
        <v>72</v>
      </c>
      <c r="E626" t="s">
        <v>74</v>
      </c>
      <c r="F626" t="s">
        <v>271</v>
      </c>
      <c r="G626" t="s">
        <v>49</v>
      </c>
      <c r="H626" t="s">
        <v>46</v>
      </c>
      <c r="I626" s="3">
        <v>0.16200000000000001</v>
      </c>
      <c r="J626" t="s">
        <v>0</v>
      </c>
      <c r="K626" t="s">
        <v>74</v>
      </c>
      <c r="L626" t="s">
        <v>74</v>
      </c>
      <c r="M626" t="b">
        <f>IF(COUNTIF(carcinogens!$A$2:$A$35,G626),TRUE,FALSE)</f>
        <v>0</v>
      </c>
      <c r="N626" t="b">
        <f t="shared" si="37"/>
        <v>0</v>
      </c>
      <c r="O626" s="3">
        <f t="shared" si="38"/>
        <v>0.16200000000000001</v>
      </c>
      <c r="P626" t="b">
        <f t="shared" si="39"/>
        <v>0</v>
      </c>
      <c r="Q626" t="str">
        <f>VLOOKUP(C626,'Feedstock source'!$A$1:$B$8,2,FALSE)</f>
        <v>wood</v>
      </c>
      <c r="R626" t="str">
        <f>VLOOKUP($G626,'PAHs abbreviations'!$A$2:$B$17,2,FALSE)</f>
        <v>Ace</v>
      </c>
      <c r="S626" s="3">
        <v>0.16200000000000001</v>
      </c>
    </row>
    <row r="627" spans="1:19">
      <c r="A627" t="s">
        <v>10</v>
      </c>
      <c r="B627" t="str">
        <f t="shared" si="36"/>
        <v>WT-F</v>
      </c>
      <c r="C627" t="s">
        <v>37</v>
      </c>
      <c r="D627" t="s">
        <v>72</v>
      </c>
      <c r="E627" t="s">
        <v>74</v>
      </c>
      <c r="F627" t="s">
        <v>271</v>
      </c>
      <c r="G627" t="s">
        <v>49</v>
      </c>
      <c r="H627" t="s">
        <v>46</v>
      </c>
      <c r="I627" s="3">
        <v>0.158</v>
      </c>
      <c r="J627" t="s">
        <v>0</v>
      </c>
      <c r="K627" t="s">
        <v>74</v>
      </c>
      <c r="L627" t="s">
        <v>74</v>
      </c>
      <c r="M627" t="b">
        <f>IF(COUNTIF(carcinogens!$A$2:$A$35,G627),TRUE,FALSE)</f>
        <v>0</v>
      </c>
      <c r="N627" t="b">
        <f t="shared" si="37"/>
        <v>0</v>
      </c>
      <c r="O627" s="3">
        <f t="shared" si="38"/>
        <v>0.158</v>
      </c>
      <c r="P627" t="b">
        <f t="shared" si="39"/>
        <v>0</v>
      </c>
      <c r="Q627" t="str">
        <f>VLOOKUP(C627,'Feedstock source'!$A$1:$B$8,2,FALSE)</f>
        <v>wood</v>
      </c>
      <c r="R627" t="str">
        <f>VLOOKUP($G627,'PAHs abbreviations'!$A$2:$B$17,2,FALSE)</f>
        <v>Ace</v>
      </c>
      <c r="S627" s="3">
        <v>0.158</v>
      </c>
    </row>
    <row r="628" spans="1:19">
      <c r="A628" t="s">
        <v>10</v>
      </c>
      <c r="B628" t="str">
        <f t="shared" si="36"/>
        <v>WT-F</v>
      </c>
      <c r="C628" t="s">
        <v>37</v>
      </c>
      <c r="D628" t="s">
        <v>72</v>
      </c>
      <c r="E628" t="s">
        <v>74</v>
      </c>
      <c r="F628" t="s">
        <v>271</v>
      </c>
      <c r="G628" t="s">
        <v>49</v>
      </c>
      <c r="H628" t="s">
        <v>46</v>
      </c>
      <c r="I628" s="3">
        <v>0.153</v>
      </c>
      <c r="J628" t="s">
        <v>0</v>
      </c>
      <c r="K628" t="s">
        <v>74</v>
      </c>
      <c r="L628" t="s">
        <v>74</v>
      </c>
      <c r="M628" t="b">
        <f>IF(COUNTIF(carcinogens!$A$2:$A$35,G628),TRUE,FALSE)</f>
        <v>0</v>
      </c>
      <c r="N628" t="b">
        <f t="shared" si="37"/>
        <v>0</v>
      </c>
      <c r="O628" s="3">
        <f t="shared" si="38"/>
        <v>0.153</v>
      </c>
      <c r="P628" t="b">
        <f t="shared" si="39"/>
        <v>0</v>
      </c>
      <c r="Q628" t="str">
        <f>VLOOKUP(C628,'Feedstock source'!$A$1:$B$8,2,FALSE)</f>
        <v>wood</v>
      </c>
      <c r="R628" t="str">
        <f>VLOOKUP($G628,'PAHs abbreviations'!$A$2:$B$17,2,FALSE)</f>
        <v>Ace</v>
      </c>
      <c r="S628" s="3">
        <v>0.153</v>
      </c>
    </row>
    <row r="629" spans="1:19">
      <c r="A629" t="s">
        <v>10</v>
      </c>
      <c r="B629" t="str">
        <f t="shared" si="36"/>
        <v>WT-F</v>
      </c>
      <c r="C629" t="s">
        <v>37</v>
      </c>
      <c r="D629" t="s">
        <v>72</v>
      </c>
      <c r="E629" t="s">
        <v>74</v>
      </c>
      <c r="F629" t="s">
        <v>271</v>
      </c>
      <c r="G629" t="s">
        <v>48</v>
      </c>
      <c r="H629" t="s">
        <v>46</v>
      </c>
      <c r="I629" s="3">
        <v>4.1000000000000002E-2</v>
      </c>
      <c r="J629" t="s">
        <v>0</v>
      </c>
      <c r="K629" t="s">
        <v>74</v>
      </c>
      <c r="L629" t="s">
        <v>74</v>
      </c>
      <c r="M629" t="b">
        <f>IF(COUNTIF(carcinogens!$A$2:$A$35,G629),TRUE,FALSE)</f>
        <v>0</v>
      </c>
      <c r="N629" t="b">
        <f t="shared" si="37"/>
        <v>0</v>
      </c>
      <c r="O629" s="3">
        <f t="shared" si="38"/>
        <v>4.1000000000000002E-2</v>
      </c>
      <c r="P629" t="b">
        <f t="shared" si="39"/>
        <v>0</v>
      </c>
      <c r="Q629" t="str">
        <f>VLOOKUP(C629,'Feedstock source'!$A$1:$B$8,2,FALSE)</f>
        <v>wood</v>
      </c>
      <c r="R629" t="str">
        <f>VLOOKUP($G629,'PAHs abbreviations'!$A$2:$B$17,2,FALSE)</f>
        <v>Acy</v>
      </c>
      <c r="S629" s="3">
        <v>4.1000000000000002E-2</v>
      </c>
    </row>
    <row r="630" spans="1:19">
      <c r="A630" t="s">
        <v>10</v>
      </c>
      <c r="B630" t="str">
        <f t="shared" si="36"/>
        <v>WT-F</v>
      </c>
      <c r="C630" t="s">
        <v>37</v>
      </c>
      <c r="D630" t="s">
        <v>72</v>
      </c>
      <c r="E630" t="s">
        <v>74</v>
      </c>
      <c r="F630" t="s">
        <v>271</v>
      </c>
      <c r="G630" t="s">
        <v>48</v>
      </c>
      <c r="H630" t="s">
        <v>46</v>
      </c>
      <c r="I630" s="3">
        <v>3.9E-2</v>
      </c>
      <c r="J630" t="s">
        <v>0</v>
      </c>
      <c r="K630" t="s">
        <v>74</v>
      </c>
      <c r="L630" t="s">
        <v>74</v>
      </c>
      <c r="M630" t="b">
        <f>IF(COUNTIF(carcinogens!$A$2:$A$35,G630),TRUE,FALSE)</f>
        <v>0</v>
      </c>
      <c r="N630" t="b">
        <f t="shared" si="37"/>
        <v>0</v>
      </c>
      <c r="O630" s="3">
        <f t="shared" si="38"/>
        <v>3.9E-2</v>
      </c>
      <c r="P630" t="b">
        <f t="shared" si="39"/>
        <v>0</v>
      </c>
      <c r="Q630" t="str">
        <f>VLOOKUP(C630,'Feedstock source'!$A$1:$B$8,2,FALSE)</f>
        <v>wood</v>
      </c>
      <c r="R630" t="str">
        <f>VLOOKUP($G630,'PAHs abbreviations'!$A$2:$B$17,2,FALSE)</f>
        <v>Acy</v>
      </c>
      <c r="S630" s="3">
        <v>3.9E-2</v>
      </c>
    </row>
    <row r="631" spans="1:19">
      <c r="A631" t="s">
        <v>10</v>
      </c>
      <c r="B631" t="str">
        <f t="shared" si="36"/>
        <v>WT-F</v>
      </c>
      <c r="C631" t="s">
        <v>37</v>
      </c>
      <c r="D631" t="s">
        <v>72</v>
      </c>
      <c r="E631" t="s">
        <v>74</v>
      </c>
      <c r="F631" t="s">
        <v>271</v>
      </c>
      <c r="G631" t="s">
        <v>48</v>
      </c>
      <c r="H631" t="s">
        <v>46</v>
      </c>
      <c r="I631" s="3">
        <v>3.7999999999999999E-2</v>
      </c>
      <c r="J631" t="s">
        <v>0</v>
      </c>
      <c r="K631" t="s">
        <v>74</v>
      </c>
      <c r="L631" t="s">
        <v>74</v>
      </c>
      <c r="M631" t="b">
        <f>IF(COUNTIF(carcinogens!$A$2:$A$35,G631),TRUE,FALSE)</f>
        <v>0</v>
      </c>
      <c r="N631" t="b">
        <f t="shared" si="37"/>
        <v>0</v>
      </c>
      <c r="O631" s="3">
        <f t="shared" si="38"/>
        <v>3.7999999999999999E-2</v>
      </c>
      <c r="P631" t="b">
        <f t="shared" si="39"/>
        <v>0</v>
      </c>
      <c r="Q631" t="str">
        <f>VLOOKUP(C631,'Feedstock source'!$A$1:$B$8,2,FALSE)</f>
        <v>wood</v>
      </c>
      <c r="R631" t="str">
        <f>VLOOKUP($G631,'PAHs abbreviations'!$A$2:$B$17,2,FALSE)</f>
        <v>Acy</v>
      </c>
      <c r="S631" s="3">
        <v>3.7999999999999999E-2</v>
      </c>
    </row>
    <row r="632" spans="1:19">
      <c r="A632" t="s">
        <v>10</v>
      </c>
      <c r="B632" t="str">
        <f t="shared" si="36"/>
        <v>WT-F</v>
      </c>
      <c r="C632" t="s">
        <v>37</v>
      </c>
      <c r="D632" t="s">
        <v>72</v>
      </c>
      <c r="E632" t="s">
        <v>74</v>
      </c>
      <c r="F632" t="s">
        <v>271</v>
      </c>
      <c r="G632" t="s">
        <v>52</v>
      </c>
      <c r="H632" t="s">
        <v>46</v>
      </c>
      <c r="I632" s="3">
        <v>0.318</v>
      </c>
      <c r="J632" t="s">
        <v>0</v>
      </c>
      <c r="K632" t="s">
        <v>74</v>
      </c>
      <c r="L632" t="s">
        <v>74</v>
      </c>
      <c r="M632" t="b">
        <f>IF(COUNTIF(carcinogens!$A$2:$A$35,G632),TRUE,FALSE)</f>
        <v>0</v>
      </c>
      <c r="N632" t="b">
        <f t="shared" si="37"/>
        <v>0</v>
      </c>
      <c r="O632" s="3">
        <f t="shared" si="38"/>
        <v>0.318</v>
      </c>
      <c r="P632" t="b">
        <f t="shared" si="39"/>
        <v>0</v>
      </c>
      <c r="Q632" t="str">
        <f>VLOOKUP(C632,'Feedstock source'!$A$1:$B$8,2,FALSE)</f>
        <v>wood</v>
      </c>
      <c r="R632" t="str">
        <f>VLOOKUP($G632,'PAHs abbreviations'!$A$2:$B$17,2,FALSE)</f>
        <v>Ant</v>
      </c>
      <c r="S632" s="3">
        <v>0.318</v>
      </c>
    </row>
    <row r="633" spans="1:19">
      <c r="A633" t="s">
        <v>10</v>
      </c>
      <c r="B633" t="str">
        <f t="shared" si="36"/>
        <v>WT-F</v>
      </c>
      <c r="C633" t="s">
        <v>37</v>
      </c>
      <c r="D633" t="s">
        <v>72</v>
      </c>
      <c r="E633" t="s">
        <v>74</v>
      </c>
      <c r="F633" t="s">
        <v>271</v>
      </c>
      <c r="G633" t="s">
        <v>52</v>
      </c>
      <c r="H633" t="s">
        <v>46</v>
      </c>
      <c r="I633" s="3">
        <v>0.307</v>
      </c>
      <c r="J633" t="s">
        <v>0</v>
      </c>
      <c r="K633" t="s">
        <v>74</v>
      </c>
      <c r="L633" t="s">
        <v>74</v>
      </c>
      <c r="M633" t="b">
        <f>IF(COUNTIF(carcinogens!$A$2:$A$35,G633),TRUE,FALSE)</f>
        <v>0</v>
      </c>
      <c r="N633" t="b">
        <f t="shared" si="37"/>
        <v>0</v>
      </c>
      <c r="O633" s="3">
        <f t="shared" si="38"/>
        <v>0.307</v>
      </c>
      <c r="P633" t="b">
        <f t="shared" si="39"/>
        <v>0</v>
      </c>
      <c r="Q633" t="str">
        <f>VLOOKUP(C633,'Feedstock source'!$A$1:$B$8,2,FALSE)</f>
        <v>wood</v>
      </c>
      <c r="R633" t="str">
        <f>VLOOKUP($G633,'PAHs abbreviations'!$A$2:$B$17,2,FALSE)</f>
        <v>Ant</v>
      </c>
      <c r="S633" s="3">
        <v>0.307</v>
      </c>
    </row>
    <row r="634" spans="1:19">
      <c r="A634" t="s">
        <v>10</v>
      </c>
      <c r="B634" t="str">
        <f t="shared" si="36"/>
        <v>WT-F</v>
      </c>
      <c r="C634" t="s">
        <v>37</v>
      </c>
      <c r="D634" t="s">
        <v>72</v>
      </c>
      <c r="E634" t="s">
        <v>74</v>
      </c>
      <c r="F634" t="s">
        <v>271</v>
      </c>
      <c r="G634" t="s">
        <v>52</v>
      </c>
      <c r="H634" t="s">
        <v>46</v>
      </c>
      <c r="I634" s="3">
        <v>0.30199999999999999</v>
      </c>
      <c r="J634" t="s">
        <v>0</v>
      </c>
      <c r="K634" t="s">
        <v>74</v>
      </c>
      <c r="L634" t="s">
        <v>74</v>
      </c>
      <c r="M634" t="b">
        <f>IF(COUNTIF(carcinogens!$A$2:$A$35,G634),TRUE,FALSE)</f>
        <v>0</v>
      </c>
      <c r="N634" t="b">
        <f t="shared" si="37"/>
        <v>0</v>
      </c>
      <c r="O634" s="3">
        <f t="shared" si="38"/>
        <v>0.30199999999999999</v>
      </c>
      <c r="P634" t="b">
        <f t="shared" si="39"/>
        <v>0</v>
      </c>
      <c r="Q634" t="str">
        <f>VLOOKUP(C634,'Feedstock source'!$A$1:$B$8,2,FALSE)</f>
        <v>wood</v>
      </c>
      <c r="R634" t="str">
        <f>VLOOKUP($G634,'PAHs abbreviations'!$A$2:$B$17,2,FALSE)</f>
        <v>Ant</v>
      </c>
      <c r="S634" s="3">
        <v>0.30199999999999999</v>
      </c>
    </row>
    <row r="635" spans="1:19">
      <c r="A635" t="s">
        <v>10</v>
      </c>
      <c r="B635" t="str">
        <f t="shared" si="36"/>
        <v>WT-F</v>
      </c>
      <c r="C635" t="s">
        <v>37</v>
      </c>
      <c r="D635" t="s">
        <v>72</v>
      </c>
      <c r="E635" t="s">
        <v>74</v>
      </c>
      <c r="F635" t="s">
        <v>271</v>
      </c>
      <c r="G635" t="s">
        <v>55</v>
      </c>
      <c r="H635" t="s">
        <v>46</v>
      </c>
      <c r="I635" s="3">
        <v>0.31</v>
      </c>
      <c r="J635" t="s">
        <v>0</v>
      </c>
      <c r="K635" t="s">
        <v>74</v>
      </c>
      <c r="L635" t="s">
        <v>74</v>
      </c>
      <c r="M635" t="b">
        <f>IF(COUNTIF(carcinogens!$A$2:$A$35,G635),TRUE,FALSE)</f>
        <v>1</v>
      </c>
      <c r="N635" t="b">
        <f t="shared" si="37"/>
        <v>0</v>
      </c>
      <c r="O635" s="3">
        <f t="shared" si="38"/>
        <v>0.31</v>
      </c>
      <c r="P635" t="b">
        <f t="shared" si="39"/>
        <v>0</v>
      </c>
      <c r="Q635" t="str">
        <f>VLOOKUP(C635,'Feedstock source'!$A$1:$B$8,2,FALSE)</f>
        <v>wood</v>
      </c>
      <c r="R635" t="str">
        <f>VLOOKUP($G635,'PAHs abbreviations'!$A$2:$B$17,2,FALSE)</f>
        <v>B(a)A</v>
      </c>
      <c r="S635" s="3">
        <v>0.31</v>
      </c>
    </row>
    <row r="636" spans="1:19">
      <c r="A636" t="s">
        <v>10</v>
      </c>
      <c r="B636" t="str">
        <f t="shared" si="36"/>
        <v>WT-F</v>
      </c>
      <c r="C636" t="s">
        <v>37</v>
      </c>
      <c r="D636" t="s">
        <v>72</v>
      </c>
      <c r="E636" t="s">
        <v>74</v>
      </c>
      <c r="F636" t="s">
        <v>271</v>
      </c>
      <c r="G636" t="s">
        <v>55</v>
      </c>
      <c r="H636" t="s">
        <v>46</v>
      </c>
      <c r="I636" s="3">
        <v>0.28999999999999998</v>
      </c>
      <c r="J636" t="s">
        <v>0</v>
      </c>
      <c r="K636" t="s">
        <v>74</v>
      </c>
      <c r="L636" t="s">
        <v>74</v>
      </c>
      <c r="M636" t="b">
        <f>IF(COUNTIF(carcinogens!$A$2:$A$35,G636),TRUE,FALSE)</f>
        <v>1</v>
      </c>
      <c r="N636" t="b">
        <f t="shared" si="37"/>
        <v>0</v>
      </c>
      <c r="O636" s="3">
        <f t="shared" si="38"/>
        <v>0.28999999999999998</v>
      </c>
      <c r="P636" t="b">
        <f t="shared" si="39"/>
        <v>0</v>
      </c>
      <c r="Q636" t="str">
        <f>VLOOKUP(C636,'Feedstock source'!$A$1:$B$8,2,FALSE)</f>
        <v>wood</v>
      </c>
      <c r="R636" t="str">
        <f>VLOOKUP($G636,'PAHs abbreviations'!$A$2:$B$17,2,FALSE)</f>
        <v>B(a)A</v>
      </c>
      <c r="S636" s="3">
        <v>0.28999999999999998</v>
      </c>
    </row>
    <row r="637" spans="1:19">
      <c r="A637" t="s">
        <v>10</v>
      </c>
      <c r="B637" t="str">
        <f t="shared" si="36"/>
        <v>WT-F</v>
      </c>
      <c r="C637" t="s">
        <v>37</v>
      </c>
      <c r="D637" t="s">
        <v>72</v>
      </c>
      <c r="E637" t="s">
        <v>74</v>
      </c>
      <c r="F637" t="s">
        <v>271</v>
      </c>
      <c r="G637" t="s">
        <v>55</v>
      </c>
      <c r="H637" t="s">
        <v>46</v>
      </c>
      <c r="I637" s="3">
        <v>0.28000000000000003</v>
      </c>
      <c r="J637" t="s">
        <v>0</v>
      </c>
      <c r="K637" t="s">
        <v>74</v>
      </c>
      <c r="L637" t="s">
        <v>74</v>
      </c>
      <c r="M637" t="b">
        <f>IF(COUNTIF(carcinogens!$A$2:$A$35,G637),TRUE,FALSE)</f>
        <v>1</v>
      </c>
      <c r="N637" t="b">
        <f t="shared" si="37"/>
        <v>0</v>
      </c>
      <c r="O637" s="3">
        <f t="shared" si="38"/>
        <v>0.28000000000000003</v>
      </c>
      <c r="P637" t="b">
        <f t="shared" si="39"/>
        <v>0</v>
      </c>
      <c r="Q637" t="str">
        <f>VLOOKUP(C637,'Feedstock source'!$A$1:$B$8,2,FALSE)</f>
        <v>wood</v>
      </c>
      <c r="R637" t="str">
        <f>VLOOKUP($G637,'PAHs abbreviations'!$A$2:$B$17,2,FALSE)</f>
        <v>B(a)A</v>
      </c>
      <c r="S637" s="3">
        <v>0.28000000000000003</v>
      </c>
    </row>
    <row r="638" spans="1:19">
      <c r="A638" t="s">
        <v>10</v>
      </c>
      <c r="B638" t="str">
        <f t="shared" si="36"/>
        <v>WT-F</v>
      </c>
      <c r="C638" t="s">
        <v>37</v>
      </c>
      <c r="D638" t="s">
        <v>72</v>
      </c>
      <c r="E638" t="s">
        <v>74</v>
      </c>
      <c r="F638" t="s">
        <v>271</v>
      </c>
      <c r="G638" t="s">
        <v>59</v>
      </c>
      <c r="H638" t="s">
        <v>46</v>
      </c>
      <c r="I638" s="3">
        <v>0.12</v>
      </c>
      <c r="J638" t="s">
        <v>0</v>
      </c>
      <c r="K638" t="s">
        <v>74</v>
      </c>
      <c r="L638" t="s">
        <v>74</v>
      </c>
      <c r="M638" t="b">
        <f>IF(COUNTIF(carcinogens!$A$2:$A$35,G638),TRUE,FALSE)</f>
        <v>1</v>
      </c>
      <c r="N638" t="b">
        <f t="shared" si="37"/>
        <v>0</v>
      </c>
      <c r="O638" s="3">
        <f t="shared" si="38"/>
        <v>0.12</v>
      </c>
      <c r="P638" t="b">
        <f t="shared" si="39"/>
        <v>0</v>
      </c>
      <c r="Q638" t="str">
        <f>VLOOKUP(C638,'Feedstock source'!$A$1:$B$8,2,FALSE)</f>
        <v>wood</v>
      </c>
      <c r="R638" t="str">
        <f>VLOOKUP($G638,'PAHs abbreviations'!$A$2:$B$17,2,FALSE)</f>
        <v>B(a)P</v>
      </c>
      <c r="S638" s="3">
        <v>0.12</v>
      </c>
    </row>
    <row r="639" spans="1:19">
      <c r="A639" t="s">
        <v>10</v>
      </c>
      <c r="B639" t="str">
        <f t="shared" si="36"/>
        <v>WT-F</v>
      </c>
      <c r="C639" t="s">
        <v>37</v>
      </c>
      <c r="D639" t="s">
        <v>72</v>
      </c>
      <c r="E639" t="s">
        <v>74</v>
      </c>
      <c r="F639" t="s">
        <v>271</v>
      </c>
      <c r="G639" t="s">
        <v>59</v>
      </c>
      <c r="H639" t="s">
        <v>46</v>
      </c>
      <c r="I639" s="3">
        <v>0.11700000000000001</v>
      </c>
      <c r="J639" t="s">
        <v>0</v>
      </c>
      <c r="K639" t="s">
        <v>74</v>
      </c>
      <c r="L639" t="s">
        <v>74</v>
      </c>
      <c r="M639" t="b">
        <f>IF(COUNTIF(carcinogens!$A$2:$A$35,G639),TRUE,FALSE)</f>
        <v>1</v>
      </c>
      <c r="N639" t="b">
        <f t="shared" si="37"/>
        <v>0</v>
      </c>
      <c r="O639" s="3">
        <f t="shared" si="38"/>
        <v>0.11700000000000001</v>
      </c>
      <c r="P639" t="b">
        <f t="shared" si="39"/>
        <v>0</v>
      </c>
      <c r="Q639" t="str">
        <f>VLOOKUP(C639,'Feedstock source'!$A$1:$B$8,2,FALSE)</f>
        <v>wood</v>
      </c>
      <c r="R639" t="str">
        <f>VLOOKUP($G639,'PAHs abbreviations'!$A$2:$B$17,2,FALSE)</f>
        <v>B(a)P</v>
      </c>
      <c r="S639" s="3">
        <v>0.11700000000000001</v>
      </c>
    </row>
    <row r="640" spans="1:19">
      <c r="A640" t="s">
        <v>10</v>
      </c>
      <c r="B640" t="str">
        <f t="shared" si="36"/>
        <v>WT-F</v>
      </c>
      <c r="C640" t="s">
        <v>37</v>
      </c>
      <c r="D640" t="s">
        <v>72</v>
      </c>
      <c r="E640" t="s">
        <v>74</v>
      </c>
      <c r="F640" t="s">
        <v>271</v>
      </c>
      <c r="G640" t="s">
        <v>59</v>
      </c>
      <c r="H640" t="s">
        <v>46</v>
      </c>
      <c r="I640" s="3">
        <v>0.114</v>
      </c>
      <c r="J640" t="s">
        <v>0</v>
      </c>
      <c r="K640" t="s">
        <v>74</v>
      </c>
      <c r="L640" t="s">
        <v>74</v>
      </c>
      <c r="M640" t="b">
        <f>IF(COUNTIF(carcinogens!$A$2:$A$35,G640),TRUE,FALSE)</f>
        <v>1</v>
      </c>
      <c r="N640" t="b">
        <f t="shared" si="37"/>
        <v>0</v>
      </c>
      <c r="O640" s="3">
        <f t="shared" si="38"/>
        <v>0.114</v>
      </c>
      <c r="P640" t="b">
        <f t="shared" si="39"/>
        <v>0</v>
      </c>
      <c r="Q640" t="str">
        <f>VLOOKUP(C640,'Feedstock source'!$A$1:$B$8,2,FALSE)</f>
        <v>wood</v>
      </c>
      <c r="R640" t="str">
        <f>VLOOKUP($G640,'PAHs abbreviations'!$A$2:$B$17,2,FALSE)</f>
        <v>B(a)P</v>
      </c>
      <c r="S640" s="3">
        <v>0.114</v>
      </c>
    </row>
    <row r="641" spans="1:19">
      <c r="A641" t="s">
        <v>10</v>
      </c>
      <c r="B641" t="str">
        <f t="shared" si="36"/>
        <v>WT-F</v>
      </c>
      <c r="C641" t="s">
        <v>37</v>
      </c>
      <c r="D641" t="s">
        <v>72</v>
      </c>
      <c r="E641" t="s">
        <v>74</v>
      </c>
      <c r="F641" t="s">
        <v>271</v>
      </c>
      <c r="G641" t="s">
        <v>57</v>
      </c>
      <c r="H641" t="s">
        <v>46</v>
      </c>
      <c r="I641" s="3">
        <v>0.16300000000000001</v>
      </c>
      <c r="J641" t="s">
        <v>0</v>
      </c>
      <c r="K641" t="s">
        <v>74</v>
      </c>
      <c r="L641" t="s">
        <v>74</v>
      </c>
      <c r="M641" t="b">
        <f>IF(COUNTIF(carcinogens!$A$2:$A$35,G641),TRUE,FALSE)</f>
        <v>1</v>
      </c>
      <c r="N641" t="b">
        <f t="shared" si="37"/>
        <v>0</v>
      </c>
      <c r="O641" s="3">
        <f t="shared" si="38"/>
        <v>0.16300000000000001</v>
      </c>
      <c r="P641" t="b">
        <f t="shared" si="39"/>
        <v>0</v>
      </c>
      <c r="Q641" t="str">
        <f>VLOOKUP(C641,'Feedstock source'!$A$1:$B$8,2,FALSE)</f>
        <v>wood</v>
      </c>
      <c r="R641" t="str">
        <f>VLOOKUP($G641,'PAHs abbreviations'!$A$2:$B$17,2,FALSE)</f>
        <v>B(b)F</v>
      </c>
      <c r="S641" s="3">
        <v>0.16300000000000001</v>
      </c>
    </row>
    <row r="642" spans="1:19">
      <c r="A642" t="s">
        <v>10</v>
      </c>
      <c r="B642" t="str">
        <f t="shared" ref="B642:B705" si="40">A642</f>
        <v>WT-F</v>
      </c>
      <c r="C642" t="s">
        <v>37</v>
      </c>
      <c r="D642" t="s">
        <v>72</v>
      </c>
      <c r="E642" t="s">
        <v>74</v>
      </c>
      <c r="F642" t="s">
        <v>271</v>
      </c>
      <c r="G642" t="s">
        <v>57</v>
      </c>
      <c r="H642" t="s">
        <v>46</v>
      </c>
      <c r="I642" s="3">
        <v>0.158</v>
      </c>
      <c r="J642" t="s">
        <v>0</v>
      </c>
      <c r="K642" t="s">
        <v>74</v>
      </c>
      <c r="L642" t="s">
        <v>74</v>
      </c>
      <c r="M642" t="b">
        <f>IF(COUNTIF(carcinogens!$A$2:$A$35,G642),TRUE,FALSE)</f>
        <v>1</v>
      </c>
      <c r="N642" t="b">
        <f t="shared" ref="N642:N673" si="41">IF(ISNUMBER(I642),FALSE,TRUE)</f>
        <v>0</v>
      </c>
      <c r="O642" s="3">
        <f t="shared" ref="O642:O673" si="42">I642</f>
        <v>0.158</v>
      </c>
      <c r="P642" t="b">
        <f t="shared" ref="P642:P705" si="43">IF(ISNUMBER(O642),FALSE,TRUE)</f>
        <v>0</v>
      </c>
      <c r="Q642" t="str">
        <f>VLOOKUP(C642,'Feedstock source'!$A$1:$B$8,2,FALSE)</f>
        <v>wood</v>
      </c>
      <c r="R642" t="str">
        <f>VLOOKUP($G642,'PAHs abbreviations'!$A$2:$B$17,2,FALSE)</f>
        <v>B(b)F</v>
      </c>
      <c r="S642" s="3">
        <v>0.158</v>
      </c>
    </row>
    <row r="643" spans="1:19">
      <c r="A643" t="s">
        <v>10</v>
      </c>
      <c r="B643" t="str">
        <f t="shared" si="40"/>
        <v>WT-F</v>
      </c>
      <c r="C643" t="s">
        <v>37</v>
      </c>
      <c r="D643" t="s">
        <v>72</v>
      </c>
      <c r="E643" t="s">
        <v>74</v>
      </c>
      <c r="F643" t="s">
        <v>271</v>
      </c>
      <c r="G643" t="s">
        <v>57</v>
      </c>
      <c r="H643" t="s">
        <v>46</v>
      </c>
      <c r="I643" s="3">
        <v>0.14299999999999999</v>
      </c>
      <c r="J643" t="s">
        <v>0</v>
      </c>
      <c r="K643" t="s">
        <v>74</v>
      </c>
      <c r="L643" t="s">
        <v>74</v>
      </c>
      <c r="M643" t="b">
        <f>IF(COUNTIF(carcinogens!$A$2:$A$35,G643),TRUE,FALSE)</f>
        <v>1</v>
      </c>
      <c r="N643" t="b">
        <f t="shared" si="41"/>
        <v>0</v>
      </c>
      <c r="O643" s="3">
        <f t="shared" si="42"/>
        <v>0.14299999999999999</v>
      </c>
      <c r="P643" t="b">
        <f t="shared" si="43"/>
        <v>0</v>
      </c>
      <c r="Q643" t="str">
        <f>VLOOKUP(C643,'Feedstock source'!$A$1:$B$8,2,FALSE)</f>
        <v>wood</v>
      </c>
      <c r="R643" t="str">
        <f>VLOOKUP($G643,'PAHs abbreviations'!$A$2:$B$17,2,FALSE)</f>
        <v>B(b)F</v>
      </c>
      <c r="S643" s="3">
        <v>0.14299999999999999</v>
      </c>
    </row>
    <row r="644" spans="1:19">
      <c r="A644" t="s">
        <v>10</v>
      </c>
      <c r="B644" t="str">
        <f t="shared" si="40"/>
        <v>WT-F</v>
      </c>
      <c r="C644" t="s">
        <v>37</v>
      </c>
      <c r="D644" t="s">
        <v>72</v>
      </c>
      <c r="E644" t="s">
        <v>74</v>
      </c>
      <c r="F644" t="s">
        <v>271</v>
      </c>
      <c r="G644" t="s">
        <v>61</v>
      </c>
      <c r="H644" t="s">
        <v>46</v>
      </c>
      <c r="I644" s="3">
        <v>6.7000000000000004E-2</v>
      </c>
      <c r="J644" t="s">
        <v>0</v>
      </c>
      <c r="K644" t="s">
        <v>74</v>
      </c>
      <c r="L644" t="s">
        <v>74</v>
      </c>
      <c r="M644" t="b">
        <f>IF(COUNTIF(carcinogens!$A$2:$A$35,G644),TRUE,FALSE)</f>
        <v>1</v>
      </c>
      <c r="N644" t="b">
        <f t="shared" si="41"/>
        <v>0</v>
      </c>
      <c r="O644" s="3">
        <f t="shared" si="42"/>
        <v>6.7000000000000004E-2</v>
      </c>
      <c r="P644" t="b">
        <f t="shared" si="43"/>
        <v>0</v>
      </c>
      <c r="Q644" t="str">
        <f>VLOOKUP(C644,'Feedstock source'!$A$1:$B$8,2,FALSE)</f>
        <v>wood</v>
      </c>
      <c r="R644" t="str">
        <f>VLOOKUP($G644,'PAHs abbreviations'!$A$2:$B$17,2,FALSE)</f>
        <v>B(ghi)P</v>
      </c>
      <c r="S644" s="3">
        <v>6.7000000000000004E-2</v>
      </c>
    </row>
    <row r="645" spans="1:19">
      <c r="A645" t="s">
        <v>10</v>
      </c>
      <c r="B645" t="str">
        <f t="shared" si="40"/>
        <v>WT-F</v>
      </c>
      <c r="C645" t="s">
        <v>37</v>
      </c>
      <c r="D645" t="s">
        <v>72</v>
      </c>
      <c r="E645" t="s">
        <v>74</v>
      </c>
      <c r="F645" t="s">
        <v>271</v>
      </c>
      <c r="G645" t="s">
        <v>61</v>
      </c>
      <c r="H645" t="s">
        <v>46</v>
      </c>
      <c r="I645" s="3">
        <v>6.3E-2</v>
      </c>
      <c r="J645" t="s">
        <v>0</v>
      </c>
      <c r="K645" t="s">
        <v>74</v>
      </c>
      <c r="L645" t="s">
        <v>74</v>
      </c>
      <c r="M645" t="b">
        <f>IF(COUNTIF(carcinogens!$A$2:$A$35,G645),TRUE,FALSE)</f>
        <v>1</v>
      </c>
      <c r="N645" t="b">
        <f t="shared" si="41"/>
        <v>0</v>
      </c>
      <c r="O645" s="3">
        <f t="shared" si="42"/>
        <v>6.3E-2</v>
      </c>
      <c r="P645" t="b">
        <f t="shared" si="43"/>
        <v>0</v>
      </c>
      <c r="Q645" t="str">
        <f>VLOOKUP(C645,'Feedstock source'!$A$1:$B$8,2,FALSE)</f>
        <v>wood</v>
      </c>
      <c r="R645" t="str">
        <f>VLOOKUP($G645,'PAHs abbreviations'!$A$2:$B$17,2,FALSE)</f>
        <v>B(ghi)P</v>
      </c>
      <c r="S645" s="3">
        <v>6.3E-2</v>
      </c>
    </row>
    <row r="646" spans="1:19">
      <c r="A646" t="s">
        <v>10</v>
      </c>
      <c r="B646" t="str">
        <f t="shared" si="40"/>
        <v>WT-F</v>
      </c>
      <c r="C646" t="s">
        <v>37</v>
      </c>
      <c r="D646" t="s">
        <v>72</v>
      </c>
      <c r="E646" t="s">
        <v>74</v>
      </c>
      <c r="F646" t="s">
        <v>271</v>
      </c>
      <c r="G646" t="s">
        <v>61</v>
      </c>
      <c r="H646" t="s">
        <v>46</v>
      </c>
      <c r="I646" s="3">
        <v>6.3E-2</v>
      </c>
      <c r="J646" t="s">
        <v>0</v>
      </c>
      <c r="K646" t="s">
        <v>74</v>
      </c>
      <c r="L646" t="s">
        <v>74</v>
      </c>
      <c r="M646" t="b">
        <f>IF(COUNTIF(carcinogens!$A$2:$A$35,G646),TRUE,FALSE)</f>
        <v>1</v>
      </c>
      <c r="N646" t="b">
        <f t="shared" si="41"/>
        <v>0</v>
      </c>
      <c r="O646" s="3">
        <f t="shared" si="42"/>
        <v>6.3E-2</v>
      </c>
      <c r="P646" t="b">
        <f t="shared" si="43"/>
        <v>0</v>
      </c>
      <c r="Q646" t="str">
        <f>VLOOKUP(C646,'Feedstock source'!$A$1:$B$8,2,FALSE)</f>
        <v>wood</v>
      </c>
      <c r="R646" t="str">
        <f>VLOOKUP($G646,'PAHs abbreviations'!$A$2:$B$17,2,FALSE)</f>
        <v>B(ghi)P</v>
      </c>
      <c r="S646" s="3">
        <v>6.3E-2</v>
      </c>
    </row>
    <row r="647" spans="1:19">
      <c r="A647" t="s">
        <v>10</v>
      </c>
      <c r="B647" t="str">
        <f t="shared" si="40"/>
        <v>WT-F</v>
      </c>
      <c r="C647" t="s">
        <v>37</v>
      </c>
      <c r="D647" t="s">
        <v>72</v>
      </c>
      <c r="E647" t="s">
        <v>74</v>
      </c>
      <c r="F647" t="s">
        <v>271</v>
      </c>
      <c r="G647" t="s">
        <v>58</v>
      </c>
      <c r="H647" t="s">
        <v>46</v>
      </c>
      <c r="I647" s="3">
        <v>9.9000000000000005E-2</v>
      </c>
      <c r="J647" t="s">
        <v>0</v>
      </c>
      <c r="K647" t="s">
        <v>74</v>
      </c>
      <c r="L647" t="s">
        <v>74</v>
      </c>
      <c r="M647" t="b">
        <f>IF(COUNTIF(carcinogens!$A$2:$A$35,G647),TRUE,FALSE)</f>
        <v>1</v>
      </c>
      <c r="N647" t="b">
        <f t="shared" si="41"/>
        <v>0</v>
      </c>
      <c r="O647" s="3">
        <f t="shared" si="42"/>
        <v>9.9000000000000005E-2</v>
      </c>
      <c r="P647" t="b">
        <f t="shared" si="43"/>
        <v>0</v>
      </c>
      <c r="Q647" t="str">
        <f>VLOOKUP(C647,'Feedstock source'!$A$1:$B$8,2,FALSE)</f>
        <v>wood</v>
      </c>
      <c r="R647" t="str">
        <f>VLOOKUP($G647,'PAHs abbreviations'!$A$2:$B$17,2,FALSE)</f>
        <v>B(k)F</v>
      </c>
      <c r="S647" s="3">
        <v>9.9000000000000005E-2</v>
      </c>
    </row>
    <row r="648" spans="1:19">
      <c r="A648" t="s">
        <v>10</v>
      </c>
      <c r="B648" t="str">
        <f t="shared" si="40"/>
        <v>WT-F</v>
      </c>
      <c r="C648" t="s">
        <v>37</v>
      </c>
      <c r="D648" t="s">
        <v>72</v>
      </c>
      <c r="E648" t="s">
        <v>74</v>
      </c>
      <c r="F648" t="s">
        <v>271</v>
      </c>
      <c r="G648" t="s">
        <v>58</v>
      </c>
      <c r="H648" t="s">
        <v>46</v>
      </c>
      <c r="I648" s="3">
        <v>9.7000000000000003E-2</v>
      </c>
      <c r="J648" t="s">
        <v>0</v>
      </c>
      <c r="K648" t="s">
        <v>74</v>
      </c>
      <c r="L648" t="s">
        <v>74</v>
      </c>
      <c r="M648" t="b">
        <f>IF(COUNTIF(carcinogens!$A$2:$A$35,G648),TRUE,FALSE)</f>
        <v>1</v>
      </c>
      <c r="N648" t="b">
        <f t="shared" si="41"/>
        <v>0</v>
      </c>
      <c r="O648" s="3">
        <f t="shared" si="42"/>
        <v>9.7000000000000003E-2</v>
      </c>
      <c r="P648" t="b">
        <f t="shared" si="43"/>
        <v>0</v>
      </c>
      <c r="Q648" t="str">
        <f>VLOOKUP(C648,'Feedstock source'!$A$1:$B$8,2,FALSE)</f>
        <v>wood</v>
      </c>
      <c r="R648" t="str">
        <f>VLOOKUP($G648,'PAHs abbreviations'!$A$2:$B$17,2,FALSE)</f>
        <v>B(k)F</v>
      </c>
      <c r="S648" s="3">
        <v>9.7000000000000003E-2</v>
      </c>
    </row>
    <row r="649" spans="1:19">
      <c r="A649" t="s">
        <v>10</v>
      </c>
      <c r="B649" t="str">
        <f t="shared" si="40"/>
        <v>WT-F</v>
      </c>
      <c r="C649" t="s">
        <v>37</v>
      </c>
      <c r="D649" t="s">
        <v>72</v>
      </c>
      <c r="E649" t="s">
        <v>74</v>
      </c>
      <c r="F649" t="s">
        <v>271</v>
      </c>
      <c r="G649" t="s">
        <v>58</v>
      </c>
      <c r="H649" t="s">
        <v>46</v>
      </c>
      <c r="I649" s="3">
        <v>9.2999999999999999E-2</v>
      </c>
      <c r="J649" t="s">
        <v>0</v>
      </c>
      <c r="K649" t="s">
        <v>74</v>
      </c>
      <c r="L649" t="s">
        <v>74</v>
      </c>
      <c r="M649" t="b">
        <f>IF(COUNTIF(carcinogens!$A$2:$A$35,G649),TRUE,FALSE)</f>
        <v>1</v>
      </c>
      <c r="N649" t="b">
        <f t="shared" si="41"/>
        <v>0</v>
      </c>
      <c r="O649" s="3">
        <f t="shared" si="42"/>
        <v>9.2999999999999999E-2</v>
      </c>
      <c r="P649" t="b">
        <f t="shared" si="43"/>
        <v>0</v>
      </c>
      <c r="Q649" t="str">
        <f>VLOOKUP(C649,'Feedstock source'!$A$1:$B$8,2,FALSE)</f>
        <v>wood</v>
      </c>
      <c r="R649" t="str">
        <f>VLOOKUP($G649,'PAHs abbreviations'!$A$2:$B$17,2,FALSE)</f>
        <v>B(k)F</v>
      </c>
      <c r="S649" s="3">
        <v>9.2999999999999999E-2</v>
      </c>
    </row>
    <row r="650" spans="1:19">
      <c r="A650" t="s">
        <v>10</v>
      </c>
      <c r="B650" t="str">
        <f t="shared" si="40"/>
        <v>WT-F</v>
      </c>
      <c r="C650" t="s">
        <v>37</v>
      </c>
      <c r="D650" t="s">
        <v>72</v>
      </c>
      <c r="E650" t="s">
        <v>74</v>
      </c>
      <c r="F650" t="s">
        <v>271</v>
      </c>
      <c r="G650" t="s">
        <v>56</v>
      </c>
      <c r="H650" t="s">
        <v>46</v>
      </c>
      <c r="I650" s="3">
        <v>0.27</v>
      </c>
      <c r="J650" t="s">
        <v>0</v>
      </c>
      <c r="K650" t="s">
        <v>74</v>
      </c>
      <c r="L650" t="s">
        <v>74</v>
      </c>
      <c r="M650" t="b">
        <f>IF(COUNTIF(carcinogens!$A$2:$A$35,G650),TRUE,FALSE)</f>
        <v>1</v>
      </c>
      <c r="N650" t="b">
        <f t="shared" si="41"/>
        <v>0</v>
      </c>
      <c r="O650" s="3">
        <f t="shared" si="42"/>
        <v>0.27</v>
      </c>
      <c r="P650" t="b">
        <f t="shared" si="43"/>
        <v>0</v>
      </c>
      <c r="Q650" t="str">
        <f>VLOOKUP(C650,'Feedstock source'!$A$1:$B$8,2,FALSE)</f>
        <v>wood</v>
      </c>
      <c r="R650" t="str">
        <f>VLOOKUP($G650,'PAHs abbreviations'!$A$2:$B$17,2,FALSE)</f>
        <v>Cry</v>
      </c>
      <c r="S650" s="3">
        <v>0.27</v>
      </c>
    </row>
    <row r="651" spans="1:19">
      <c r="A651" t="s">
        <v>10</v>
      </c>
      <c r="B651" t="str">
        <f t="shared" si="40"/>
        <v>WT-F</v>
      </c>
      <c r="C651" t="s">
        <v>37</v>
      </c>
      <c r="D651" t="s">
        <v>72</v>
      </c>
      <c r="E651" t="s">
        <v>74</v>
      </c>
      <c r="F651" t="s">
        <v>271</v>
      </c>
      <c r="G651" t="s">
        <v>56</v>
      </c>
      <c r="H651" t="s">
        <v>46</v>
      </c>
      <c r="I651" s="3">
        <v>0.26200000000000001</v>
      </c>
      <c r="J651" t="s">
        <v>0</v>
      </c>
      <c r="K651" t="s">
        <v>74</v>
      </c>
      <c r="L651" t="s">
        <v>74</v>
      </c>
      <c r="M651" t="b">
        <f>IF(COUNTIF(carcinogens!$A$2:$A$35,G651),TRUE,FALSE)</f>
        <v>1</v>
      </c>
      <c r="N651" t="b">
        <f t="shared" si="41"/>
        <v>0</v>
      </c>
      <c r="O651" s="3">
        <f t="shared" si="42"/>
        <v>0.26200000000000001</v>
      </c>
      <c r="P651" t="b">
        <f t="shared" si="43"/>
        <v>0</v>
      </c>
      <c r="Q651" t="str">
        <f>VLOOKUP(C651,'Feedstock source'!$A$1:$B$8,2,FALSE)</f>
        <v>wood</v>
      </c>
      <c r="R651" t="str">
        <f>VLOOKUP($G651,'PAHs abbreviations'!$A$2:$B$17,2,FALSE)</f>
        <v>Cry</v>
      </c>
      <c r="S651" s="3">
        <v>0.26200000000000001</v>
      </c>
    </row>
    <row r="652" spans="1:19">
      <c r="A652" t="s">
        <v>10</v>
      </c>
      <c r="B652" t="str">
        <f t="shared" si="40"/>
        <v>WT-F</v>
      </c>
      <c r="C652" t="s">
        <v>37</v>
      </c>
      <c r="D652" t="s">
        <v>72</v>
      </c>
      <c r="E652" t="s">
        <v>74</v>
      </c>
      <c r="F652" t="s">
        <v>271</v>
      </c>
      <c r="G652" t="s">
        <v>56</v>
      </c>
      <c r="H652" t="s">
        <v>46</v>
      </c>
      <c r="I652" s="3">
        <v>0.251</v>
      </c>
      <c r="J652" t="s">
        <v>0</v>
      </c>
      <c r="K652" t="s">
        <v>74</v>
      </c>
      <c r="L652" t="s">
        <v>74</v>
      </c>
      <c r="M652" t="b">
        <f>IF(COUNTIF(carcinogens!$A$2:$A$35,G652),TRUE,FALSE)</f>
        <v>1</v>
      </c>
      <c r="N652" t="b">
        <f t="shared" si="41"/>
        <v>0</v>
      </c>
      <c r="O652" s="3">
        <f t="shared" si="42"/>
        <v>0.251</v>
      </c>
      <c r="P652" t="b">
        <f t="shared" si="43"/>
        <v>0</v>
      </c>
      <c r="Q652" t="str">
        <f>VLOOKUP(C652,'Feedstock source'!$A$1:$B$8,2,FALSE)</f>
        <v>wood</v>
      </c>
      <c r="R652" t="str">
        <f>VLOOKUP($G652,'PAHs abbreviations'!$A$2:$B$17,2,FALSE)</f>
        <v>Cry</v>
      </c>
      <c r="S652" s="3">
        <v>0.251</v>
      </c>
    </row>
    <row r="653" spans="1:19">
      <c r="A653" t="s">
        <v>10</v>
      </c>
      <c r="B653" t="str">
        <f t="shared" si="40"/>
        <v>WT-F</v>
      </c>
      <c r="C653" t="s">
        <v>37</v>
      </c>
      <c r="D653" t="s">
        <v>72</v>
      </c>
      <c r="E653" t="s">
        <v>74</v>
      </c>
      <c r="F653" t="s">
        <v>271</v>
      </c>
      <c r="G653" t="s">
        <v>62</v>
      </c>
      <c r="H653" t="s">
        <v>46</v>
      </c>
      <c r="I653" s="3">
        <v>2.1999999999999999E-2</v>
      </c>
      <c r="J653" t="s">
        <v>0</v>
      </c>
      <c r="K653" t="s">
        <v>74</v>
      </c>
      <c r="L653" t="s">
        <v>74</v>
      </c>
      <c r="M653" t="b">
        <f>IF(COUNTIF(carcinogens!$A$2:$A$35,G653),TRUE,FALSE)</f>
        <v>1</v>
      </c>
      <c r="N653" t="b">
        <f t="shared" si="41"/>
        <v>0</v>
      </c>
      <c r="O653" s="3">
        <f t="shared" si="42"/>
        <v>2.1999999999999999E-2</v>
      </c>
      <c r="P653" t="b">
        <f t="shared" si="43"/>
        <v>0</v>
      </c>
      <c r="Q653" t="str">
        <f>VLOOKUP(C653,'Feedstock source'!$A$1:$B$8,2,FALSE)</f>
        <v>wood</v>
      </c>
      <c r="R653" t="str">
        <f>VLOOKUP($G653,'PAHs abbreviations'!$A$2:$B$17,2,FALSE)</f>
        <v>DB(ah)A</v>
      </c>
      <c r="S653" s="3">
        <v>2.1999999999999999E-2</v>
      </c>
    </row>
    <row r="654" spans="1:19">
      <c r="A654" t="s">
        <v>10</v>
      </c>
      <c r="B654" t="str">
        <f t="shared" si="40"/>
        <v>WT-F</v>
      </c>
      <c r="C654" t="s">
        <v>37</v>
      </c>
      <c r="D654" t="s">
        <v>72</v>
      </c>
      <c r="E654" t="s">
        <v>74</v>
      </c>
      <c r="F654" t="s">
        <v>271</v>
      </c>
      <c r="G654" t="s">
        <v>62</v>
      </c>
      <c r="H654" t="s">
        <v>46</v>
      </c>
      <c r="I654" s="3">
        <v>0.02</v>
      </c>
      <c r="J654" t="s">
        <v>0</v>
      </c>
      <c r="K654" t="s">
        <v>74</v>
      </c>
      <c r="L654" t="s">
        <v>74</v>
      </c>
      <c r="M654" t="b">
        <f>IF(COUNTIF(carcinogens!$A$2:$A$35,G654),TRUE,FALSE)</f>
        <v>1</v>
      </c>
      <c r="N654" t="b">
        <f t="shared" si="41"/>
        <v>0</v>
      </c>
      <c r="O654" s="3">
        <f t="shared" si="42"/>
        <v>0.02</v>
      </c>
      <c r="P654" t="b">
        <f t="shared" si="43"/>
        <v>0</v>
      </c>
      <c r="Q654" t="str">
        <f>VLOOKUP(C654,'Feedstock source'!$A$1:$B$8,2,FALSE)</f>
        <v>wood</v>
      </c>
      <c r="R654" t="str">
        <f>VLOOKUP($G654,'PAHs abbreviations'!$A$2:$B$17,2,FALSE)</f>
        <v>DB(ah)A</v>
      </c>
      <c r="S654" s="3">
        <v>0.02</v>
      </c>
    </row>
    <row r="655" spans="1:19">
      <c r="A655" t="s">
        <v>10</v>
      </c>
      <c r="B655" t="str">
        <f t="shared" si="40"/>
        <v>WT-F</v>
      </c>
      <c r="C655" t="s">
        <v>37</v>
      </c>
      <c r="D655" t="s">
        <v>72</v>
      </c>
      <c r="E655" t="s">
        <v>74</v>
      </c>
      <c r="F655" t="s">
        <v>271</v>
      </c>
      <c r="G655" t="s">
        <v>62</v>
      </c>
      <c r="H655" t="s">
        <v>46</v>
      </c>
      <c r="I655" s="3">
        <v>1.9E-2</v>
      </c>
      <c r="J655" t="s">
        <v>0</v>
      </c>
      <c r="K655" t="s">
        <v>74</v>
      </c>
      <c r="L655" t="s">
        <v>74</v>
      </c>
      <c r="M655" t="b">
        <f>IF(COUNTIF(carcinogens!$A$2:$A$35,G655),TRUE,FALSE)</f>
        <v>1</v>
      </c>
      <c r="N655" t="b">
        <f t="shared" si="41"/>
        <v>0</v>
      </c>
      <c r="O655" s="3">
        <f t="shared" si="42"/>
        <v>1.9E-2</v>
      </c>
      <c r="P655" t="b">
        <f t="shared" si="43"/>
        <v>0</v>
      </c>
      <c r="Q655" t="str">
        <f>VLOOKUP(C655,'Feedstock source'!$A$1:$B$8,2,FALSE)</f>
        <v>wood</v>
      </c>
      <c r="R655" t="str">
        <f>VLOOKUP($G655,'PAHs abbreviations'!$A$2:$B$17,2,FALSE)</f>
        <v>DB(ah)A</v>
      </c>
      <c r="S655" s="3">
        <v>1.9E-2</v>
      </c>
    </row>
    <row r="656" spans="1:19">
      <c r="A656" t="s">
        <v>10</v>
      </c>
      <c r="B656" t="str">
        <f t="shared" si="40"/>
        <v>WT-F</v>
      </c>
      <c r="C656" t="s">
        <v>37</v>
      </c>
      <c r="D656" t="s">
        <v>72</v>
      </c>
      <c r="E656" t="s">
        <v>74</v>
      </c>
      <c r="F656" t="s">
        <v>271</v>
      </c>
      <c r="G656" t="s">
        <v>53</v>
      </c>
      <c r="H656" t="s">
        <v>46</v>
      </c>
      <c r="I656" s="3">
        <v>1.77</v>
      </c>
      <c r="J656" t="s">
        <v>0</v>
      </c>
      <c r="K656" t="s">
        <v>74</v>
      </c>
      <c r="L656" t="s">
        <v>74</v>
      </c>
      <c r="M656" t="b">
        <f>IF(COUNTIF(carcinogens!$A$2:$A$35,G656),TRUE,FALSE)</f>
        <v>0</v>
      </c>
      <c r="N656" t="b">
        <f t="shared" si="41"/>
        <v>0</v>
      </c>
      <c r="O656" s="3">
        <f t="shared" si="42"/>
        <v>1.77</v>
      </c>
      <c r="P656" t="b">
        <f t="shared" si="43"/>
        <v>0</v>
      </c>
      <c r="Q656" t="str">
        <f>VLOOKUP(C656,'Feedstock source'!$A$1:$B$8,2,FALSE)</f>
        <v>wood</v>
      </c>
      <c r="R656" t="str">
        <f>VLOOKUP($G656,'PAHs abbreviations'!$A$2:$B$17,2,FALSE)</f>
        <v>Flt</v>
      </c>
      <c r="S656" s="3">
        <v>1.77</v>
      </c>
    </row>
    <row r="657" spans="1:19">
      <c r="A657" t="s">
        <v>10</v>
      </c>
      <c r="B657" t="str">
        <f t="shared" si="40"/>
        <v>WT-F</v>
      </c>
      <c r="C657" t="s">
        <v>37</v>
      </c>
      <c r="D657" t="s">
        <v>72</v>
      </c>
      <c r="E657" t="s">
        <v>74</v>
      </c>
      <c r="F657" t="s">
        <v>271</v>
      </c>
      <c r="G657" t="s">
        <v>53</v>
      </c>
      <c r="H657" t="s">
        <v>46</v>
      </c>
      <c r="I657" s="3">
        <v>1.7</v>
      </c>
      <c r="J657" t="s">
        <v>0</v>
      </c>
      <c r="K657" t="s">
        <v>74</v>
      </c>
      <c r="L657" t="s">
        <v>74</v>
      </c>
      <c r="M657" t="b">
        <f>IF(COUNTIF(carcinogens!$A$2:$A$35,G657),TRUE,FALSE)</f>
        <v>0</v>
      </c>
      <c r="N657" t="b">
        <f t="shared" si="41"/>
        <v>0</v>
      </c>
      <c r="O657" s="3">
        <f t="shared" si="42"/>
        <v>1.7</v>
      </c>
      <c r="P657" t="b">
        <f t="shared" si="43"/>
        <v>0</v>
      </c>
      <c r="Q657" t="str">
        <f>VLOOKUP(C657,'Feedstock source'!$A$1:$B$8,2,FALSE)</f>
        <v>wood</v>
      </c>
      <c r="R657" t="str">
        <f>VLOOKUP($G657,'PAHs abbreviations'!$A$2:$B$17,2,FALSE)</f>
        <v>Flt</v>
      </c>
      <c r="S657" s="3">
        <v>1.7</v>
      </c>
    </row>
    <row r="658" spans="1:19">
      <c r="A658" t="s">
        <v>10</v>
      </c>
      <c r="B658" t="str">
        <f t="shared" si="40"/>
        <v>WT-F</v>
      </c>
      <c r="C658" t="s">
        <v>37</v>
      </c>
      <c r="D658" t="s">
        <v>72</v>
      </c>
      <c r="E658" t="s">
        <v>74</v>
      </c>
      <c r="F658" t="s">
        <v>271</v>
      </c>
      <c r="G658" t="s">
        <v>53</v>
      </c>
      <c r="H658" t="s">
        <v>46</v>
      </c>
      <c r="I658" s="3">
        <v>1.64</v>
      </c>
      <c r="J658" t="s">
        <v>0</v>
      </c>
      <c r="K658" t="s">
        <v>74</v>
      </c>
      <c r="L658" t="s">
        <v>74</v>
      </c>
      <c r="M658" t="b">
        <f>IF(COUNTIF(carcinogens!$A$2:$A$35,G658),TRUE,FALSE)</f>
        <v>0</v>
      </c>
      <c r="N658" t="b">
        <f t="shared" si="41"/>
        <v>0</v>
      </c>
      <c r="O658" s="3">
        <f t="shared" si="42"/>
        <v>1.64</v>
      </c>
      <c r="P658" t="b">
        <f t="shared" si="43"/>
        <v>0</v>
      </c>
      <c r="Q658" t="str">
        <f>VLOOKUP(C658,'Feedstock source'!$A$1:$B$8,2,FALSE)</f>
        <v>wood</v>
      </c>
      <c r="R658" t="str">
        <f>VLOOKUP($G658,'PAHs abbreviations'!$A$2:$B$17,2,FALSE)</f>
        <v>Flt</v>
      </c>
      <c r="S658" s="3">
        <v>1.64</v>
      </c>
    </row>
    <row r="659" spans="1:19">
      <c r="A659" t="s">
        <v>10</v>
      </c>
      <c r="B659" t="str">
        <f t="shared" si="40"/>
        <v>WT-F</v>
      </c>
      <c r="C659" t="s">
        <v>37</v>
      </c>
      <c r="D659" t="s">
        <v>72</v>
      </c>
      <c r="E659" t="s">
        <v>74</v>
      </c>
      <c r="F659" t="s">
        <v>271</v>
      </c>
      <c r="G659" t="s">
        <v>50</v>
      </c>
      <c r="H659" t="s">
        <v>46</v>
      </c>
      <c r="I659" s="3">
        <v>8.3000000000000004E-2</v>
      </c>
      <c r="J659" t="s">
        <v>0</v>
      </c>
      <c r="K659" t="s">
        <v>74</v>
      </c>
      <c r="L659" t="s">
        <v>74</v>
      </c>
      <c r="M659" t="b">
        <f>IF(COUNTIF(carcinogens!$A$2:$A$35,G659),TRUE,FALSE)</f>
        <v>0</v>
      </c>
      <c r="N659" t="b">
        <f t="shared" si="41"/>
        <v>0</v>
      </c>
      <c r="O659" s="3">
        <f t="shared" si="42"/>
        <v>8.3000000000000004E-2</v>
      </c>
      <c r="P659" t="b">
        <f t="shared" si="43"/>
        <v>0</v>
      </c>
      <c r="Q659" t="str">
        <f>VLOOKUP(C659,'Feedstock source'!$A$1:$B$8,2,FALSE)</f>
        <v>wood</v>
      </c>
      <c r="R659" t="str">
        <f>VLOOKUP($G659,'PAHs abbreviations'!$A$2:$B$17,2,FALSE)</f>
        <v>Flu</v>
      </c>
      <c r="S659" s="3">
        <v>8.3000000000000004E-2</v>
      </c>
    </row>
    <row r="660" spans="1:19">
      <c r="A660" t="s">
        <v>10</v>
      </c>
      <c r="B660" t="str">
        <f t="shared" si="40"/>
        <v>WT-F</v>
      </c>
      <c r="C660" t="s">
        <v>37</v>
      </c>
      <c r="D660" t="s">
        <v>72</v>
      </c>
      <c r="E660" t="s">
        <v>74</v>
      </c>
      <c r="F660" t="s">
        <v>271</v>
      </c>
      <c r="G660" t="s">
        <v>50</v>
      </c>
      <c r="H660" t="s">
        <v>46</v>
      </c>
      <c r="I660" s="3">
        <v>7.8E-2</v>
      </c>
      <c r="J660" t="s">
        <v>0</v>
      </c>
      <c r="K660" t="s">
        <v>74</v>
      </c>
      <c r="L660" t="s">
        <v>74</v>
      </c>
      <c r="M660" t="b">
        <f>IF(COUNTIF(carcinogens!$A$2:$A$35,G660),TRUE,FALSE)</f>
        <v>0</v>
      </c>
      <c r="N660" t="b">
        <f t="shared" si="41"/>
        <v>0</v>
      </c>
      <c r="O660" s="3">
        <f t="shared" si="42"/>
        <v>7.8E-2</v>
      </c>
      <c r="P660" t="b">
        <f t="shared" si="43"/>
        <v>0</v>
      </c>
      <c r="Q660" t="str">
        <f>VLOOKUP(C660,'Feedstock source'!$A$1:$B$8,2,FALSE)</f>
        <v>wood</v>
      </c>
      <c r="R660" t="str">
        <f>VLOOKUP($G660,'PAHs abbreviations'!$A$2:$B$17,2,FALSE)</f>
        <v>Flu</v>
      </c>
      <c r="S660" s="3">
        <v>7.8E-2</v>
      </c>
    </row>
    <row r="661" spans="1:19">
      <c r="A661" t="s">
        <v>10</v>
      </c>
      <c r="B661" t="str">
        <f t="shared" si="40"/>
        <v>WT-F</v>
      </c>
      <c r="C661" t="s">
        <v>37</v>
      </c>
      <c r="D661" t="s">
        <v>72</v>
      </c>
      <c r="E661" t="s">
        <v>74</v>
      </c>
      <c r="F661" t="s">
        <v>271</v>
      </c>
      <c r="G661" t="s">
        <v>50</v>
      </c>
      <c r="H661" t="s">
        <v>46</v>
      </c>
      <c r="I661" s="3">
        <v>7.8E-2</v>
      </c>
      <c r="J661" t="s">
        <v>0</v>
      </c>
      <c r="K661" t="s">
        <v>74</v>
      </c>
      <c r="L661" t="s">
        <v>74</v>
      </c>
      <c r="M661" t="b">
        <f>IF(COUNTIF(carcinogens!$A$2:$A$35,G661),TRUE,FALSE)</f>
        <v>0</v>
      </c>
      <c r="N661" t="b">
        <f t="shared" si="41"/>
        <v>0</v>
      </c>
      <c r="O661" s="3">
        <f t="shared" si="42"/>
        <v>7.8E-2</v>
      </c>
      <c r="P661" t="b">
        <f t="shared" si="43"/>
        <v>0</v>
      </c>
      <c r="Q661" t="str">
        <f>VLOOKUP(C661,'Feedstock source'!$A$1:$B$8,2,FALSE)</f>
        <v>wood</v>
      </c>
      <c r="R661" t="str">
        <f>VLOOKUP($G661,'PAHs abbreviations'!$A$2:$B$17,2,FALSE)</f>
        <v>Flu</v>
      </c>
      <c r="S661" s="3">
        <v>7.8E-2</v>
      </c>
    </row>
    <row r="662" spans="1:19">
      <c r="A662" t="s">
        <v>10</v>
      </c>
      <c r="B662" t="str">
        <f t="shared" si="40"/>
        <v>WT-F</v>
      </c>
      <c r="C662" t="s">
        <v>37</v>
      </c>
      <c r="D662" t="s">
        <v>72</v>
      </c>
      <c r="E662" t="s">
        <v>74</v>
      </c>
      <c r="F662" t="s">
        <v>271</v>
      </c>
      <c r="G662" t="s">
        <v>60</v>
      </c>
      <c r="H662" t="s">
        <v>46</v>
      </c>
      <c r="I662" s="3">
        <v>7.4999999999999997E-2</v>
      </c>
      <c r="J662" t="s">
        <v>0</v>
      </c>
      <c r="K662" t="s">
        <v>74</v>
      </c>
      <c r="L662" t="s">
        <v>74</v>
      </c>
      <c r="M662" t="b">
        <f>IF(COUNTIF(carcinogens!$A$2:$A$35,G662),TRUE,FALSE)</f>
        <v>1</v>
      </c>
      <c r="N662" t="b">
        <f t="shared" si="41"/>
        <v>0</v>
      </c>
      <c r="O662" s="3">
        <f t="shared" si="42"/>
        <v>7.4999999999999997E-2</v>
      </c>
      <c r="P662" t="b">
        <f t="shared" si="43"/>
        <v>0</v>
      </c>
      <c r="Q662" t="str">
        <f>VLOOKUP(C662,'Feedstock source'!$A$1:$B$8,2,FALSE)</f>
        <v>wood</v>
      </c>
      <c r="R662" t="str">
        <f>VLOOKUP($G662,'PAHs abbreviations'!$A$2:$B$17,2,FALSE)</f>
        <v>IP</v>
      </c>
      <c r="S662" s="3">
        <v>7.4999999999999997E-2</v>
      </c>
    </row>
    <row r="663" spans="1:19">
      <c r="A663" t="s">
        <v>10</v>
      </c>
      <c r="B663" t="str">
        <f t="shared" si="40"/>
        <v>WT-F</v>
      </c>
      <c r="C663" t="s">
        <v>37</v>
      </c>
      <c r="D663" t="s">
        <v>72</v>
      </c>
      <c r="E663" t="s">
        <v>74</v>
      </c>
      <c r="F663" t="s">
        <v>271</v>
      </c>
      <c r="G663" t="s">
        <v>60</v>
      </c>
      <c r="H663" t="s">
        <v>46</v>
      </c>
      <c r="I663" s="3">
        <v>7.0999999999999994E-2</v>
      </c>
      <c r="J663" t="s">
        <v>0</v>
      </c>
      <c r="K663" t="s">
        <v>74</v>
      </c>
      <c r="L663" t="s">
        <v>74</v>
      </c>
      <c r="M663" t="b">
        <f>IF(COUNTIF(carcinogens!$A$2:$A$35,G663),TRUE,FALSE)</f>
        <v>1</v>
      </c>
      <c r="N663" t="b">
        <f t="shared" si="41"/>
        <v>0</v>
      </c>
      <c r="O663" s="3">
        <f t="shared" si="42"/>
        <v>7.0999999999999994E-2</v>
      </c>
      <c r="P663" t="b">
        <f t="shared" si="43"/>
        <v>0</v>
      </c>
      <c r="Q663" t="str">
        <f>VLOOKUP(C663,'Feedstock source'!$A$1:$B$8,2,FALSE)</f>
        <v>wood</v>
      </c>
      <c r="R663" t="str">
        <f>VLOOKUP($G663,'PAHs abbreviations'!$A$2:$B$17,2,FALSE)</f>
        <v>IP</v>
      </c>
      <c r="S663" s="3">
        <v>7.0999999999999994E-2</v>
      </c>
    </row>
    <row r="664" spans="1:19">
      <c r="A664" t="s">
        <v>10</v>
      </c>
      <c r="B664" t="str">
        <f t="shared" si="40"/>
        <v>WT-F</v>
      </c>
      <c r="C664" t="s">
        <v>37</v>
      </c>
      <c r="D664" t="s">
        <v>72</v>
      </c>
      <c r="E664" t="s">
        <v>74</v>
      </c>
      <c r="F664" t="s">
        <v>271</v>
      </c>
      <c r="G664" t="s">
        <v>60</v>
      </c>
      <c r="H664" t="s">
        <v>46</v>
      </c>
      <c r="I664" s="3">
        <v>7.0999999999999994E-2</v>
      </c>
      <c r="J664" t="s">
        <v>0</v>
      </c>
      <c r="K664" t="s">
        <v>74</v>
      </c>
      <c r="L664" t="s">
        <v>74</v>
      </c>
      <c r="M664" t="b">
        <f>IF(COUNTIF(carcinogens!$A$2:$A$35,G664),TRUE,FALSE)</f>
        <v>1</v>
      </c>
      <c r="N664" t="b">
        <f t="shared" si="41"/>
        <v>0</v>
      </c>
      <c r="O664" s="3">
        <f t="shared" si="42"/>
        <v>7.0999999999999994E-2</v>
      </c>
      <c r="P664" t="b">
        <f t="shared" si="43"/>
        <v>0</v>
      </c>
      <c r="Q664" t="str">
        <f>VLOOKUP(C664,'Feedstock source'!$A$1:$B$8,2,FALSE)</f>
        <v>wood</v>
      </c>
      <c r="R664" t="str">
        <f>VLOOKUP($G664,'PAHs abbreviations'!$A$2:$B$17,2,FALSE)</f>
        <v>IP</v>
      </c>
      <c r="S664" s="3">
        <v>7.0999999999999994E-2</v>
      </c>
    </row>
    <row r="665" spans="1:19">
      <c r="A665" t="s">
        <v>10</v>
      </c>
      <c r="B665" t="str">
        <f t="shared" si="40"/>
        <v>WT-F</v>
      </c>
      <c r="C665" t="s">
        <v>37</v>
      </c>
      <c r="D665" t="s">
        <v>72</v>
      </c>
      <c r="E665" t="s">
        <v>74</v>
      </c>
      <c r="F665" t="s">
        <v>271</v>
      </c>
      <c r="G665" t="s">
        <v>47</v>
      </c>
      <c r="H665" t="s">
        <v>46</v>
      </c>
      <c r="I665" s="3">
        <v>0.08</v>
      </c>
      <c r="J665" t="s">
        <v>0</v>
      </c>
      <c r="K665" t="s">
        <v>74</v>
      </c>
      <c r="L665" t="s">
        <v>74</v>
      </c>
      <c r="M665" t="b">
        <f>IF(COUNTIF(carcinogens!$A$2:$A$35,G665),TRUE,FALSE)</f>
        <v>0</v>
      </c>
      <c r="N665" t="b">
        <f t="shared" si="41"/>
        <v>0</v>
      </c>
      <c r="O665" s="3">
        <f t="shared" si="42"/>
        <v>0.08</v>
      </c>
      <c r="P665" t="b">
        <f t="shared" si="43"/>
        <v>0</v>
      </c>
      <c r="Q665" t="str">
        <f>VLOOKUP(C665,'Feedstock source'!$A$1:$B$8,2,FALSE)</f>
        <v>wood</v>
      </c>
      <c r="R665" t="str">
        <f>VLOOKUP($G665,'PAHs abbreviations'!$A$2:$B$17,2,FALSE)</f>
        <v>Nap</v>
      </c>
      <c r="S665" s="3">
        <v>0.08</v>
      </c>
    </row>
    <row r="666" spans="1:19">
      <c r="A666" t="s">
        <v>10</v>
      </c>
      <c r="B666" t="str">
        <f t="shared" si="40"/>
        <v>WT-F</v>
      </c>
      <c r="C666" t="s">
        <v>37</v>
      </c>
      <c r="D666" t="s">
        <v>72</v>
      </c>
      <c r="E666" t="s">
        <v>74</v>
      </c>
      <c r="F666" t="s">
        <v>271</v>
      </c>
      <c r="G666" t="s">
        <v>47</v>
      </c>
      <c r="H666" t="s">
        <v>46</v>
      </c>
      <c r="I666" s="3">
        <v>7.5999999999999998E-2</v>
      </c>
      <c r="J666" t="s">
        <v>0</v>
      </c>
      <c r="K666" t="s">
        <v>74</v>
      </c>
      <c r="L666" t="s">
        <v>74</v>
      </c>
      <c r="M666" t="b">
        <f>IF(COUNTIF(carcinogens!$A$2:$A$35,G666),TRUE,FALSE)</f>
        <v>0</v>
      </c>
      <c r="N666" t="b">
        <f t="shared" si="41"/>
        <v>0</v>
      </c>
      <c r="O666" s="3">
        <f t="shared" si="42"/>
        <v>7.5999999999999998E-2</v>
      </c>
      <c r="P666" t="b">
        <f t="shared" si="43"/>
        <v>0</v>
      </c>
      <c r="Q666" t="str">
        <f>VLOOKUP(C666,'Feedstock source'!$A$1:$B$8,2,FALSE)</f>
        <v>wood</v>
      </c>
      <c r="R666" t="str">
        <f>VLOOKUP($G666,'PAHs abbreviations'!$A$2:$B$17,2,FALSE)</f>
        <v>Nap</v>
      </c>
      <c r="S666" s="3">
        <v>7.5999999999999998E-2</v>
      </c>
    </row>
    <row r="667" spans="1:19">
      <c r="A667" t="s">
        <v>10</v>
      </c>
      <c r="B667" t="str">
        <f t="shared" si="40"/>
        <v>WT-F</v>
      </c>
      <c r="C667" t="s">
        <v>37</v>
      </c>
      <c r="D667" t="s">
        <v>72</v>
      </c>
      <c r="E667" t="s">
        <v>74</v>
      </c>
      <c r="F667" t="s">
        <v>271</v>
      </c>
      <c r="G667" t="s">
        <v>47</v>
      </c>
      <c r="H667" t="s">
        <v>46</v>
      </c>
      <c r="I667" s="3">
        <v>6.6000000000000003E-2</v>
      </c>
      <c r="J667" t="s">
        <v>0</v>
      </c>
      <c r="K667" t="s">
        <v>74</v>
      </c>
      <c r="L667" t="s">
        <v>74</v>
      </c>
      <c r="M667" t="b">
        <f>IF(COUNTIF(carcinogens!$A$2:$A$35,G667),TRUE,FALSE)</f>
        <v>0</v>
      </c>
      <c r="N667" t="b">
        <f t="shared" si="41"/>
        <v>0</v>
      </c>
      <c r="O667" s="3">
        <f t="shared" si="42"/>
        <v>6.6000000000000003E-2</v>
      </c>
      <c r="P667" t="b">
        <f t="shared" si="43"/>
        <v>0</v>
      </c>
      <c r="Q667" t="str">
        <f>VLOOKUP(C667,'Feedstock source'!$A$1:$B$8,2,FALSE)</f>
        <v>wood</v>
      </c>
      <c r="R667" t="str">
        <f>VLOOKUP($G667,'PAHs abbreviations'!$A$2:$B$17,2,FALSE)</f>
        <v>Nap</v>
      </c>
      <c r="S667" s="3">
        <v>6.6000000000000003E-2</v>
      </c>
    </row>
    <row r="668" spans="1:19">
      <c r="A668" t="s">
        <v>10</v>
      </c>
      <c r="B668" t="str">
        <f t="shared" si="40"/>
        <v>WT-F</v>
      </c>
      <c r="C668" t="s">
        <v>37</v>
      </c>
      <c r="D668" t="s">
        <v>72</v>
      </c>
      <c r="E668" t="s">
        <v>74</v>
      </c>
      <c r="F668" t="s">
        <v>271</v>
      </c>
      <c r="G668" t="s">
        <v>51</v>
      </c>
      <c r="H668" t="s">
        <v>46</v>
      </c>
      <c r="I668" s="3">
        <v>0.53500000000000003</v>
      </c>
      <c r="J668" t="s">
        <v>0</v>
      </c>
      <c r="K668" t="s">
        <v>74</v>
      </c>
      <c r="L668" t="s">
        <v>74</v>
      </c>
      <c r="M668" t="b">
        <f>IF(COUNTIF(carcinogens!$A$2:$A$35,G668),TRUE,FALSE)</f>
        <v>0</v>
      </c>
      <c r="N668" t="b">
        <f t="shared" si="41"/>
        <v>0</v>
      </c>
      <c r="O668" s="3">
        <f t="shared" si="42"/>
        <v>0.53500000000000003</v>
      </c>
      <c r="P668" t="b">
        <f t="shared" si="43"/>
        <v>0</v>
      </c>
      <c r="Q668" t="str">
        <f>VLOOKUP(C668,'Feedstock source'!$A$1:$B$8,2,FALSE)</f>
        <v>wood</v>
      </c>
      <c r="R668" t="str">
        <f>VLOOKUP($G668,'PAHs abbreviations'!$A$2:$B$17,2,FALSE)</f>
        <v>Phen</v>
      </c>
      <c r="S668" s="3">
        <v>0.53500000000000003</v>
      </c>
    </row>
    <row r="669" spans="1:19">
      <c r="A669" t="s">
        <v>10</v>
      </c>
      <c r="B669" t="str">
        <f t="shared" si="40"/>
        <v>WT-F</v>
      </c>
      <c r="C669" t="s">
        <v>37</v>
      </c>
      <c r="D669" t="s">
        <v>72</v>
      </c>
      <c r="E669" t="s">
        <v>74</v>
      </c>
      <c r="F669" t="s">
        <v>271</v>
      </c>
      <c r="G669" t="s">
        <v>51</v>
      </c>
      <c r="H669" t="s">
        <v>46</v>
      </c>
      <c r="I669" s="3">
        <v>0.51900000000000002</v>
      </c>
      <c r="J669" t="s">
        <v>0</v>
      </c>
      <c r="K669" t="s">
        <v>74</v>
      </c>
      <c r="L669" t="s">
        <v>74</v>
      </c>
      <c r="M669" t="b">
        <f>IF(COUNTIF(carcinogens!$A$2:$A$35,G669),TRUE,FALSE)</f>
        <v>0</v>
      </c>
      <c r="N669" t="b">
        <f t="shared" si="41"/>
        <v>0</v>
      </c>
      <c r="O669" s="3">
        <f t="shared" si="42"/>
        <v>0.51900000000000002</v>
      </c>
      <c r="P669" t="b">
        <f t="shared" si="43"/>
        <v>0</v>
      </c>
      <c r="Q669" t="str">
        <f>VLOOKUP(C669,'Feedstock source'!$A$1:$B$8,2,FALSE)</f>
        <v>wood</v>
      </c>
      <c r="R669" t="str">
        <f>VLOOKUP($G669,'PAHs abbreviations'!$A$2:$B$17,2,FALSE)</f>
        <v>Phen</v>
      </c>
      <c r="S669" s="3">
        <v>0.51900000000000002</v>
      </c>
    </row>
    <row r="670" spans="1:19">
      <c r="A670" t="s">
        <v>10</v>
      </c>
      <c r="B670" t="str">
        <f t="shared" si="40"/>
        <v>WT-F</v>
      </c>
      <c r="C670" t="s">
        <v>37</v>
      </c>
      <c r="D670" t="s">
        <v>72</v>
      </c>
      <c r="E670" t="s">
        <v>74</v>
      </c>
      <c r="F670" t="s">
        <v>271</v>
      </c>
      <c r="G670" t="s">
        <v>51</v>
      </c>
      <c r="H670" t="s">
        <v>46</v>
      </c>
      <c r="I670" s="3">
        <v>0.48799999999999999</v>
      </c>
      <c r="J670" t="s">
        <v>0</v>
      </c>
      <c r="K670" t="s">
        <v>74</v>
      </c>
      <c r="L670" t="s">
        <v>74</v>
      </c>
      <c r="M670" t="b">
        <f>IF(COUNTIF(carcinogens!$A$2:$A$35,G670),TRUE,FALSE)</f>
        <v>0</v>
      </c>
      <c r="N670" t="b">
        <f t="shared" si="41"/>
        <v>0</v>
      </c>
      <c r="O670" s="3">
        <f t="shared" si="42"/>
        <v>0.48799999999999999</v>
      </c>
      <c r="P670" t="b">
        <f t="shared" si="43"/>
        <v>0</v>
      </c>
      <c r="Q670" t="str">
        <f>VLOOKUP(C670,'Feedstock source'!$A$1:$B$8,2,FALSE)</f>
        <v>wood</v>
      </c>
      <c r="R670" t="str">
        <f>VLOOKUP($G670,'PAHs abbreviations'!$A$2:$B$17,2,FALSE)</f>
        <v>Phen</v>
      </c>
      <c r="S670" s="3">
        <v>0.48799999999999999</v>
      </c>
    </row>
    <row r="671" spans="1:19">
      <c r="A671" t="s">
        <v>10</v>
      </c>
      <c r="B671" t="str">
        <f t="shared" si="40"/>
        <v>WT-F</v>
      </c>
      <c r="C671" t="s">
        <v>37</v>
      </c>
      <c r="D671" t="s">
        <v>72</v>
      </c>
      <c r="E671" t="s">
        <v>74</v>
      </c>
      <c r="F671" t="s">
        <v>271</v>
      </c>
      <c r="G671" t="s">
        <v>54</v>
      </c>
      <c r="H671" t="s">
        <v>46</v>
      </c>
      <c r="I671" s="3">
        <v>1.1399999999999999</v>
      </c>
      <c r="J671" t="s">
        <v>0</v>
      </c>
      <c r="K671" t="s">
        <v>74</v>
      </c>
      <c r="L671" t="s">
        <v>74</v>
      </c>
      <c r="M671" t="b">
        <f>IF(COUNTIF(carcinogens!$A$2:$A$35,G671),TRUE,FALSE)</f>
        <v>0</v>
      </c>
      <c r="N671" t="b">
        <f t="shared" si="41"/>
        <v>0</v>
      </c>
      <c r="O671" s="3">
        <f t="shared" si="42"/>
        <v>1.1399999999999999</v>
      </c>
      <c r="P671" t="b">
        <f t="shared" si="43"/>
        <v>0</v>
      </c>
      <c r="Q671" t="str">
        <f>VLOOKUP(C671,'Feedstock source'!$A$1:$B$8,2,FALSE)</f>
        <v>wood</v>
      </c>
      <c r="R671" t="str">
        <f>VLOOKUP($G671,'PAHs abbreviations'!$A$2:$B$17,2,FALSE)</f>
        <v>Pyr</v>
      </c>
      <c r="S671" s="3">
        <v>1.1399999999999999</v>
      </c>
    </row>
    <row r="672" spans="1:19">
      <c r="A672" t="s">
        <v>10</v>
      </c>
      <c r="B672" t="str">
        <f t="shared" si="40"/>
        <v>WT-F</v>
      </c>
      <c r="C672" t="s">
        <v>37</v>
      </c>
      <c r="D672" t="s">
        <v>72</v>
      </c>
      <c r="E672" t="s">
        <v>74</v>
      </c>
      <c r="F672" t="s">
        <v>271</v>
      </c>
      <c r="G672" t="s">
        <v>54</v>
      </c>
      <c r="H672" t="s">
        <v>46</v>
      </c>
      <c r="I672" s="3">
        <v>1.1000000000000001</v>
      </c>
      <c r="J672" t="s">
        <v>0</v>
      </c>
      <c r="K672" t="s">
        <v>74</v>
      </c>
      <c r="L672" t="s">
        <v>74</v>
      </c>
      <c r="M672" t="b">
        <f>IF(COUNTIF(carcinogens!$A$2:$A$35,G672),TRUE,FALSE)</f>
        <v>0</v>
      </c>
      <c r="N672" t="b">
        <f t="shared" si="41"/>
        <v>0</v>
      </c>
      <c r="O672" s="3">
        <f t="shared" si="42"/>
        <v>1.1000000000000001</v>
      </c>
      <c r="P672" t="b">
        <f t="shared" si="43"/>
        <v>0</v>
      </c>
      <c r="Q672" t="str">
        <f>VLOOKUP(C672,'Feedstock source'!$A$1:$B$8,2,FALSE)</f>
        <v>wood</v>
      </c>
      <c r="R672" t="str">
        <f>VLOOKUP($G672,'PAHs abbreviations'!$A$2:$B$17,2,FALSE)</f>
        <v>Pyr</v>
      </c>
      <c r="S672" s="3">
        <v>1.1000000000000001</v>
      </c>
    </row>
    <row r="673" spans="1:19">
      <c r="A673" t="s">
        <v>10</v>
      </c>
      <c r="B673" t="str">
        <f t="shared" si="40"/>
        <v>WT-F</v>
      </c>
      <c r="C673" t="s">
        <v>37</v>
      </c>
      <c r="D673" t="s">
        <v>72</v>
      </c>
      <c r="E673" t="s">
        <v>74</v>
      </c>
      <c r="F673" t="s">
        <v>271</v>
      </c>
      <c r="G673" t="s">
        <v>54</v>
      </c>
      <c r="H673" t="s">
        <v>46</v>
      </c>
      <c r="I673" s="3">
        <v>1.03</v>
      </c>
      <c r="J673" t="s">
        <v>0</v>
      </c>
      <c r="K673" t="s">
        <v>74</v>
      </c>
      <c r="L673" t="s">
        <v>74</v>
      </c>
      <c r="M673" t="b">
        <f>IF(COUNTIF(carcinogens!$A$2:$A$35,G673),TRUE,FALSE)</f>
        <v>0</v>
      </c>
      <c r="N673" t="b">
        <f t="shared" si="41"/>
        <v>0</v>
      </c>
      <c r="O673" s="3">
        <f t="shared" si="42"/>
        <v>1.03</v>
      </c>
      <c r="P673" t="b">
        <f t="shared" si="43"/>
        <v>0</v>
      </c>
      <c r="Q673" t="str">
        <f>VLOOKUP(C673,'Feedstock source'!$A$1:$B$8,2,FALSE)</f>
        <v>wood</v>
      </c>
      <c r="R673" t="str">
        <f>VLOOKUP($G673,'PAHs abbreviations'!$A$2:$B$17,2,FALSE)</f>
        <v>Pyr</v>
      </c>
      <c r="S673" s="3">
        <v>1.03</v>
      </c>
    </row>
  </sheetData>
  <autoFilter ref="A1:S673" xr:uid="{00000000-0001-0000-0000-000000000000}">
    <sortState xmlns:xlrd2="http://schemas.microsoft.com/office/spreadsheetml/2017/richdata2" ref="A2:S673">
      <sortCondition ref="F1:F673"/>
    </sortState>
  </autoFilter>
  <sortState xmlns:xlrd2="http://schemas.microsoft.com/office/spreadsheetml/2017/richdata2" ref="A2:P673">
    <sortCondition ref="H2:H673"/>
    <sortCondition ref="G2:G673"/>
    <sortCondition ref="A2:A673"/>
  </sortState>
  <phoneticPr fontId="2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C5015-A737-4CAC-867A-C47AE82DF462}">
  <dimension ref="A1:C35"/>
  <sheetViews>
    <sheetView workbookViewId="0">
      <selection activeCell="A12" sqref="A12"/>
    </sheetView>
  </sheetViews>
  <sheetFormatPr defaultRowHeight="12.75"/>
  <cols>
    <col min="1" max="1" width="19.5703125" bestFit="1" customWidth="1"/>
    <col min="2" max="2" width="13.5703125" bestFit="1" customWidth="1"/>
  </cols>
  <sheetData>
    <row r="1" spans="1:3">
      <c r="A1" s="1" t="s">
        <v>69</v>
      </c>
      <c r="B1" s="1" t="s">
        <v>75</v>
      </c>
      <c r="C1" s="1" t="s">
        <v>219</v>
      </c>
    </row>
    <row r="2" spans="1:3">
      <c r="A2" s="1" t="s">
        <v>55</v>
      </c>
      <c r="B2" t="s">
        <v>46</v>
      </c>
      <c r="C2" s="1" t="s">
        <v>260</v>
      </c>
    </row>
    <row r="3" spans="1:3">
      <c r="A3" s="1" t="s">
        <v>59</v>
      </c>
      <c r="B3" t="s">
        <v>46</v>
      </c>
      <c r="C3" s="1" t="s">
        <v>260</v>
      </c>
    </row>
    <row r="4" spans="1:3">
      <c r="A4" s="1" t="s">
        <v>57</v>
      </c>
      <c r="B4" t="s">
        <v>46</v>
      </c>
      <c r="C4" s="1" t="s">
        <v>260</v>
      </c>
    </row>
    <row r="5" spans="1:3">
      <c r="A5" s="1" t="s">
        <v>58</v>
      </c>
      <c r="B5" t="s">
        <v>46</v>
      </c>
      <c r="C5" s="1" t="s">
        <v>260</v>
      </c>
    </row>
    <row r="6" spans="1:3">
      <c r="A6" s="1" t="s">
        <v>56</v>
      </c>
      <c r="B6" t="s">
        <v>46</v>
      </c>
      <c r="C6" s="1" t="s">
        <v>260</v>
      </c>
    </row>
    <row r="7" spans="1:3">
      <c r="A7" s="1" t="s">
        <v>62</v>
      </c>
      <c r="B7" t="s">
        <v>46</v>
      </c>
      <c r="C7" s="1" t="s">
        <v>260</v>
      </c>
    </row>
    <row r="8" spans="1:3">
      <c r="A8" s="1" t="s">
        <v>60</v>
      </c>
      <c r="B8" t="s">
        <v>46</v>
      </c>
      <c r="C8" s="1" t="s">
        <v>260</v>
      </c>
    </row>
    <row r="9" spans="1:3">
      <c r="A9" s="1" t="s">
        <v>61</v>
      </c>
      <c r="B9" s="1" t="s">
        <v>46</v>
      </c>
      <c r="C9" s="1" t="s">
        <v>260</v>
      </c>
    </row>
    <row r="10" spans="1:3">
      <c r="A10" s="1" t="s">
        <v>261</v>
      </c>
      <c r="B10" s="1" t="s">
        <v>46</v>
      </c>
      <c r="C10" s="1" t="s">
        <v>251</v>
      </c>
    </row>
    <row r="11" spans="1:3">
      <c r="A11" s="1" t="s">
        <v>262</v>
      </c>
      <c r="B11" s="1" t="s">
        <v>46</v>
      </c>
      <c r="C11" s="1" t="s">
        <v>251</v>
      </c>
    </row>
    <row r="12" spans="1:3">
      <c r="A12" t="s">
        <v>77</v>
      </c>
      <c r="B12" t="s">
        <v>76</v>
      </c>
    </row>
    <row r="13" spans="1:3">
      <c r="A13" t="s">
        <v>79</v>
      </c>
      <c r="B13" t="s">
        <v>76</v>
      </c>
    </row>
    <row r="14" spans="1:3">
      <c r="A14" t="s">
        <v>80</v>
      </c>
      <c r="B14" t="s">
        <v>76</v>
      </c>
    </row>
    <row r="15" spans="1:3">
      <c r="A15" t="s">
        <v>81</v>
      </c>
      <c r="B15" t="s">
        <v>76</v>
      </c>
    </row>
    <row r="16" spans="1:3">
      <c r="A16" t="s">
        <v>82</v>
      </c>
      <c r="B16" t="s">
        <v>76</v>
      </c>
    </row>
    <row r="17" spans="1:2">
      <c r="A17" t="s">
        <v>83</v>
      </c>
      <c r="B17" t="s">
        <v>76</v>
      </c>
    </row>
    <row r="18" spans="1:2">
      <c r="A18" t="s">
        <v>84</v>
      </c>
      <c r="B18" t="s">
        <v>76</v>
      </c>
    </row>
    <row r="19" spans="1:2">
      <c r="A19" t="s">
        <v>85</v>
      </c>
      <c r="B19" t="s">
        <v>76</v>
      </c>
    </row>
    <row r="20" spans="1:2">
      <c r="A20" t="s">
        <v>86</v>
      </c>
      <c r="B20" t="s">
        <v>76</v>
      </c>
    </row>
    <row r="21" spans="1:2">
      <c r="A21" t="s">
        <v>87</v>
      </c>
      <c r="B21" t="s">
        <v>76</v>
      </c>
    </row>
    <row r="22" spans="1:2">
      <c r="A22" t="s">
        <v>88</v>
      </c>
      <c r="B22" t="s">
        <v>76</v>
      </c>
    </row>
    <row r="23" spans="1:2">
      <c r="A23" t="s">
        <v>89</v>
      </c>
      <c r="B23" t="s">
        <v>76</v>
      </c>
    </row>
    <row r="24" spans="1:2">
      <c r="A24" t="s">
        <v>90</v>
      </c>
      <c r="B24" t="s">
        <v>76</v>
      </c>
    </row>
    <row r="25" spans="1:2">
      <c r="A25" t="s">
        <v>91</v>
      </c>
      <c r="B25" t="s">
        <v>76</v>
      </c>
    </row>
    <row r="26" spans="1:2">
      <c r="A26" t="s">
        <v>92</v>
      </c>
      <c r="B26" t="s">
        <v>76</v>
      </c>
    </row>
    <row r="27" spans="1:2">
      <c r="A27" t="s">
        <v>93</v>
      </c>
      <c r="B27" t="s">
        <v>76</v>
      </c>
    </row>
    <row r="28" spans="1:2">
      <c r="A28" t="s">
        <v>94</v>
      </c>
      <c r="B28" t="s">
        <v>76</v>
      </c>
    </row>
    <row r="29" spans="1:2">
      <c r="A29" t="s">
        <v>100</v>
      </c>
      <c r="B29" t="s">
        <v>107</v>
      </c>
    </row>
    <row r="30" spans="1:2">
      <c r="A30" t="s">
        <v>101</v>
      </c>
      <c r="B30" t="s">
        <v>107</v>
      </c>
    </row>
    <row r="31" spans="1:2">
      <c r="A31" t="s">
        <v>102</v>
      </c>
      <c r="B31" t="s">
        <v>107</v>
      </c>
    </row>
    <row r="32" spans="1:2">
      <c r="A32" t="s">
        <v>103</v>
      </c>
      <c r="B32" t="s">
        <v>107</v>
      </c>
    </row>
    <row r="33" spans="1:2">
      <c r="A33" t="s">
        <v>104</v>
      </c>
      <c r="B33" t="s">
        <v>107</v>
      </c>
    </row>
    <row r="34" spans="1:2">
      <c r="A34" t="s">
        <v>105</v>
      </c>
      <c r="B34" t="s">
        <v>107</v>
      </c>
    </row>
    <row r="35" spans="1:2">
      <c r="A35" t="s">
        <v>106</v>
      </c>
      <c r="B35" t="s">
        <v>107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CDBF3-606C-42A0-A2E7-603DAB96F101}">
  <sheetPr codeName="Sheet7"/>
  <dimension ref="A1:L171"/>
  <sheetViews>
    <sheetView workbookViewId="0">
      <selection activeCell="H17" sqref="H17"/>
    </sheetView>
  </sheetViews>
  <sheetFormatPr defaultRowHeight="12.75"/>
  <cols>
    <col min="1" max="1" width="12.85546875" bestFit="1" customWidth="1"/>
    <col min="2" max="2" width="17.28515625" bestFit="1" customWidth="1"/>
    <col min="3" max="3" width="8.5703125" bestFit="1" customWidth="1"/>
    <col min="4" max="5" width="17.28515625" customWidth="1"/>
    <col min="6" max="6" width="17.85546875" bestFit="1" customWidth="1"/>
    <col min="7" max="7" width="12.5703125" bestFit="1" customWidth="1"/>
    <col min="8" max="8" width="11" bestFit="1" customWidth="1"/>
    <col min="9" max="15" width="12" bestFit="1" customWidth="1"/>
  </cols>
  <sheetData>
    <row r="1" spans="1:12">
      <c r="A1" s="1" t="s">
        <v>67</v>
      </c>
      <c r="B1" s="1" t="s">
        <v>121</v>
      </c>
      <c r="C1" s="1" t="s">
        <v>74</v>
      </c>
      <c r="D1" s="1" t="s">
        <v>120</v>
      </c>
      <c r="E1" s="1" t="s">
        <v>73</v>
      </c>
      <c r="F1" t="s">
        <v>69</v>
      </c>
      <c r="G1" s="1" t="s">
        <v>75</v>
      </c>
      <c r="H1" t="s">
        <v>70</v>
      </c>
      <c r="I1" s="1" t="s">
        <v>78</v>
      </c>
      <c r="J1" s="1" t="s">
        <v>173</v>
      </c>
      <c r="K1" s="1" t="s">
        <v>179</v>
      </c>
      <c r="L1" s="2" t="s">
        <v>180</v>
      </c>
    </row>
    <row r="2" spans="1:12">
      <c r="A2" t="s">
        <v>111</v>
      </c>
      <c r="B2" t="s">
        <v>126</v>
      </c>
      <c r="C2" t="s">
        <v>145</v>
      </c>
      <c r="D2">
        <v>500</v>
      </c>
      <c r="E2" s="1" t="s">
        <v>175</v>
      </c>
      <c r="F2" t="s">
        <v>83</v>
      </c>
      <c r="G2" t="s">
        <v>76</v>
      </c>
      <c r="H2" s="3">
        <v>0.55000000000000004</v>
      </c>
      <c r="I2" s="1" t="s">
        <v>27</v>
      </c>
      <c r="J2" s="1" t="s">
        <v>175</v>
      </c>
      <c r="K2" t="b">
        <f>IF(COUNTIF(carcinogens!$A$2:$A$8,F2),TRUE,FALSE)</f>
        <v>0</v>
      </c>
      <c r="L2" t="b">
        <f t="shared" ref="L2:L33" si="0">IF(ISNUMBER(H2),FALSE,TRUE)</f>
        <v>0</v>
      </c>
    </row>
    <row r="3" spans="1:12">
      <c r="A3" t="s">
        <v>111</v>
      </c>
      <c r="B3" t="s">
        <v>126</v>
      </c>
      <c r="C3" t="s">
        <v>145</v>
      </c>
      <c r="D3">
        <v>500</v>
      </c>
      <c r="E3" s="1" t="s">
        <v>175</v>
      </c>
      <c r="F3" t="s">
        <v>92</v>
      </c>
      <c r="G3" t="s">
        <v>76</v>
      </c>
      <c r="H3" s="3" t="s">
        <v>159</v>
      </c>
      <c r="I3" s="1" t="s">
        <v>27</v>
      </c>
      <c r="J3" s="1" t="s">
        <v>175</v>
      </c>
      <c r="K3" t="b">
        <f>IF(COUNTIF(carcinogens!$A$2:$A$8,F3),TRUE,FALSE)</f>
        <v>0</v>
      </c>
      <c r="L3" t="b">
        <f t="shared" si="0"/>
        <v>1</v>
      </c>
    </row>
    <row r="4" spans="1:12">
      <c r="A4" t="s">
        <v>111</v>
      </c>
      <c r="B4" t="s">
        <v>126</v>
      </c>
      <c r="C4" t="s">
        <v>145</v>
      </c>
      <c r="D4">
        <v>500</v>
      </c>
      <c r="E4" s="1" t="s">
        <v>175</v>
      </c>
      <c r="F4" t="s">
        <v>93</v>
      </c>
      <c r="G4" t="s">
        <v>76</v>
      </c>
      <c r="H4" s="3" t="s">
        <v>159</v>
      </c>
      <c r="I4" s="1" t="s">
        <v>27</v>
      </c>
      <c r="J4" s="1" t="s">
        <v>175</v>
      </c>
      <c r="K4" t="b">
        <f>IF(COUNTIF(carcinogens!$A$2:$A$8,F4),TRUE,FALSE)</f>
        <v>0</v>
      </c>
      <c r="L4" t="b">
        <f t="shared" si="0"/>
        <v>1</v>
      </c>
    </row>
    <row r="5" spans="1:12">
      <c r="A5" t="s">
        <v>111</v>
      </c>
      <c r="B5" t="s">
        <v>126</v>
      </c>
      <c r="C5" t="s">
        <v>145</v>
      </c>
      <c r="D5">
        <v>500</v>
      </c>
      <c r="E5" s="1" t="s">
        <v>175</v>
      </c>
      <c r="F5" t="s">
        <v>80</v>
      </c>
      <c r="G5" t="s">
        <v>76</v>
      </c>
      <c r="H5" s="3" t="s">
        <v>157</v>
      </c>
      <c r="I5" s="1" t="s">
        <v>27</v>
      </c>
      <c r="J5" s="1" t="s">
        <v>175</v>
      </c>
      <c r="K5" t="b">
        <f>IF(COUNTIF(carcinogens!$A$2:$A$8,F5),TRUE,FALSE)</f>
        <v>0</v>
      </c>
      <c r="L5" t="b">
        <f t="shared" si="0"/>
        <v>1</v>
      </c>
    </row>
    <row r="6" spans="1:12">
      <c r="A6" t="s">
        <v>111</v>
      </c>
      <c r="B6" t="s">
        <v>126</v>
      </c>
      <c r="C6" t="s">
        <v>145</v>
      </c>
      <c r="D6">
        <v>500</v>
      </c>
      <c r="E6" s="1" t="s">
        <v>175</v>
      </c>
      <c r="F6" t="s">
        <v>88</v>
      </c>
      <c r="G6" t="s">
        <v>76</v>
      </c>
      <c r="H6" s="3" t="s">
        <v>95</v>
      </c>
      <c r="I6" s="1" t="s">
        <v>27</v>
      </c>
      <c r="J6" s="1" t="s">
        <v>175</v>
      </c>
      <c r="K6" t="b">
        <f>IF(COUNTIF(carcinogens!$A$2:$A$8,F6),TRUE,FALSE)</f>
        <v>0</v>
      </c>
      <c r="L6" t="b">
        <f t="shared" si="0"/>
        <v>1</v>
      </c>
    </row>
    <row r="7" spans="1:12">
      <c r="A7" t="s">
        <v>111</v>
      </c>
      <c r="B7" t="s">
        <v>126</v>
      </c>
      <c r="C7" t="s">
        <v>145</v>
      </c>
      <c r="D7">
        <v>500</v>
      </c>
      <c r="E7" s="1" t="s">
        <v>175</v>
      </c>
      <c r="F7" t="s">
        <v>81</v>
      </c>
      <c r="G7" t="s">
        <v>76</v>
      </c>
      <c r="H7" s="3" t="s">
        <v>158</v>
      </c>
      <c r="I7" s="1" t="s">
        <v>27</v>
      </c>
      <c r="J7" s="1" t="s">
        <v>175</v>
      </c>
      <c r="K7" t="b">
        <f>IF(COUNTIF(carcinogens!$A$2:$A$8,F7),TRUE,FALSE)</f>
        <v>0</v>
      </c>
      <c r="L7" t="b">
        <f t="shared" si="0"/>
        <v>1</v>
      </c>
    </row>
    <row r="8" spans="1:12">
      <c r="A8" t="s">
        <v>111</v>
      </c>
      <c r="B8" t="s">
        <v>126</v>
      </c>
      <c r="C8" t="s">
        <v>145</v>
      </c>
      <c r="D8">
        <v>500</v>
      </c>
      <c r="E8" s="1" t="s">
        <v>175</v>
      </c>
      <c r="F8" t="s">
        <v>89</v>
      </c>
      <c r="G8" t="s">
        <v>76</v>
      </c>
      <c r="H8" s="3" t="s">
        <v>95</v>
      </c>
      <c r="I8" s="1" t="s">
        <v>27</v>
      </c>
      <c r="J8" s="1" t="s">
        <v>175</v>
      </c>
      <c r="K8" t="b">
        <f>IF(COUNTIF(carcinogens!$A$2:$A$8,F8),TRUE,FALSE)</f>
        <v>0</v>
      </c>
      <c r="L8" t="b">
        <f t="shared" si="0"/>
        <v>1</v>
      </c>
    </row>
    <row r="9" spans="1:12">
      <c r="A9" t="s">
        <v>111</v>
      </c>
      <c r="B9" t="s">
        <v>126</v>
      </c>
      <c r="C9" t="s">
        <v>145</v>
      </c>
      <c r="D9">
        <v>500</v>
      </c>
      <c r="E9" s="1" t="s">
        <v>175</v>
      </c>
      <c r="F9" t="s">
        <v>82</v>
      </c>
      <c r="G9" t="s">
        <v>76</v>
      </c>
      <c r="H9" s="3" t="s">
        <v>95</v>
      </c>
      <c r="I9" s="1" t="s">
        <v>27</v>
      </c>
      <c r="J9" s="1" t="s">
        <v>175</v>
      </c>
      <c r="K9" t="b">
        <f>IF(COUNTIF(carcinogens!$A$2:$A$8,F9),TRUE,FALSE)</f>
        <v>0</v>
      </c>
      <c r="L9" t="b">
        <f t="shared" si="0"/>
        <v>1</v>
      </c>
    </row>
    <row r="10" spans="1:12">
      <c r="A10" t="s">
        <v>111</v>
      </c>
      <c r="B10" t="s">
        <v>126</v>
      </c>
      <c r="C10" t="s">
        <v>145</v>
      </c>
      <c r="D10">
        <v>500</v>
      </c>
      <c r="E10" s="1" t="s">
        <v>175</v>
      </c>
      <c r="F10" t="s">
        <v>90</v>
      </c>
      <c r="G10" t="s">
        <v>76</v>
      </c>
      <c r="H10" s="3" t="s">
        <v>95</v>
      </c>
      <c r="I10" s="1" t="s">
        <v>27</v>
      </c>
      <c r="J10" s="1" t="s">
        <v>175</v>
      </c>
      <c r="K10" t="b">
        <f>IF(COUNTIF(carcinogens!$A$2:$A$8,F10),TRUE,FALSE)</f>
        <v>0</v>
      </c>
      <c r="L10" t="b">
        <f t="shared" si="0"/>
        <v>1</v>
      </c>
    </row>
    <row r="11" spans="1:12">
      <c r="A11" t="s">
        <v>111</v>
      </c>
      <c r="B11" t="s">
        <v>126</v>
      </c>
      <c r="C11" t="s">
        <v>145</v>
      </c>
      <c r="D11">
        <v>500</v>
      </c>
      <c r="E11" s="1" t="s">
        <v>175</v>
      </c>
      <c r="F11" t="s">
        <v>79</v>
      </c>
      <c r="G11" t="s">
        <v>76</v>
      </c>
      <c r="H11" s="3" t="s">
        <v>95</v>
      </c>
      <c r="I11" s="1" t="s">
        <v>27</v>
      </c>
      <c r="J11" s="1" t="s">
        <v>175</v>
      </c>
      <c r="K11" t="b">
        <f>IF(COUNTIF(carcinogens!$A$2:$A$8,F11),TRUE,FALSE)</f>
        <v>0</v>
      </c>
      <c r="L11" t="b">
        <f t="shared" si="0"/>
        <v>1</v>
      </c>
    </row>
    <row r="12" spans="1:12">
      <c r="A12" t="s">
        <v>111</v>
      </c>
      <c r="B12" t="s">
        <v>126</v>
      </c>
      <c r="C12" t="s">
        <v>145</v>
      </c>
      <c r="D12">
        <v>500</v>
      </c>
      <c r="E12" s="1" t="s">
        <v>175</v>
      </c>
      <c r="F12" t="s">
        <v>86</v>
      </c>
      <c r="G12" t="s">
        <v>76</v>
      </c>
      <c r="H12" s="3" t="s">
        <v>95</v>
      </c>
      <c r="I12" s="1" t="s">
        <v>27</v>
      </c>
      <c r="J12" s="1" t="s">
        <v>175</v>
      </c>
      <c r="K12" t="b">
        <f>IF(COUNTIF(carcinogens!$A$2:$A$8,F12),TRUE,FALSE)</f>
        <v>0</v>
      </c>
      <c r="L12" t="b">
        <f t="shared" si="0"/>
        <v>1</v>
      </c>
    </row>
    <row r="13" spans="1:12">
      <c r="A13" t="s">
        <v>111</v>
      </c>
      <c r="B13" t="s">
        <v>126</v>
      </c>
      <c r="C13" t="s">
        <v>145</v>
      </c>
      <c r="D13">
        <v>500</v>
      </c>
      <c r="E13" s="1" t="s">
        <v>175</v>
      </c>
      <c r="F13" t="s">
        <v>91</v>
      </c>
      <c r="G13" t="s">
        <v>76</v>
      </c>
      <c r="H13" s="3" t="s">
        <v>95</v>
      </c>
      <c r="I13" s="1" t="s">
        <v>27</v>
      </c>
      <c r="J13" s="1" t="s">
        <v>175</v>
      </c>
      <c r="K13" t="b">
        <f>IF(COUNTIF(carcinogens!$A$2:$A$8,F13),TRUE,FALSE)</f>
        <v>0</v>
      </c>
      <c r="L13" t="b">
        <f t="shared" si="0"/>
        <v>1</v>
      </c>
    </row>
    <row r="14" spans="1:12">
      <c r="A14" t="s">
        <v>111</v>
      </c>
      <c r="B14" t="s">
        <v>126</v>
      </c>
      <c r="C14" t="s">
        <v>145</v>
      </c>
      <c r="D14">
        <v>500</v>
      </c>
      <c r="E14" s="1" t="s">
        <v>175</v>
      </c>
      <c r="F14" t="s">
        <v>87</v>
      </c>
      <c r="G14" t="s">
        <v>76</v>
      </c>
      <c r="H14" s="3" t="s">
        <v>95</v>
      </c>
      <c r="I14" s="1" t="s">
        <v>27</v>
      </c>
      <c r="J14" s="1" t="s">
        <v>175</v>
      </c>
      <c r="K14" t="b">
        <f>IF(COUNTIF(carcinogens!$A$2:$A$8,F14),TRUE,FALSE)</f>
        <v>0</v>
      </c>
      <c r="L14" t="b">
        <f t="shared" si="0"/>
        <v>1</v>
      </c>
    </row>
    <row r="15" spans="1:12">
      <c r="A15" t="s">
        <v>111</v>
      </c>
      <c r="B15" t="s">
        <v>126</v>
      </c>
      <c r="C15" t="s">
        <v>145</v>
      </c>
      <c r="D15">
        <v>500</v>
      </c>
      <c r="E15" s="1" t="s">
        <v>175</v>
      </c>
      <c r="F15" t="s">
        <v>77</v>
      </c>
      <c r="G15" t="s">
        <v>76</v>
      </c>
      <c r="H15" s="3" t="s">
        <v>95</v>
      </c>
      <c r="I15" s="1" t="s">
        <v>27</v>
      </c>
      <c r="J15" s="1" t="s">
        <v>175</v>
      </c>
      <c r="K15" t="b">
        <f>IF(COUNTIF(carcinogens!$A$2:$A$8,F15),TRUE,FALSE)</f>
        <v>0</v>
      </c>
      <c r="L15" t="b">
        <f t="shared" si="0"/>
        <v>1</v>
      </c>
    </row>
    <row r="16" spans="1:12">
      <c r="A16" t="s">
        <v>111</v>
      </c>
      <c r="B16" t="s">
        <v>126</v>
      </c>
      <c r="C16" t="s">
        <v>145</v>
      </c>
      <c r="D16">
        <v>500</v>
      </c>
      <c r="E16" s="1" t="s">
        <v>175</v>
      </c>
      <c r="F16" t="s">
        <v>85</v>
      </c>
      <c r="G16" t="s">
        <v>76</v>
      </c>
      <c r="H16" s="3" t="s">
        <v>95</v>
      </c>
      <c r="I16" s="1" t="s">
        <v>27</v>
      </c>
      <c r="J16" s="1" t="s">
        <v>175</v>
      </c>
      <c r="K16" t="b">
        <f>IF(COUNTIF(carcinogens!$A$2:$A$8,F16),TRUE,FALSE)</f>
        <v>0</v>
      </c>
      <c r="L16" t="b">
        <f t="shared" si="0"/>
        <v>1</v>
      </c>
    </row>
    <row r="17" spans="1:12">
      <c r="A17" t="s">
        <v>111</v>
      </c>
      <c r="B17" t="s">
        <v>126</v>
      </c>
      <c r="C17" t="s">
        <v>145</v>
      </c>
      <c r="D17">
        <v>500</v>
      </c>
      <c r="E17" s="1" t="s">
        <v>175</v>
      </c>
      <c r="F17" t="s">
        <v>84</v>
      </c>
      <c r="G17" t="s">
        <v>76</v>
      </c>
      <c r="H17" s="3">
        <v>2.04</v>
      </c>
      <c r="I17" s="1" t="s">
        <v>27</v>
      </c>
      <c r="J17" s="1" t="s">
        <v>175</v>
      </c>
      <c r="K17" t="b">
        <f>IF(COUNTIF(carcinogens!$A$2:$A$8,F17),TRUE,FALSE)</f>
        <v>0</v>
      </c>
      <c r="L17" t="b">
        <f t="shared" si="0"/>
        <v>0</v>
      </c>
    </row>
    <row r="18" spans="1:12">
      <c r="A18" t="s">
        <v>111</v>
      </c>
      <c r="B18" t="s">
        <v>126</v>
      </c>
      <c r="C18" t="s">
        <v>145</v>
      </c>
      <c r="D18">
        <v>500</v>
      </c>
      <c r="E18" s="1" t="s">
        <v>175</v>
      </c>
      <c r="F18" t="s">
        <v>94</v>
      </c>
      <c r="G18" t="s">
        <v>76</v>
      </c>
      <c r="H18" s="3" t="s">
        <v>160</v>
      </c>
      <c r="I18" s="1" t="s">
        <v>27</v>
      </c>
      <c r="J18" s="1" t="s">
        <v>175</v>
      </c>
      <c r="K18" t="b">
        <f>IF(COUNTIF(carcinogens!$A$2:$A$8,F18),TRUE,FALSE)</f>
        <v>0</v>
      </c>
      <c r="L18" t="b">
        <f t="shared" si="0"/>
        <v>1</v>
      </c>
    </row>
    <row r="19" spans="1:12">
      <c r="A19" t="s">
        <v>112</v>
      </c>
      <c r="B19" t="s">
        <v>127</v>
      </c>
      <c r="C19" t="s">
        <v>145</v>
      </c>
      <c r="D19">
        <v>600</v>
      </c>
      <c r="E19" s="1" t="s">
        <v>175</v>
      </c>
      <c r="F19" t="s">
        <v>83</v>
      </c>
      <c r="G19" t="s">
        <v>76</v>
      </c>
      <c r="H19" s="3">
        <v>0.44</v>
      </c>
      <c r="I19" s="1" t="s">
        <v>27</v>
      </c>
      <c r="J19" s="1" t="s">
        <v>175</v>
      </c>
      <c r="K19" t="b">
        <f>IF(COUNTIF(carcinogens!$A$2:$A$8,F19),TRUE,FALSE)</f>
        <v>0</v>
      </c>
      <c r="L19" t="b">
        <f t="shared" si="0"/>
        <v>0</v>
      </c>
    </row>
    <row r="20" spans="1:12">
      <c r="A20" t="s">
        <v>112</v>
      </c>
      <c r="B20" t="s">
        <v>127</v>
      </c>
      <c r="C20" t="s">
        <v>145</v>
      </c>
      <c r="D20">
        <v>600</v>
      </c>
      <c r="E20" s="1" t="s">
        <v>175</v>
      </c>
      <c r="F20" t="s">
        <v>92</v>
      </c>
      <c r="G20" t="s">
        <v>76</v>
      </c>
      <c r="H20" s="3" t="s">
        <v>161</v>
      </c>
      <c r="I20" s="1" t="s">
        <v>27</v>
      </c>
      <c r="J20" s="1" t="s">
        <v>175</v>
      </c>
      <c r="K20" t="b">
        <f>IF(COUNTIF(carcinogens!$A$2:$A$8,F20),TRUE,FALSE)</f>
        <v>0</v>
      </c>
      <c r="L20" t="b">
        <f t="shared" si="0"/>
        <v>1</v>
      </c>
    </row>
    <row r="21" spans="1:12">
      <c r="A21" t="s">
        <v>112</v>
      </c>
      <c r="B21" t="s">
        <v>127</v>
      </c>
      <c r="C21" t="s">
        <v>145</v>
      </c>
      <c r="D21">
        <v>600</v>
      </c>
      <c r="E21" s="1" t="s">
        <v>175</v>
      </c>
      <c r="F21" t="s">
        <v>93</v>
      </c>
      <c r="G21" t="s">
        <v>76</v>
      </c>
      <c r="H21" s="3" t="s">
        <v>159</v>
      </c>
      <c r="I21" s="1" t="s">
        <v>27</v>
      </c>
      <c r="J21" s="1" t="s">
        <v>175</v>
      </c>
      <c r="K21" t="b">
        <f>IF(COUNTIF(carcinogens!$A$2:$A$8,F21),TRUE,FALSE)</f>
        <v>0</v>
      </c>
      <c r="L21" t="b">
        <f t="shared" si="0"/>
        <v>1</v>
      </c>
    </row>
    <row r="22" spans="1:12">
      <c r="A22" t="s">
        <v>112</v>
      </c>
      <c r="B22" t="s">
        <v>127</v>
      </c>
      <c r="C22" t="s">
        <v>145</v>
      </c>
      <c r="D22">
        <v>600</v>
      </c>
      <c r="E22" s="1" t="s">
        <v>175</v>
      </c>
      <c r="F22" t="s">
        <v>80</v>
      </c>
      <c r="G22" t="s">
        <v>76</v>
      </c>
      <c r="H22" s="3" t="s">
        <v>159</v>
      </c>
      <c r="I22" s="1" t="s">
        <v>27</v>
      </c>
      <c r="J22" s="1" t="s">
        <v>175</v>
      </c>
      <c r="K22" t="b">
        <f>IF(COUNTIF(carcinogens!$A$2:$A$8,F22),TRUE,FALSE)</f>
        <v>0</v>
      </c>
      <c r="L22" t="b">
        <f t="shared" si="0"/>
        <v>1</v>
      </c>
    </row>
    <row r="23" spans="1:12">
      <c r="A23" t="s">
        <v>112</v>
      </c>
      <c r="B23" t="s">
        <v>127</v>
      </c>
      <c r="C23" t="s">
        <v>145</v>
      </c>
      <c r="D23">
        <v>600</v>
      </c>
      <c r="E23" s="1" t="s">
        <v>175</v>
      </c>
      <c r="F23" t="s">
        <v>88</v>
      </c>
      <c r="G23" t="s">
        <v>76</v>
      </c>
      <c r="H23" s="3" t="s">
        <v>95</v>
      </c>
      <c r="I23" s="1" t="s">
        <v>27</v>
      </c>
      <c r="J23" s="1" t="s">
        <v>175</v>
      </c>
      <c r="K23" t="b">
        <f>IF(COUNTIF(carcinogens!$A$2:$A$8,F23),TRUE,FALSE)</f>
        <v>0</v>
      </c>
      <c r="L23" t="b">
        <f t="shared" si="0"/>
        <v>1</v>
      </c>
    </row>
    <row r="24" spans="1:12">
      <c r="A24" t="s">
        <v>112</v>
      </c>
      <c r="B24" t="s">
        <v>127</v>
      </c>
      <c r="C24" t="s">
        <v>145</v>
      </c>
      <c r="D24">
        <v>600</v>
      </c>
      <c r="E24" s="1" t="s">
        <v>175</v>
      </c>
      <c r="F24" t="s">
        <v>81</v>
      </c>
      <c r="G24" t="s">
        <v>76</v>
      </c>
      <c r="H24" s="3" t="s">
        <v>95</v>
      </c>
      <c r="I24" s="1" t="s">
        <v>27</v>
      </c>
      <c r="J24" s="1" t="s">
        <v>175</v>
      </c>
      <c r="K24" t="b">
        <f>IF(COUNTIF(carcinogens!$A$2:$A$8,F24),TRUE,FALSE)</f>
        <v>0</v>
      </c>
      <c r="L24" t="b">
        <f t="shared" si="0"/>
        <v>1</v>
      </c>
    </row>
    <row r="25" spans="1:12">
      <c r="A25" t="s">
        <v>112</v>
      </c>
      <c r="B25" t="s">
        <v>127</v>
      </c>
      <c r="C25" t="s">
        <v>145</v>
      </c>
      <c r="D25">
        <v>600</v>
      </c>
      <c r="E25" s="1" t="s">
        <v>175</v>
      </c>
      <c r="F25" t="s">
        <v>89</v>
      </c>
      <c r="G25" t="s">
        <v>76</v>
      </c>
      <c r="H25" s="3" t="s">
        <v>95</v>
      </c>
      <c r="I25" s="1" t="s">
        <v>27</v>
      </c>
      <c r="J25" s="1" t="s">
        <v>175</v>
      </c>
      <c r="K25" t="b">
        <f>IF(COUNTIF(carcinogens!$A$2:$A$8,F25),TRUE,FALSE)</f>
        <v>0</v>
      </c>
      <c r="L25" t="b">
        <f t="shared" si="0"/>
        <v>1</v>
      </c>
    </row>
    <row r="26" spans="1:12">
      <c r="A26" t="s">
        <v>112</v>
      </c>
      <c r="B26" t="s">
        <v>127</v>
      </c>
      <c r="C26" t="s">
        <v>145</v>
      </c>
      <c r="D26">
        <v>600</v>
      </c>
      <c r="E26" s="1" t="s">
        <v>175</v>
      </c>
      <c r="F26" t="s">
        <v>82</v>
      </c>
      <c r="G26" t="s">
        <v>76</v>
      </c>
      <c r="H26" s="3" t="s">
        <v>95</v>
      </c>
      <c r="I26" s="1" t="s">
        <v>27</v>
      </c>
      <c r="J26" s="1" t="s">
        <v>175</v>
      </c>
      <c r="K26" t="b">
        <f>IF(COUNTIF(carcinogens!$A$2:$A$8,F26),TRUE,FALSE)</f>
        <v>0</v>
      </c>
      <c r="L26" t="b">
        <f t="shared" si="0"/>
        <v>1</v>
      </c>
    </row>
    <row r="27" spans="1:12">
      <c r="A27" t="s">
        <v>112</v>
      </c>
      <c r="B27" t="s">
        <v>127</v>
      </c>
      <c r="C27" t="s">
        <v>145</v>
      </c>
      <c r="D27">
        <v>600</v>
      </c>
      <c r="E27" s="1" t="s">
        <v>175</v>
      </c>
      <c r="F27" t="s">
        <v>90</v>
      </c>
      <c r="G27" t="s">
        <v>76</v>
      </c>
      <c r="H27" s="3" t="s">
        <v>95</v>
      </c>
      <c r="I27" s="1" t="s">
        <v>27</v>
      </c>
      <c r="J27" s="1" t="s">
        <v>175</v>
      </c>
      <c r="K27" t="b">
        <f>IF(COUNTIF(carcinogens!$A$2:$A$8,F27),TRUE,FALSE)</f>
        <v>0</v>
      </c>
      <c r="L27" t="b">
        <f t="shared" si="0"/>
        <v>1</v>
      </c>
    </row>
    <row r="28" spans="1:12">
      <c r="A28" t="s">
        <v>112</v>
      </c>
      <c r="B28" t="s">
        <v>127</v>
      </c>
      <c r="C28" t="s">
        <v>145</v>
      </c>
      <c r="D28">
        <v>600</v>
      </c>
      <c r="E28" s="1" t="s">
        <v>175</v>
      </c>
      <c r="F28" t="s">
        <v>79</v>
      </c>
      <c r="G28" t="s">
        <v>76</v>
      </c>
      <c r="H28" s="3" t="s">
        <v>95</v>
      </c>
      <c r="I28" s="1" t="s">
        <v>27</v>
      </c>
      <c r="J28" s="1" t="s">
        <v>175</v>
      </c>
      <c r="K28" t="b">
        <f>IF(COUNTIF(carcinogens!$A$2:$A$8,F28),TRUE,FALSE)</f>
        <v>0</v>
      </c>
      <c r="L28" t="b">
        <f t="shared" si="0"/>
        <v>1</v>
      </c>
    </row>
    <row r="29" spans="1:12">
      <c r="A29" t="s">
        <v>112</v>
      </c>
      <c r="B29" t="s">
        <v>127</v>
      </c>
      <c r="C29" t="s">
        <v>145</v>
      </c>
      <c r="D29">
        <v>600</v>
      </c>
      <c r="E29" s="1" t="s">
        <v>175</v>
      </c>
      <c r="F29" t="s">
        <v>86</v>
      </c>
      <c r="G29" t="s">
        <v>76</v>
      </c>
      <c r="H29" s="3" t="s">
        <v>95</v>
      </c>
      <c r="I29" s="1" t="s">
        <v>27</v>
      </c>
      <c r="J29" s="1" t="s">
        <v>175</v>
      </c>
      <c r="K29" t="b">
        <f>IF(COUNTIF(carcinogens!$A$2:$A$8,F29),TRUE,FALSE)</f>
        <v>0</v>
      </c>
      <c r="L29" t="b">
        <f t="shared" si="0"/>
        <v>1</v>
      </c>
    </row>
    <row r="30" spans="1:12">
      <c r="A30" t="s">
        <v>112</v>
      </c>
      <c r="B30" t="s">
        <v>127</v>
      </c>
      <c r="C30" t="s">
        <v>145</v>
      </c>
      <c r="D30">
        <v>600</v>
      </c>
      <c r="E30" s="1" t="s">
        <v>175</v>
      </c>
      <c r="F30" t="s">
        <v>91</v>
      </c>
      <c r="G30" t="s">
        <v>76</v>
      </c>
      <c r="H30" s="3" t="s">
        <v>95</v>
      </c>
      <c r="I30" s="1" t="s">
        <v>27</v>
      </c>
      <c r="J30" s="1" t="s">
        <v>175</v>
      </c>
      <c r="K30" t="b">
        <f>IF(COUNTIF(carcinogens!$A$2:$A$8,F30),TRUE,FALSE)</f>
        <v>0</v>
      </c>
      <c r="L30" t="b">
        <f t="shared" si="0"/>
        <v>1</v>
      </c>
    </row>
    <row r="31" spans="1:12">
      <c r="A31" t="s">
        <v>112</v>
      </c>
      <c r="B31" t="s">
        <v>127</v>
      </c>
      <c r="C31" t="s">
        <v>145</v>
      </c>
      <c r="D31">
        <v>600</v>
      </c>
      <c r="E31" s="1" t="s">
        <v>175</v>
      </c>
      <c r="F31" t="s">
        <v>87</v>
      </c>
      <c r="G31" t="s">
        <v>76</v>
      </c>
      <c r="H31" s="3" t="s">
        <v>95</v>
      </c>
      <c r="I31" s="1" t="s">
        <v>27</v>
      </c>
      <c r="J31" s="1" t="s">
        <v>175</v>
      </c>
      <c r="K31" t="b">
        <f>IF(COUNTIF(carcinogens!$A$2:$A$8,F31),TRUE,FALSE)</f>
        <v>0</v>
      </c>
      <c r="L31" t="b">
        <f t="shared" si="0"/>
        <v>1</v>
      </c>
    </row>
    <row r="32" spans="1:12">
      <c r="A32" t="s">
        <v>112</v>
      </c>
      <c r="B32" t="s">
        <v>127</v>
      </c>
      <c r="C32" t="s">
        <v>145</v>
      </c>
      <c r="D32">
        <v>600</v>
      </c>
      <c r="E32" s="1" t="s">
        <v>175</v>
      </c>
      <c r="F32" t="s">
        <v>77</v>
      </c>
      <c r="G32" t="s">
        <v>76</v>
      </c>
      <c r="H32" s="3" t="s">
        <v>95</v>
      </c>
      <c r="I32" s="1" t="s">
        <v>27</v>
      </c>
      <c r="J32" s="1" t="s">
        <v>175</v>
      </c>
      <c r="K32" t="b">
        <f>IF(COUNTIF(carcinogens!$A$2:$A$8,F32),TRUE,FALSE)</f>
        <v>0</v>
      </c>
      <c r="L32" t="b">
        <f t="shared" si="0"/>
        <v>1</v>
      </c>
    </row>
    <row r="33" spans="1:12">
      <c r="A33" t="s">
        <v>112</v>
      </c>
      <c r="B33" t="s">
        <v>127</v>
      </c>
      <c r="C33" t="s">
        <v>145</v>
      </c>
      <c r="D33">
        <v>600</v>
      </c>
      <c r="E33" s="1" t="s">
        <v>175</v>
      </c>
      <c r="F33" t="s">
        <v>85</v>
      </c>
      <c r="G33" t="s">
        <v>76</v>
      </c>
      <c r="H33" s="3" t="s">
        <v>95</v>
      </c>
      <c r="I33" s="1" t="s">
        <v>27</v>
      </c>
      <c r="J33" s="1" t="s">
        <v>175</v>
      </c>
      <c r="K33" t="b">
        <f>IF(COUNTIF(carcinogens!$A$2:$A$8,F33),TRUE,FALSE)</f>
        <v>0</v>
      </c>
      <c r="L33" t="b">
        <f t="shared" si="0"/>
        <v>1</v>
      </c>
    </row>
    <row r="34" spans="1:12">
      <c r="A34" t="s">
        <v>112</v>
      </c>
      <c r="B34" t="s">
        <v>127</v>
      </c>
      <c r="C34" t="s">
        <v>145</v>
      </c>
      <c r="D34">
        <v>600</v>
      </c>
      <c r="E34" s="1" t="s">
        <v>175</v>
      </c>
      <c r="F34" t="s">
        <v>84</v>
      </c>
      <c r="G34" t="s">
        <v>76</v>
      </c>
      <c r="H34" s="3">
        <v>0.99</v>
      </c>
      <c r="I34" s="1" t="s">
        <v>27</v>
      </c>
      <c r="J34" s="1" t="s">
        <v>175</v>
      </c>
      <c r="K34" t="b">
        <f>IF(COUNTIF(carcinogens!$A$2:$A$8,F34),TRUE,FALSE)</f>
        <v>0</v>
      </c>
      <c r="L34" t="b">
        <f t="shared" ref="L34:L65" si="1">IF(ISNUMBER(H34),FALSE,TRUE)</f>
        <v>0</v>
      </c>
    </row>
    <row r="35" spans="1:12">
      <c r="A35" t="s">
        <v>112</v>
      </c>
      <c r="B35" t="s">
        <v>127</v>
      </c>
      <c r="C35" t="s">
        <v>145</v>
      </c>
      <c r="D35">
        <v>600</v>
      </c>
      <c r="E35" s="1" t="s">
        <v>175</v>
      </c>
      <c r="F35" t="s">
        <v>94</v>
      </c>
      <c r="G35" t="s">
        <v>76</v>
      </c>
      <c r="H35" s="3">
        <v>0.46</v>
      </c>
      <c r="I35" s="1" t="s">
        <v>27</v>
      </c>
      <c r="J35" s="1" t="s">
        <v>175</v>
      </c>
      <c r="K35" t="b">
        <f>IF(COUNTIF(carcinogens!$A$2:$A$8,F35),TRUE,FALSE)</f>
        <v>0</v>
      </c>
      <c r="L35" t="b">
        <f t="shared" si="1"/>
        <v>0</v>
      </c>
    </row>
    <row r="36" spans="1:12">
      <c r="A36" s="1" t="s">
        <v>113</v>
      </c>
      <c r="B36" s="1" t="s">
        <v>128</v>
      </c>
      <c r="C36" t="s">
        <v>145</v>
      </c>
      <c r="D36">
        <v>700</v>
      </c>
      <c r="E36" s="1" t="s">
        <v>175</v>
      </c>
      <c r="F36" t="s">
        <v>83</v>
      </c>
      <c r="G36" t="s">
        <v>76</v>
      </c>
      <c r="H36" s="3">
        <v>0.37</v>
      </c>
      <c r="I36" s="1" t="s">
        <v>27</v>
      </c>
      <c r="J36" s="1" t="s">
        <v>175</v>
      </c>
      <c r="K36" t="b">
        <f>IF(COUNTIF(carcinogens!$A$2:$A$8,F36),TRUE,FALSE)</f>
        <v>0</v>
      </c>
      <c r="L36" t="b">
        <f t="shared" si="1"/>
        <v>0</v>
      </c>
    </row>
    <row r="37" spans="1:12">
      <c r="A37" s="1" t="s">
        <v>113</v>
      </c>
      <c r="B37" s="1" t="s">
        <v>128</v>
      </c>
      <c r="C37" t="s">
        <v>145</v>
      </c>
      <c r="D37">
        <v>700</v>
      </c>
      <c r="E37" s="1" t="s">
        <v>175</v>
      </c>
      <c r="F37" t="s">
        <v>92</v>
      </c>
      <c r="G37" t="s">
        <v>76</v>
      </c>
      <c r="H37" s="3">
        <v>0.18</v>
      </c>
      <c r="I37" s="1" t="s">
        <v>27</v>
      </c>
      <c r="J37" s="1" t="s">
        <v>175</v>
      </c>
      <c r="K37" t="b">
        <f>IF(COUNTIF(carcinogens!$A$2:$A$8,F37),TRUE,FALSE)</f>
        <v>0</v>
      </c>
      <c r="L37" t="b">
        <f t="shared" si="1"/>
        <v>0</v>
      </c>
    </row>
    <row r="38" spans="1:12">
      <c r="A38" s="1" t="s">
        <v>113</v>
      </c>
      <c r="B38" s="1" t="s">
        <v>128</v>
      </c>
      <c r="C38" t="s">
        <v>145</v>
      </c>
      <c r="D38">
        <v>700</v>
      </c>
      <c r="E38" s="1" t="s">
        <v>175</v>
      </c>
      <c r="F38" t="s">
        <v>93</v>
      </c>
      <c r="G38" t="s">
        <v>76</v>
      </c>
      <c r="H38" s="3" t="s">
        <v>159</v>
      </c>
      <c r="I38" s="1" t="s">
        <v>27</v>
      </c>
      <c r="J38" s="1" t="s">
        <v>175</v>
      </c>
      <c r="K38" t="b">
        <f>IF(COUNTIF(carcinogens!$A$2:$A$8,F38),TRUE,FALSE)</f>
        <v>0</v>
      </c>
      <c r="L38" t="b">
        <f t="shared" si="1"/>
        <v>1</v>
      </c>
    </row>
    <row r="39" spans="1:12">
      <c r="A39" s="1" t="s">
        <v>113</v>
      </c>
      <c r="B39" s="1" t="s">
        <v>128</v>
      </c>
      <c r="C39" t="s">
        <v>145</v>
      </c>
      <c r="D39">
        <v>700</v>
      </c>
      <c r="E39" s="1" t="s">
        <v>175</v>
      </c>
      <c r="F39" t="s">
        <v>80</v>
      </c>
      <c r="G39" t="s">
        <v>76</v>
      </c>
      <c r="H39" s="3" t="s">
        <v>158</v>
      </c>
      <c r="I39" s="1" t="s">
        <v>27</v>
      </c>
      <c r="J39" s="1" t="s">
        <v>175</v>
      </c>
      <c r="K39" t="b">
        <f>IF(COUNTIF(carcinogens!$A$2:$A$8,F39),TRUE,FALSE)</f>
        <v>0</v>
      </c>
      <c r="L39" t="b">
        <f t="shared" si="1"/>
        <v>1</v>
      </c>
    </row>
    <row r="40" spans="1:12">
      <c r="A40" s="1" t="s">
        <v>113</v>
      </c>
      <c r="B40" s="1" t="s">
        <v>128</v>
      </c>
      <c r="C40" t="s">
        <v>145</v>
      </c>
      <c r="D40">
        <v>700</v>
      </c>
      <c r="E40" s="1" t="s">
        <v>175</v>
      </c>
      <c r="F40" t="s">
        <v>88</v>
      </c>
      <c r="G40" t="s">
        <v>76</v>
      </c>
      <c r="H40" s="3" t="s">
        <v>95</v>
      </c>
      <c r="I40" s="1" t="s">
        <v>27</v>
      </c>
      <c r="J40" s="1" t="s">
        <v>175</v>
      </c>
      <c r="K40" t="b">
        <f>IF(COUNTIF(carcinogens!$A$2:$A$8,F40),TRUE,FALSE)</f>
        <v>0</v>
      </c>
      <c r="L40" t="b">
        <f t="shared" si="1"/>
        <v>1</v>
      </c>
    </row>
    <row r="41" spans="1:12">
      <c r="A41" s="1" t="s">
        <v>113</v>
      </c>
      <c r="B41" s="1" t="s">
        <v>128</v>
      </c>
      <c r="C41" t="s">
        <v>145</v>
      </c>
      <c r="D41">
        <v>700</v>
      </c>
      <c r="E41" s="1" t="s">
        <v>175</v>
      </c>
      <c r="F41" t="s">
        <v>81</v>
      </c>
      <c r="G41" t="s">
        <v>76</v>
      </c>
      <c r="H41" s="3" t="s">
        <v>95</v>
      </c>
      <c r="I41" s="1" t="s">
        <v>27</v>
      </c>
      <c r="J41" s="1" t="s">
        <v>175</v>
      </c>
      <c r="K41" t="b">
        <f>IF(COUNTIF(carcinogens!$A$2:$A$8,F41),TRUE,FALSE)</f>
        <v>0</v>
      </c>
      <c r="L41" t="b">
        <f t="shared" si="1"/>
        <v>1</v>
      </c>
    </row>
    <row r="42" spans="1:12">
      <c r="A42" s="1" t="s">
        <v>113</v>
      </c>
      <c r="B42" s="1" t="s">
        <v>128</v>
      </c>
      <c r="C42" t="s">
        <v>145</v>
      </c>
      <c r="D42">
        <v>700</v>
      </c>
      <c r="E42" s="1" t="s">
        <v>175</v>
      </c>
      <c r="F42" t="s">
        <v>89</v>
      </c>
      <c r="G42" t="s">
        <v>76</v>
      </c>
      <c r="H42" s="3" t="s">
        <v>95</v>
      </c>
      <c r="I42" s="1" t="s">
        <v>27</v>
      </c>
      <c r="J42" s="1" t="s">
        <v>175</v>
      </c>
      <c r="K42" t="b">
        <f>IF(COUNTIF(carcinogens!$A$2:$A$8,F42),TRUE,FALSE)</f>
        <v>0</v>
      </c>
      <c r="L42" t="b">
        <f t="shared" si="1"/>
        <v>1</v>
      </c>
    </row>
    <row r="43" spans="1:12">
      <c r="A43" s="1" t="s">
        <v>113</v>
      </c>
      <c r="B43" s="1" t="s">
        <v>128</v>
      </c>
      <c r="C43" t="s">
        <v>145</v>
      </c>
      <c r="D43">
        <v>700</v>
      </c>
      <c r="E43" s="1" t="s">
        <v>175</v>
      </c>
      <c r="F43" t="s">
        <v>82</v>
      </c>
      <c r="G43" t="s">
        <v>76</v>
      </c>
      <c r="H43" s="3" t="s">
        <v>95</v>
      </c>
      <c r="I43" s="1" t="s">
        <v>27</v>
      </c>
      <c r="J43" s="1" t="s">
        <v>175</v>
      </c>
      <c r="K43" t="b">
        <f>IF(COUNTIF(carcinogens!$A$2:$A$8,F43),TRUE,FALSE)</f>
        <v>0</v>
      </c>
      <c r="L43" t="b">
        <f t="shared" si="1"/>
        <v>1</v>
      </c>
    </row>
    <row r="44" spans="1:12">
      <c r="A44" s="1" t="s">
        <v>113</v>
      </c>
      <c r="B44" s="1" t="s">
        <v>128</v>
      </c>
      <c r="C44" t="s">
        <v>145</v>
      </c>
      <c r="D44">
        <v>700</v>
      </c>
      <c r="E44" s="1" t="s">
        <v>175</v>
      </c>
      <c r="F44" t="s">
        <v>90</v>
      </c>
      <c r="G44" t="s">
        <v>76</v>
      </c>
      <c r="H44" s="3" t="s">
        <v>95</v>
      </c>
      <c r="I44" s="1" t="s">
        <v>27</v>
      </c>
      <c r="J44" s="1" t="s">
        <v>175</v>
      </c>
      <c r="K44" t="b">
        <f>IF(COUNTIF(carcinogens!$A$2:$A$8,F44),TRUE,FALSE)</f>
        <v>0</v>
      </c>
      <c r="L44" t="b">
        <f t="shared" si="1"/>
        <v>1</v>
      </c>
    </row>
    <row r="45" spans="1:12">
      <c r="A45" s="1" t="s">
        <v>113</v>
      </c>
      <c r="B45" s="1" t="s">
        <v>128</v>
      </c>
      <c r="C45" t="s">
        <v>145</v>
      </c>
      <c r="D45">
        <v>700</v>
      </c>
      <c r="E45" s="1" t="s">
        <v>175</v>
      </c>
      <c r="F45" t="s">
        <v>79</v>
      </c>
      <c r="G45" t="s">
        <v>76</v>
      </c>
      <c r="H45" s="3" t="s">
        <v>95</v>
      </c>
      <c r="I45" s="1" t="s">
        <v>27</v>
      </c>
      <c r="J45" s="1" t="s">
        <v>175</v>
      </c>
      <c r="K45" t="b">
        <f>IF(COUNTIF(carcinogens!$A$2:$A$8,F45),TRUE,FALSE)</f>
        <v>0</v>
      </c>
      <c r="L45" t="b">
        <f t="shared" si="1"/>
        <v>1</v>
      </c>
    </row>
    <row r="46" spans="1:12">
      <c r="A46" s="1" t="s">
        <v>113</v>
      </c>
      <c r="B46" s="1" t="s">
        <v>128</v>
      </c>
      <c r="C46" t="s">
        <v>145</v>
      </c>
      <c r="D46">
        <v>700</v>
      </c>
      <c r="E46" s="1" t="s">
        <v>175</v>
      </c>
      <c r="F46" t="s">
        <v>86</v>
      </c>
      <c r="G46" t="s">
        <v>76</v>
      </c>
      <c r="H46" s="3" t="s">
        <v>95</v>
      </c>
      <c r="I46" s="1" t="s">
        <v>27</v>
      </c>
      <c r="J46" s="1" t="s">
        <v>175</v>
      </c>
      <c r="K46" t="b">
        <f>IF(COUNTIF(carcinogens!$A$2:$A$8,F46),TRUE,FALSE)</f>
        <v>0</v>
      </c>
      <c r="L46" t="b">
        <f t="shared" si="1"/>
        <v>1</v>
      </c>
    </row>
    <row r="47" spans="1:12">
      <c r="A47" s="1" t="s">
        <v>113</v>
      </c>
      <c r="B47" s="1" t="s">
        <v>128</v>
      </c>
      <c r="C47" t="s">
        <v>145</v>
      </c>
      <c r="D47">
        <v>700</v>
      </c>
      <c r="E47" s="1" t="s">
        <v>175</v>
      </c>
      <c r="F47" t="s">
        <v>91</v>
      </c>
      <c r="G47" t="s">
        <v>76</v>
      </c>
      <c r="H47" s="3" t="s">
        <v>95</v>
      </c>
      <c r="I47" s="1" t="s">
        <v>27</v>
      </c>
      <c r="J47" s="1" t="s">
        <v>175</v>
      </c>
      <c r="K47" t="b">
        <f>IF(COUNTIF(carcinogens!$A$2:$A$8,F47),TRUE,FALSE)</f>
        <v>0</v>
      </c>
      <c r="L47" t="b">
        <f t="shared" si="1"/>
        <v>1</v>
      </c>
    </row>
    <row r="48" spans="1:12">
      <c r="A48" s="1" t="s">
        <v>113</v>
      </c>
      <c r="B48" s="1" t="s">
        <v>128</v>
      </c>
      <c r="C48" t="s">
        <v>145</v>
      </c>
      <c r="D48">
        <v>700</v>
      </c>
      <c r="E48" s="1" t="s">
        <v>175</v>
      </c>
      <c r="F48" t="s">
        <v>87</v>
      </c>
      <c r="G48" t="s">
        <v>76</v>
      </c>
      <c r="H48" s="3" t="s">
        <v>95</v>
      </c>
      <c r="I48" s="1" t="s">
        <v>27</v>
      </c>
      <c r="J48" s="1" t="s">
        <v>175</v>
      </c>
      <c r="K48" t="b">
        <f>IF(COUNTIF(carcinogens!$A$2:$A$8,F48),TRUE,FALSE)</f>
        <v>0</v>
      </c>
      <c r="L48" t="b">
        <f t="shared" si="1"/>
        <v>1</v>
      </c>
    </row>
    <row r="49" spans="1:12">
      <c r="A49" s="1" t="s">
        <v>113</v>
      </c>
      <c r="B49" s="1" t="s">
        <v>128</v>
      </c>
      <c r="C49" t="s">
        <v>145</v>
      </c>
      <c r="D49">
        <v>700</v>
      </c>
      <c r="E49" s="1" t="s">
        <v>175</v>
      </c>
      <c r="F49" t="s">
        <v>77</v>
      </c>
      <c r="G49" t="s">
        <v>76</v>
      </c>
      <c r="H49" s="3" t="s">
        <v>95</v>
      </c>
      <c r="I49" s="1" t="s">
        <v>27</v>
      </c>
      <c r="J49" s="1" t="s">
        <v>175</v>
      </c>
      <c r="K49" t="b">
        <f>IF(COUNTIF(carcinogens!$A$2:$A$8,F49),TRUE,FALSE)</f>
        <v>0</v>
      </c>
      <c r="L49" t="b">
        <f t="shared" si="1"/>
        <v>1</v>
      </c>
    </row>
    <row r="50" spans="1:12">
      <c r="A50" s="1" t="s">
        <v>113</v>
      </c>
      <c r="B50" s="1" t="s">
        <v>128</v>
      </c>
      <c r="C50" t="s">
        <v>145</v>
      </c>
      <c r="D50">
        <v>700</v>
      </c>
      <c r="E50" s="1" t="s">
        <v>175</v>
      </c>
      <c r="F50" t="s">
        <v>85</v>
      </c>
      <c r="G50" t="s">
        <v>76</v>
      </c>
      <c r="H50" s="3" t="s">
        <v>95</v>
      </c>
      <c r="I50" s="1" t="s">
        <v>27</v>
      </c>
      <c r="J50" s="1" t="s">
        <v>175</v>
      </c>
      <c r="K50" t="b">
        <f>IF(COUNTIF(carcinogens!$A$2:$A$8,F50),TRUE,FALSE)</f>
        <v>0</v>
      </c>
      <c r="L50" t="b">
        <f t="shared" si="1"/>
        <v>1</v>
      </c>
    </row>
    <row r="51" spans="1:12">
      <c r="A51" s="1" t="s">
        <v>113</v>
      </c>
      <c r="B51" s="1" t="s">
        <v>128</v>
      </c>
      <c r="C51" t="s">
        <v>145</v>
      </c>
      <c r="D51">
        <v>700</v>
      </c>
      <c r="E51" s="1" t="s">
        <v>175</v>
      </c>
      <c r="F51" t="s">
        <v>84</v>
      </c>
      <c r="G51" t="s">
        <v>76</v>
      </c>
      <c r="H51" s="3">
        <v>1.66</v>
      </c>
      <c r="I51" s="1" t="s">
        <v>27</v>
      </c>
      <c r="J51" s="1" t="s">
        <v>175</v>
      </c>
      <c r="K51" t="b">
        <f>IF(COUNTIF(carcinogens!$A$2:$A$8,F51),TRUE,FALSE)</f>
        <v>0</v>
      </c>
      <c r="L51" t="b">
        <f t="shared" si="1"/>
        <v>0</v>
      </c>
    </row>
    <row r="52" spans="1:12">
      <c r="A52" s="1" t="s">
        <v>113</v>
      </c>
      <c r="B52" s="1" t="s">
        <v>128</v>
      </c>
      <c r="C52" t="s">
        <v>145</v>
      </c>
      <c r="D52">
        <v>700</v>
      </c>
      <c r="E52" s="1" t="s">
        <v>175</v>
      </c>
      <c r="F52" t="s">
        <v>94</v>
      </c>
      <c r="G52" t="s">
        <v>76</v>
      </c>
      <c r="H52" s="3">
        <v>0.37</v>
      </c>
      <c r="I52" s="1" t="s">
        <v>27</v>
      </c>
      <c r="J52" s="1" t="s">
        <v>175</v>
      </c>
      <c r="K52" t="b">
        <f>IF(COUNTIF(carcinogens!$A$2:$A$8,F52),TRUE,FALSE)</f>
        <v>0</v>
      </c>
      <c r="L52" t="b">
        <f t="shared" si="1"/>
        <v>0</v>
      </c>
    </row>
    <row r="53" spans="1:12">
      <c r="A53" s="1" t="s">
        <v>114</v>
      </c>
      <c r="B53" s="1" t="s">
        <v>129</v>
      </c>
      <c r="C53" t="s">
        <v>145</v>
      </c>
      <c r="D53">
        <v>800</v>
      </c>
      <c r="E53" s="1" t="s">
        <v>175</v>
      </c>
      <c r="F53" t="s">
        <v>83</v>
      </c>
      <c r="G53" t="s">
        <v>76</v>
      </c>
      <c r="H53" s="3">
        <v>0.17</v>
      </c>
      <c r="I53" s="1" t="s">
        <v>27</v>
      </c>
      <c r="J53" s="1" t="s">
        <v>175</v>
      </c>
      <c r="K53" t="b">
        <f>IF(COUNTIF(carcinogens!$A$2:$A$8,F53),TRUE,FALSE)</f>
        <v>0</v>
      </c>
      <c r="L53" t="b">
        <f t="shared" si="1"/>
        <v>0</v>
      </c>
    </row>
    <row r="54" spans="1:12">
      <c r="A54" s="1" t="s">
        <v>114</v>
      </c>
      <c r="B54" s="1" t="s">
        <v>129</v>
      </c>
      <c r="C54" t="s">
        <v>145</v>
      </c>
      <c r="D54">
        <v>800</v>
      </c>
      <c r="E54" s="1" t="s">
        <v>175</v>
      </c>
      <c r="F54" t="s">
        <v>92</v>
      </c>
      <c r="G54" t="s">
        <v>76</v>
      </c>
      <c r="H54" s="3" t="s">
        <v>159</v>
      </c>
      <c r="I54" s="1" t="s">
        <v>27</v>
      </c>
      <c r="J54" s="1" t="s">
        <v>175</v>
      </c>
      <c r="K54" t="b">
        <f>IF(COUNTIF(carcinogens!$A$2:$A$8,F54),TRUE,FALSE)</f>
        <v>0</v>
      </c>
      <c r="L54" t="b">
        <f t="shared" si="1"/>
        <v>1</v>
      </c>
    </row>
    <row r="55" spans="1:12">
      <c r="A55" s="1" t="s">
        <v>114</v>
      </c>
      <c r="B55" s="1" t="s">
        <v>129</v>
      </c>
      <c r="C55" t="s">
        <v>145</v>
      </c>
      <c r="D55">
        <v>800</v>
      </c>
      <c r="E55" s="1" t="s">
        <v>175</v>
      </c>
      <c r="F55" t="s">
        <v>93</v>
      </c>
      <c r="G55" t="s">
        <v>76</v>
      </c>
      <c r="H55" s="3" t="s">
        <v>159</v>
      </c>
      <c r="I55" s="1" t="s">
        <v>27</v>
      </c>
      <c r="J55" s="1" t="s">
        <v>175</v>
      </c>
      <c r="K55" t="b">
        <f>IF(COUNTIF(carcinogens!$A$2:$A$8,F55),TRUE,FALSE)</f>
        <v>0</v>
      </c>
      <c r="L55" t="b">
        <f t="shared" si="1"/>
        <v>1</v>
      </c>
    </row>
    <row r="56" spans="1:12">
      <c r="A56" s="1" t="s">
        <v>114</v>
      </c>
      <c r="B56" s="1" t="s">
        <v>129</v>
      </c>
      <c r="C56" t="s">
        <v>145</v>
      </c>
      <c r="D56">
        <v>800</v>
      </c>
      <c r="E56" s="1" t="s">
        <v>175</v>
      </c>
      <c r="F56" t="s">
        <v>80</v>
      </c>
      <c r="G56" t="s">
        <v>76</v>
      </c>
      <c r="H56" s="3" t="s">
        <v>158</v>
      </c>
      <c r="I56" s="1" t="s">
        <v>27</v>
      </c>
      <c r="J56" s="1" t="s">
        <v>175</v>
      </c>
      <c r="K56" t="b">
        <f>IF(COUNTIF(carcinogens!$A$2:$A$8,F56),TRUE,FALSE)</f>
        <v>0</v>
      </c>
      <c r="L56" t="b">
        <f t="shared" si="1"/>
        <v>1</v>
      </c>
    </row>
    <row r="57" spans="1:12">
      <c r="A57" s="1" t="s">
        <v>114</v>
      </c>
      <c r="B57" s="1" t="s">
        <v>129</v>
      </c>
      <c r="C57" t="s">
        <v>145</v>
      </c>
      <c r="D57">
        <v>800</v>
      </c>
      <c r="E57" s="1" t="s">
        <v>175</v>
      </c>
      <c r="F57" t="s">
        <v>88</v>
      </c>
      <c r="G57" t="s">
        <v>76</v>
      </c>
      <c r="H57" s="3" t="s">
        <v>95</v>
      </c>
      <c r="I57" s="1" t="s">
        <v>27</v>
      </c>
      <c r="J57" s="1" t="s">
        <v>175</v>
      </c>
      <c r="K57" t="b">
        <f>IF(COUNTIF(carcinogens!$A$2:$A$8,F57),TRUE,FALSE)</f>
        <v>0</v>
      </c>
      <c r="L57" t="b">
        <f t="shared" si="1"/>
        <v>1</v>
      </c>
    </row>
    <row r="58" spans="1:12">
      <c r="A58" s="1" t="s">
        <v>114</v>
      </c>
      <c r="B58" s="1" t="s">
        <v>129</v>
      </c>
      <c r="C58" t="s">
        <v>145</v>
      </c>
      <c r="D58">
        <v>800</v>
      </c>
      <c r="E58" s="1" t="s">
        <v>175</v>
      </c>
      <c r="F58" t="s">
        <v>81</v>
      </c>
      <c r="G58" t="s">
        <v>76</v>
      </c>
      <c r="H58" s="3" t="s">
        <v>95</v>
      </c>
      <c r="I58" s="1" t="s">
        <v>27</v>
      </c>
      <c r="J58" s="1" t="s">
        <v>175</v>
      </c>
      <c r="K58" t="b">
        <f>IF(COUNTIF(carcinogens!$A$2:$A$8,F58),TRUE,FALSE)</f>
        <v>0</v>
      </c>
      <c r="L58" t="b">
        <f t="shared" si="1"/>
        <v>1</v>
      </c>
    </row>
    <row r="59" spans="1:12">
      <c r="A59" s="1" t="s">
        <v>114</v>
      </c>
      <c r="B59" s="1" t="s">
        <v>129</v>
      </c>
      <c r="C59" t="s">
        <v>145</v>
      </c>
      <c r="D59">
        <v>800</v>
      </c>
      <c r="E59" s="1" t="s">
        <v>175</v>
      </c>
      <c r="F59" t="s">
        <v>89</v>
      </c>
      <c r="G59" t="s">
        <v>76</v>
      </c>
      <c r="H59" s="3" t="s">
        <v>95</v>
      </c>
      <c r="I59" s="1" t="s">
        <v>27</v>
      </c>
      <c r="J59" s="1" t="s">
        <v>175</v>
      </c>
      <c r="K59" t="b">
        <f>IF(COUNTIF(carcinogens!$A$2:$A$8,F59),TRUE,FALSE)</f>
        <v>0</v>
      </c>
      <c r="L59" t="b">
        <f t="shared" si="1"/>
        <v>1</v>
      </c>
    </row>
    <row r="60" spans="1:12">
      <c r="A60" s="1" t="s">
        <v>114</v>
      </c>
      <c r="B60" s="1" t="s">
        <v>129</v>
      </c>
      <c r="C60" t="s">
        <v>145</v>
      </c>
      <c r="D60">
        <v>800</v>
      </c>
      <c r="E60" s="1" t="s">
        <v>175</v>
      </c>
      <c r="F60" t="s">
        <v>82</v>
      </c>
      <c r="G60" t="s">
        <v>76</v>
      </c>
      <c r="H60" s="3" t="s">
        <v>95</v>
      </c>
      <c r="I60" s="1" t="s">
        <v>27</v>
      </c>
      <c r="J60" s="1" t="s">
        <v>175</v>
      </c>
      <c r="K60" t="b">
        <f>IF(COUNTIF(carcinogens!$A$2:$A$8,F60),TRUE,FALSE)</f>
        <v>0</v>
      </c>
      <c r="L60" t="b">
        <f t="shared" si="1"/>
        <v>1</v>
      </c>
    </row>
    <row r="61" spans="1:12">
      <c r="A61" s="1" t="s">
        <v>114</v>
      </c>
      <c r="B61" s="1" t="s">
        <v>129</v>
      </c>
      <c r="C61" t="s">
        <v>145</v>
      </c>
      <c r="D61">
        <v>800</v>
      </c>
      <c r="E61" s="1" t="s">
        <v>175</v>
      </c>
      <c r="F61" t="s">
        <v>90</v>
      </c>
      <c r="G61" t="s">
        <v>76</v>
      </c>
      <c r="H61" s="3" t="s">
        <v>95</v>
      </c>
      <c r="I61" s="1" t="s">
        <v>27</v>
      </c>
      <c r="J61" s="1" t="s">
        <v>175</v>
      </c>
      <c r="K61" t="b">
        <f>IF(COUNTIF(carcinogens!$A$2:$A$8,F61),TRUE,FALSE)</f>
        <v>0</v>
      </c>
      <c r="L61" t="b">
        <f t="shared" si="1"/>
        <v>1</v>
      </c>
    </row>
    <row r="62" spans="1:12">
      <c r="A62" s="1" t="s">
        <v>114</v>
      </c>
      <c r="B62" s="1" t="s">
        <v>129</v>
      </c>
      <c r="C62" t="s">
        <v>145</v>
      </c>
      <c r="D62">
        <v>800</v>
      </c>
      <c r="E62" s="1" t="s">
        <v>175</v>
      </c>
      <c r="F62" t="s">
        <v>79</v>
      </c>
      <c r="G62" t="s">
        <v>76</v>
      </c>
      <c r="H62" s="3" t="s">
        <v>95</v>
      </c>
      <c r="I62" s="1" t="s">
        <v>27</v>
      </c>
      <c r="J62" s="1" t="s">
        <v>175</v>
      </c>
      <c r="K62" t="b">
        <f>IF(COUNTIF(carcinogens!$A$2:$A$8,F62),TRUE,FALSE)</f>
        <v>0</v>
      </c>
      <c r="L62" t="b">
        <f t="shared" si="1"/>
        <v>1</v>
      </c>
    </row>
    <row r="63" spans="1:12">
      <c r="A63" s="1" t="s">
        <v>114</v>
      </c>
      <c r="B63" s="1" t="s">
        <v>129</v>
      </c>
      <c r="C63" t="s">
        <v>145</v>
      </c>
      <c r="D63">
        <v>800</v>
      </c>
      <c r="E63" s="1" t="s">
        <v>175</v>
      </c>
      <c r="F63" t="s">
        <v>86</v>
      </c>
      <c r="G63" t="s">
        <v>76</v>
      </c>
      <c r="H63" s="3" t="s">
        <v>95</v>
      </c>
      <c r="I63" s="1" t="s">
        <v>27</v>
      </c>
      <c r="J63" s="1" t="s">
        <v>175</v>
      </c>
      <c r="K63" t="b">
        <f>IF(COUNTIF(carcinogens!$A$2:$A$8,F63),TRUE,FALSE)</f>
        <v>0</v>
      </c>
      <c r="L63" t="b">
        <f t="shared" si="1"/>
        <v>1</v>
      </c>
    </row>
    <row r="64" spans="1:12">
      <c r="A64" s="1" t="s">
        <v>114</v>
      </c>
      <c r="B64" s="1" t="s">
        <v>129</v>
      </c>
      <c r="C64" t="s">
        <v>145</v>
      </c>
      <c r="D64">
        <v>800</v>
      </c>
      <c r="E64" s="1" t="s">
        <v>175</v>
      </c>
      <c r="F64" t="s">
        <v>91</v>
      </c>
      <c r="G64" t="s">
        <v>76</v>
      </c>
      <c r="H64" s="3" t="s">
        <v>95</v>
      </c>
      <c r="I64" s="1" t="s">
        <v>27</v>
      </c>
      <c r="J64" s="1" t="s">
        <v>175</v>
      </c>
      <c r="K64" t="b">
        <f>IF(COUNTIF(carcinogens!$A$2:$A$8,F64),TRUE,FALSE)</f>
        <v>0</v>
      </c>
      <c r="L64" t="b">
        <f t="shared" si="1"/>
        <v>1</v>
      </c>
    </row>
    <row r="65" spans="1:12">
      <c r="A65" s="1" t="s">
        <v>114</v>
      </c>
      <c r="B65" s="1" t="s">
        <v>129</v>
      </c>
      <c r="C65" t="s">
        <v>145</v>
      </c>
      <c r="D65">
        <v>800</v>
      </c>
      <c r="E65" s="1" t="s">
        <v>175</v>
      </c>
      <c r="F65" t="s">
        <v>87</v>
      </c>
      <c r="G65" t="s">
        <v>76</v>
      </c>
      <c r="H65" s="3" t="s">
        <v>95</v>
      </c>
      <c r="I65" s="1" t="s">
        <v>27</v>
      </c>
      <c r="J65" s="1" t="s">
        <v>175</v>
      </c>
      <c r="K65" t="b">
        <f>IF(COUNTIF(carcinogens!$A$2:$A$8,F65),TRUE,FALSE)</f>
        <v>0</v>
      </c>
      <c r="L65" t="b">
        <f t="shared" si="1"/>
        <v>1</v>
      </c>
    </row>
    <row r="66" spans="1:12">
      <c r="A66" s="1" t="s">
        <v>114</v>
      </c>
      <c r="B66" s="1" t="s">
        <v>129</v>
      </c>
      <c r="C66" t="s">
        <v>145</v>
      </c>
      <c r="D66">
        <v>800</v>
      </c>
      <c r="E66" s="1" t="s">
        <v>175</v>
      </c>
      <c r="F66" t="s">
        <v>77</v>
      </c>
      <c r="G66" t="s">
        <v>76</v>
      </c>
      <c r="H66" s="3" t="s">
        <v>95</v>
      </c>
      <c r="I66" s="1" t="s">
        <v>27</v>
      </c>
      <c r="J66" s="1" t="s">
        <v>175</v>
      </c>
      <c r="K66" t="b">
        <f>IF(COUNTIF(carcinogens!$A$2:$A$8,F66),TRUE,FALSE)</f>
        <v>0</v>
      </c>
      <c r="L66" t="b">
        <f t="shared" ref="L66:L97" si="2">IF(ISNUMBER(H66),FALSE,TRUE)</f>
        <v>1</v>
      </c>
    </row>
    <row r="67" spans="1:12">
      <c r="A67" s="1" t="s">
        <v>114</v>
      </c>
      <c r="B67" s="1" t="s">
        <v>129</v>
      </c>
      <c r="C67" t="s">
        <v>145</v>
      </c>
      <c r="D67">
        <v>800</v>
      </c>
      <c r="E67" s="1" t="s">
        <v>175</v>
      </c>
      <c r="F67" t="s">
        <v>85</v>
      </c>
      <c r="G67" t="s">
        <v>76</v>
      </c>
      <c r="H67" s="3" t="s">
        <v>95</v>
      </c>
      <c r="I67" s="1" t="s">
        <v>27</v>
      </c>
      <c r="J67" s="1" t="s">
        <v>175</v>
      </c>
      <c r="K67" t="b">
        <f>IF(COUNTIF(carcinogens!$A$2:$A$8,F67),TRUE,FALSE)</f>
        <v>0</v>
      </c>
      <c r="L67" t="b">
        <f t="shared" si="2"/>
        <v>1</v>
      </c>
    </row>
    <row r="68" spans="1:12">
      <c r="A68" s="1" t="s">
        <v>114</v>
      </c>
      <c r="B68" s="1" t="s">
        <v>129</v>
      </c>
      <c r="C68" t="s">
        <v>145</v>
      </c>
      <c r="D68">
        <v>800</v>
      </c>
      <c r="E68" s="1" t="s">
        <v>175</v>
      </c>
      <c r="F68" t="s">
        <v>84</v>
      </c>
      <c r="G68" t="s">
        <v>76</v>
      </c>
      <c r="H68" s="3">
        <v>0.27</v>
      </c>
      <c r="I68" s="1" t="s">
        <v>27</v>
      </c>
      <c r="J68" s="1" t="s">
        <v>175</v>
      </c>
      <c r="K68" t="b">
        <f>IF(COUNTIF(carcinogens!$A$2:$A$8,F68),TRUE,FALSE)</f>
        <v>0</v>
      </c>
      <c r="L68" t="b">
        <f t="shared" si="2"/>
        <v>0</v>
      </c>
    </row>
    <row r="69" spans="1:12">
      <c r="A69" s="1" t="s">
        <v>114</v>
      </c>
      <c r="B69" s="1" t="s">
        <v>129</v>
      </c>
      <c r="C69" t="s">
        <v>145</v>
      </c>
      <c r="D69">
        <v>800</v>
      </c>
      <c r="E69" s="1" t="s">
        <v>175</v>
      </c>
      <c r="F69" t="s">
        <v>94</v>
      </c>
      <c r="G69" t="s">
        <v>76</v>
      </c>
      <c r="H69" s="3" t="s">
        <v>162</v>
      </c>
      <c r="I69" s="1" t="s">
        <v>27</v>
      </c>
      <c r="J69" s="1" t="s">
        <v>175</v>
      </c>
      <c r="K69" t="b">
        <f>IF(COUNTIF(carcinogens!$A$2:$A$8,F69),TRUE,FALSE)</f>
        <v>0</v>
      </c>
      <c r="L69" t="b">
        <f t="shared" si="2"/>
        <v>1</v>
      </c>
    </row>
    <row r="70" spans="1:12">
      <c r="A70" t="s">
        <v>115</v>
      </c>
      <c r="B70" t="s">
        <v>130</v>
      </c>
      <c r="C70" t="s">
        <v>145</v>
      </c>
      <c r="D70">
        <v>500</v>
      </c>
      <c r="E70" s="1" t="s">
        <v>175</v>
      </c>
      <c r="F70" t="s">
        <v>83</v>
      </c>
      <c r="G70" t="s">
        <v>76</v>
      </c>
      <c r="H70" s="3">
        <v>0.99</v>
      </c>
      <c r="I70" s="1" t="s">
        <v>27</v>
      </c>
      <c r="J70" s="1" t="s">
        <v>175</v>
      </c>
      <c r="K70" t="b">
        <f>IF(COUNTIF(carcinogens!$A$2:$A$8,F70),TRUE,FALSE)</f>
        <v>0</v>
      </c>
      <c r="L70" t="b">
        <f t="shared" si="2"/>
        <v>0</v>
      </c>
    </row>
    <row r="71" spans="1:12">
      <c r="A71" t="s">
        <v>115</v>
      </c>
      <c r="B71" t="s">
        <v>130</v>
      </c>
      <c r="C71" t="s">
        <v>145</v>
      </c>
      <c r="D71">
        <v>500</v>
      </c>
      <c r="E71" s="1" t="s">
        <v>175</v>
      </c>
      <c r="F71" t="s">
        <v>92</v>
      </c>
      <c r="G71" t="s">
        <v>76</v>
      </c>
      <c r="H71" s="3">
        <v>0.22</v>
      </c>
      <c r="I71" s="1" t="s">
        <v>27</v>
      </c>
      <c r="J71" s="1" t="s">
        <v>175</v>
      </c>
      <c r="K71" t="b">
        <f>IF(COUNTIF(carcinogens!$A$2:$A$8,F71),TRUE,FALSE)</f>
        <v>0</v>
      </c>
      <c r="L71" t="b">
        <f t="shared" si="2"/>
        <v>0</v>
      </c>
    </row>
    <row r="72" spans="1:12">
      <c r="A72" t="s">
        <v>115</v>
      </c>
      <c r="B72" t="s">
        <v>130</v>
      </c>
      <c r="C72" t="s">
        <v>145</v>
      </c>
      <c r="D72">
        <v>500</v>
      </c>
      <c r="E72" s="1" t="s">
        <v>175</v>
      </c>
      <c r="F72" t="s">
        <v>93</v>
      </c>
      <c r="G72" t="s">
        <v>76</v>
      </c>
      <c r="H72" s="3" t="s">
        <v>159</v>
      </c>
      <c r="I72" s="1" t="s">
        <v>27</v>
      </c>
      <c r="J72" s="1" t="s">
        <v>175</v>
      </c>
      <c r="K72" t="b">
        <f>IF(COUNTIF(carcinogens!$A$2:$A$8,F72),TRUE,FALSE)</f>
        <v>0</v>
      </c>
      <c r="L72" t="b">
        <f t="shared" si="2"/>
        <v>1</v>
      </c>
    </row>
    <row r="73" spans="1:12">
      <c r="A73" t="s">
        <v>115</v>
      </c>
      <c r="B73" t="s">
        <v>130</v>
      </c>
      <c r="C73" t="s">
        <v>145</v>
      </c>
      <c r="D73">
        <v>500</v>
      </c>
      <c r="E73" s="1" t="s">
        <v>175</v>
      </c>
      <c r="F73" t="s">
        <v>80</v>
      </c>
      <c r="G73" t="s">
        <v>76</v>
      </c>
      <c r="H73" s="3" t="s">
        <v>158</v>
      </c>
      <c r="I73" s="1" t="s">
        <v>27</v>
      </c>
      <c r="J73" s="1" t="s">
        <v>175</v>
      </c>
      <c r="K73" t="b">
        <f>IF(COUNTIF(carcinogens!$A$2:$A$8,F73),TRUE,FALSE)</f>
        <v>0</v>
      </c>
      <c r="L73" t="b">
        <f t="shared" si="2"/>
        <v>1</v>
      </c>
    </row>
    <row r="74" spans="1:12">
      <c r="A74" t="s">
        <v>115</v>
      </c>
      <c r="B74" t="s">
        <v>130</v>
      </c>
      <c r="C74" t="s">
        <v>145</v>
      </c>
      <c r="D74">
        <v>500</v>
      </c>
      <c r="E74" s="1" t="s">
        <v>175</v>
      </c>
      <c r="F74" t="s">
        <v>88</v>
      </c>
      <c r="G74" t="s">
        <v>76</v>
      </c>
      <c r="H74" s="3" t="s">
        <v>95</v>
      </c>
      <c r="I74" s="1" t="s">
        <v>27</v>
      </c>
      <c r="J74" s="1" t="s">
        <v>175</v>
      </c>
      <c r="K74" t="b">
        <f>IF(COUNTIF(carcinogens!$A$2:$A$8,F74),TRUE,FALSE)</f>
        <v>0</v>
      </c>
      <c r="L74" t="b">
        <f t="shared" si="2"/>
        <v>1</v>
      </c>
    </row>
    <row r="75" spans="1:12">
      <c r="A75" t="s">
        <v>115</v>
      </c>
      <c r="B75" t="s">
        <v>130</v>
      </c>
      <c r="C75" t="s">
        <v>145</v>
      </c>
      <c r="D75">
        <v>500</v>
      </c>
      <c r="E75" s="1" t="s">
        <v>175</v>
      </c>
      <c r="F75" t="s">
        <v>81</v>
      </c>
      <c r="G75" t="s">
        <v>76</v>
      </c>
      <c r="H75" s="3" t="s">
        <v>95</v>
      </c>
      <c r="I75" s="1" t="s">
        <v>27</v>
      </c>
      <c r="J75" s="1" t="s">
        <v>175</v>
      </c>
      <c r="K75" t="b">
        <f>IF(COUNTIF(carcinogens!$A$2:$A$8,F75),TRUE,FALSE)</f>
        <v>0</v>
      </c>
      <c r="L75" t="b">
        <f t="shared" si="2"/>
        <v>1</v>
      </c>
    </row>
    <row r="76" spans="1:12">
      <c r="A76" t="s">
        <v>115</v>
      </c>
      <c r="B76" t="s">
        <v>130</v>
      </c>
      <c r="C76" t="s">
        <v>145</v>
      </c>
      <c r="D76">
        <v>500</v>
      </c>
      <c r="E76" s="1" t="s">
        <v>175</v>
      </c>
      <c r="F76" t="s">
        <v>89</v>
      </c>
      <c r="G76" t="s">
        <v>76</v>
      </c>
      <c r="H76" s="3" t="s">
        <v>95</v>
      </c>
      <c r="I76" s="1" t="s">
        <v>27</v>
      </c>
      <c r="J76" s="1" t="s">
        <v>175</v>
      </c>
      <c r="K76" t="b">
        <f>IF(COUNTIF(carcinogens!$A$2:$A$8,F76),TRUE,FALSE)</f>
        <v>0</v>
      </c>
      <c r="L76" t="b">
        <f t="shared" si="2"/>
        <v>1</v>
      </c>
    </row>
    <row r="77" spans="1:12">
      <c r="A77" t="s">
        <v>115</v>
      </c>
      <c r="B77" t="s">
        <v>130</v>
      </c>
      <c r="C77" t="s">
        <v>145</v>
      </c>
      <c r="D77">
        <v>500</v>
      </c>
      <c r="E77" s="1" t="s">
        <v>175</v>
      </c>
      <c r="F77" t="s">
        <v>82</v>
      </c>
      <c r="G77" t="s">
        <v>76</v>
      </c>
      <c r="H77" s="3" t="s">
        <v>95</v>
      </c>
      <c r="I77" s="1" t="s">
        <v>27</v>
      </c>
      <c r="J77" s="1" t="s">
        <v>175</v>
      </c>
      <c r="K77" t="b">
        <f>IF(COUNTIF(carcinogens!$A$2:$A$8,F77),TRUE,FALSE)</f>
        <v>0</v>
      </c>
      <c r="L77" t="b">
        <f t="shared" si="2"/>
        <v>1</v>
      </c>
    </row>
    <row r="78" spans="1:12">
      <c r="A78" t="s">
        <v>115</v>
      </c>
      <c r="B78" t="s">
        <v>130</v>
      </c>
      <c r="C78" t="s">
        <v>145</v>
      </c>
      <c r="D78">
        <v>500</v>
      </c>
      <c r="E78" s="1" t="s">
        <v>175</v>
      </c>
      <c r="F78" t="s">
        <v>90</v>
      </c>
      <c r="G78" t="s">
        <v>76</v>
      </c>
      <c r="H78" s="3" t="s">
        <v>95</v>
      </c>
      <c r="I78" s="1" t="s">
        <v>27</v>
      </c>
      <c r="J78" s="1" t="s">
        <v>175</v>
      </c>
      <c r="K78" t="b">
        <f>IF(COUNTIF(carcinogens!$A$2:$A$8,F78),TRUE,FALSE)</f>
        <v>0</v>
      </c>
      <c r="L78" t="b">
        <f t="shared" si="2"/>
        <v>1</v>
      </c>
    </row>
    <row r="79" spans="1:12">
      <c r="A79" t="s">
        <v>115</v>
      </c>
      <c r="B79" t="s">
        <v>130</v>
      </c>
      <c r="C79" t="s">
        <v>145</v>
      </c>
      <c r="D79">
        <v>500</v>
      </c>
      <c r="E79" s="1" t="s">
        <v>175</v>
      </c>
      <c r="F79" t="s">
        <v>79</v>
      </c>
      <c r="G79" t="s">
        <v>76</v>
      </c>
      <c r="H79" s="3" t="s">
        <v>95</v>
      </c>
      <c r="I79" s="1" t="s">
        <v>27</v>
      </c>
      <c r="J79" s="1" t="s">
        <v>175</v>
      </c>
      <c r="K79" t="b">
        <f>IF(COUNTIF(carcinogens!$A$2:$A$8,F79),TRUE,FALSE)</f>
        <v>0</v>
      </c>
      <c r="L79" t="b">
        <f t="shared" si="2"/>
        <v>1</v>
      </c>
    </row>
    <row r="80" spans="1:12">
      <c r="A80" t="s">
        <v>115</v>
      </c>
      <c r="B80" t="s">
        <v>130</v>
      </c>
      <c r="C80" t="s">
        <v>145</v>
      </c>
      <c r="D80">
        <v>500</v>
      </c>
      <c r="E80" s="1" t="s">
        <v>175</v>
      </c>
      <c r="F80" t="s">
        <v>86</v>
      </c>
      <c r="G80" t="s">
        <v>76</v>
      </c>
      <c r="H80" s="3" t="s">
        <v>95</v>
      </c>
      <c r="I80" s="1" t="s">
        <v>27</v>
      </c>
      <c r="J80" s="1" t="s">
        <v>175</v>
      </c>
      <c r="K80" t="b">
        <f>IF(COUNTIF(carcinogens!$A$2:$A$8,F80),TRUE,FALSE)</f>
        <v>0</v>
      </c>
      <c r="L80" t="b">
        <f t="shared" si="2"/>
        <v>1</v>
      </c>
    </row>
    <row r="81" spans="1:12">
      <c r="A81" t="s">
        <v>115</v>
      </c>
      <c r="B81" t="s">
        <v>130</v>
      </c>
      <c r="C81" t="s">
        <v>145</v>
      </c>
      <c r="D81">
        <v>500</v>
      </c>
      <c r="E81" s="1" t="s">
        <v>175</v>
      </c>
      <c r="F81" t="s">
        <v>91</v>
      </c>
      <c r="G81" t="s">
        <v>76</v>
      </c>
      <c r="H81" s="3" t="s">
        <v>95</v>
      </c>
      <c r="I81" s="1" t="s">
        <v>27</v>
      </c>
      <c r="J81" s="1" t="s">
        <v>175</v>
      </c>
      <c r="K81" t="b">
        <f>IF(COUNTIF(carcinogens!$A$2:$A$8,F81),TRUE,FALSE)</f>
        <v>0</v>
      </c>
      <c r="L81" t="b">
        <f t="shared" si="2"/>
        <v>1</v>
      </c>
    </row>
    <row r="82" spans="1:12">
      <c r="A82" t="s">
        <v>115</v>
      </c>
      <c r="B82" t="s">
        <v>130</v>
      </c>
      <c r="C82" t="s">
        <v>145</v>
      </c>
      <c r="D82">
        <v>500</v>
      </c>
      <c r="E82" s="1" t="s">
        <v>175</v>
      </c>
      <c r="F82" t="s">
        <v>87</v>
      </c>
      <c r="G82" t="s">
        <v>76</v>
      </c>
      <c r="H82" s="3" t="s">
        <v>158</v>
      </c>
      <c r="I82" s="1" t="s">
        <v>27</v>
      </c>
      <c r="J82" s="1" t="s">
        <v>175</v>
      </c>
      <c r="K82" t="b">
        <f>IF(COUNTIF(carcinogens!$A$2:$A$8,F82),TRUE,FALSE)</f>
        <v>0</v>
      </c>
      <c r="L82" t="b">
        <f t="shared" si="2"/>
        <v>1</v>
      </c>
    </row>
    <row r="83" spans="1:12">
      <c r="A83" t="s">
        <v>115</v>
      </c>
      <c r="B83" t="s">
        <v>130</v>
      </c>
      <c r="C83" t="s">
        <v>145</v>
      </c>
      <c r="D83">
        <v>500</v>
      </c>
      <c r="E83" s="1" t="s">
        <v>175</v>
      </c>
      <c r="F83" t="s">
        <v>77</v>
      </c>
      <c r="G83" t="s">
        <v>76</v>
      </c>
      <c r="H83" s="3" t="s">
        <v>95</v>
      </c>
      <c r="I83" s="1" t="s">
        <v>27</v>
      </c>
      <c r="J83" s="1" t="s">
        <v>175</v>
      </c>
      <c r="K83" t="b">
        <f>IF(COUNTIF(carcinogens!$A$2:$A$8,F83),TRUE,FALSE)</f>
        <v>0</v>
      </c>
      <c r="L83" t="b">
        <f t="shared" si="2"/>
        <v>1</v>
      </c>
    </row>
    <row r="84" spans="1:12">
      <c r="A84" t="s">
        <v>115</v>
      </c>
      <c r="B84" t="s">
        <v>130</v>
      </c>
      <c r="C84" t="s">
        <v>145</v>
      </c>
      <c r="D84">
        <v>500</v>
      </c>
      <c r="E84" s="1" t="s">
        <v>175</v>
      </c>
      <c r="F84" t="s">
        <v>85</v>
      </c>
      <c r="G84" t="s">
        <v>76</v>
      </c>
      <c r="H84" s="3">
        <v>0.11</v>
      </c>
      <c r="I84" s="1" t="s">
        <v>27</v>
      </c>
      <c r="J84" s="1" t="s">
        <v>175</v>
      </c>
      <c r="K84" t="b">
        <f>IF(COUNTIF(carcinogens!$A$2:$A$8,F84),TRUE,FALSE)</f>
        <v>0</v>
      </c>
      <c r="L84" t="b">
        <f t="shared" si="2"/>
        <v>0</v>
      </c>
    </row>
    <row r="85" spans="1:12">
      <c r="A85" t="s">
        <v>115</v>
      </c>
      <c r="B85" t="s">
        <v>130</v>
      </c>
      <c r="C85" t="s">
        <v>145</v>
      </c>
      <c r="D85">
        <v>500</v>
      </c>
      <c r="E85" s="1" t="s">
        <v>175</v>
      </c>
      <c r="F85" t="s">
        <v>84</v>
      </c>
      <c r="G85" t="s">
        <v>76</v>
      </c>
      <c r="H85" s="3">
        <v>1.19</v>
      </c>
      <c r="I85" s="1" t="s">
        <v>27</v>
      </c>
      <c r="J85" s="1" t="s">
        <v>175</v>
      </c>
      <c r="K85" t="b">
        <f>IF(COUNTIF(carcinogens!$A$2:$A$8,F85),TRUE,FALSE)</f>
        <v>0</v>
      </c>
      <c r="L85" t="b">
        <f t="shared" si="2"/>
        <v>0</v>
      </c>
    </row>
    <row r="86" spans="1:12">
      <c r="A86" t="s">
        <v>115</v>
      </c>
      <c r="B86" t="s">
        <v>130</v>
      </c>
      <c r="C86" t="s">
        <v>145</v>
      </c>
      <c r="D86">
        <v>500</v>
      </c>
      <c r="E86" s="1" t="s">
        <v>175</v>
      </c>
      <c r="F86" t="s">
        <v>94</v>
      </c>
      <c r="G86" t="s">
        <v>76</v>
      </c>
      <c r="H86" s="3">
        <v>0.8</v>
      </c>
      <c r="I86" s="1" t="s">
        <v>27</v>
      </c>
      <c r="J86" s="1" t="s">
        <v>175</v>
      </c>
      <c r="K86" t="b">
        <f>IF(COUNTIF(carcinogens!$A$2:$A$8,F86),TRUE,FALSE)</f>
        <v>0</v>
      </c>
      <c r="L86" t="b">
        <f t="shared" si="2"/>
        <v>0</v>
      </c>
    </row>
    <row r="87" spans="1:12">
      <c r="A87" t="s">
        <v>116</v>
      </c>
      <c r="B87" t="s">
        <v>131</v>
      </c>
      <c r="C87" t="s">
        <v>145</v>
      </c>
      <c r="D87">
        <v>600</v>
      </c>
      <c r="E87" s="1" t="s">
        <v>175</v>
      </c>
      <c r="F87" t="s">
        <v>83</v>
      </c>
      <c r="G87" t="s">
        <v>76</v>
      </c>
      <c r="H87" s="3">
        <v>0.6</v>
      </c>
      <c r="I87" s="1" t="s">
        <v>27</v>
      </c>
      <c r="J87" s="1" t="s">
        <v>175</v>
      </c>
      <c r="K87" t="b">
        <f>IF(COUNTIF(carcinogens!$A$2:$A$8,F87),TRUE,FALSE)</f>
        <v>0</v>
      </c>
      <c r="L87" t="b">
        <f t="shared" si="2"/>
        <v>0</v>
      </c>
    </row>
    <row r="88" spans="1:12">
      <c r="A88" t="s">
        <v>116</v>
      </c>
      <c r="B88" t="s">
        <v>131</v>
      </c>
      <c r="C88" t="s">
        <v>145</v>
      </c>
      <c r="D88">
        <v>600</v>
      </c>
      <c r="E88" s="1" t="s">
        <v>175</v>
      </c>
      <c r="F88" t="s">
        <v>92</v>
      </c>
      <c r="G88" t="s">
        <v>76</v>
      </c>
      <c r="H88" s="3" t="s">
        <v>159</v>
      </c>
      <c r="I88" s="1" t="s">
        <v>27</v>
      </c>
      <c r="J88" s="1" t="s">
        <v>175</v>
      </c>
      <c r="K88" t="b">
        <f>IF(COUNTIF(carcinogens!$A$2:$A$8,F88),TRUE,FALSE)</f>
        <v>0</v>
      </c>
      <c r="L88" t="b">
        <f t="shared" si="2"/>
        <v>1</v>
      </c>
    </row>
    <row r="89" spans="1:12">
      <c r="A89" t="s">
        <v>116</v>
      </c>
      <c r="B89" t="s">
        <v>131</v>
      </c>
      <c r="C89" t="s">
        <v>145</v>
      </c>
      <c r="D89">
        <v>600</v>
      </c>
      <c r="E89" s="1" t="s">
        <v>175</v>
      </c>
      <c r="F89" t="s">
        <v>93</v>
      </c>
      <c r="G89" t="s">
        <v>76</v>
      </c>
      <c r="H89" s="3" t="s">
        <v>159</v>
      </c>
      <c r="I89" s="1" t="s">
        <v>27</v>
      </c>
      <c r="J89" s="1" t="s">
        <v>175</v>
      </c>
      <c r="K89" t="b">
        <f>IF(COUNTIF(carcinogens!$A$2:$A$8,F89),TRUE,FALSE)</f>
        <v>0</v>
      </c>
      <c r="L89" t="b">
        <f t="shared" si="2"/>
        <v>1</v>
      </c>
    </row>
    <row r="90" spans="1:12">
      <c r="A90" t="s">
        <v>116</v>
      </c>
      <c r="B90" t="s">
        <v>131</v>
      </c>
      <c r="C90" t="s">
        <v>145</v>
      </c>
      <c r="D90">
        <v>600</v>
      </c>
      <c r="E90" s="1" t="s">
        <v>175</v>
      </c>
      <c r="F90" t="s">
        <v>80</v>
      </c>
      <c r="G90" t="s">
        <v>76</v>
      </c>
      <c r="H90" s="3" t="s">
        <v>164</v>
      </c>
      <c r="I90" s="1" t="s">
        <v>27</v>
      </c>
      <c r="J90" s="1" t="s">
        <v>175</v>
      </c>
      <c r="K90" t="b">
        <f>IF(COUNTIF(carcinogens!$A$2:$A$8,F90),TRUE,FALSE)</f>
        <v>0</v>
      </c>
      <c r="L90" t="b">
        <f t="shared" si="2"/>
        <v>1</v>
      </c>
    </row>
    <row r="91" spans="1:12">
      <c r="A91" t="s">
        <v>116</v>
      </c>
      <c r="B91" t="s">
        <v>131</v>
      </c>
      <c r="C91" t="s">
        <v>145</v>
      </c>
      <c r="D91">
        <v>600</v>
      </c>
      <c r="E91" s="1" t="s">
        <v>175</v>
      </c>
      <c r="F91" t="s">
        <v>88</v>
      </c>
      <c r="G91" t="s">
        <v>76</v>
      </c>
      <c r="H91" s="3" t="s">
        <v>95</v>
      </c>
      <c r="I91" s="1" t="s">
        <v>27</v>
      </c>
      <c r="J91" s="1" t="s">
        <v>175</v>
      </c>
      <c r="K91" t="b">
        <f>IF(COUNTIF(carcinogens!$A$2:$A$8,F91),TRUE,FALSE)</f>
        <v>0</v>
      </c>
      <c r="L91" t="b">
        <f t="shared" si="2"/>
        <v>1</v>
      </c>
    </row>
    <row r="92" spans="1:12">
      <c r="A92" t="s">
        <v>116</v>
      </c>
      <c r="B92" t="s">
        <v>131</v>
      </c>
      <c r="C92" t="s">
        <v>145</v>
      </c>
      <c r="D92">
        <v>600</v>
      </c>
      <c r="E92" s="1" t="s">
        <v>175</v>
      </c>
      <c r="F92" t="s">
        <v>81</v>
      </c>
      <c r="G92" t="s">
        <v>76</v>
      </c>
      <c r="H92" s="3" t="s">
        <v>95</v>
      </c>
      <c r="I92" s="1" t="s">
        <v>27</v>
      </c>
      <c r="J92" s="1" t="s">
        <v>175</v>
      </c>
      <c r="K92" t="b">
        <f>IF(COUNTIF(carcinogens!$A$2:$A$8,F92),TRUE,FALSE)</f>
        <v>0</v>
      </c>
      <c r="L92" t="b">
        <f t="shared" si="2"/>
        <v>1</v>
      </c>
    </row>
    <row r="93" spans="1:12">
      <c r="A93" t="s">
        <v>116</v>
      </c>
      <c r="B93" t="s">
        <v>131</v>
      </c>
      <c r="C93" t="s">
        <v>145</v>
      </c>
      <c r="D93">
        <v>600</v>
      </c>
      <c r="E93" s="1" t="s">
        <v>175</v>
      </c>
      <c r="F93" t="s">
        <v>89</v>
      </c>
      <c r="G93" t="s">
        <v>76</v>
      </c>
      <c r="H93" s="3" t="s">
        <v>95</v>
      </c>
      <c r="I93" s="1" t="s">
        <v>27</v>
      </c>
      <c r="J93" s="1" t="s">
        <v>175</v>
      </c>
      <c r="K93" t="b">
        <f>IF(COUNTIF(carcinogens!$A$2:$A$8,F93),TRUE,FALSE)</f>
        <v>0</v>
      </c>
      <c r="L93" t="b">
        <f t="shared" si="2"/>
        <v>1</v>
      </c>
    </row>
    <row r="94" spans="1:12">
      <c r="A94" t="s">
        <v>116</v>
      </c>
      <c r="B94" t="s">
        <v>131</v>
      </c>
      <c r="C94" t="s">
        <v>145</v>
      </c>
      <c r="D94">
        <v>600</v>
      </c>
      <c r="E94" s="1" t="s">
        <v>175</v>
      </c>
      <c r="F94" t="s">
        <v>82</v>
      </c>
      <c r="G94" t="s">
        <v>76</v>
      </c>
      <c r="H94" s="3" t="s">
        <v>95</v>
      </c>
      <c r="I94" s="1" t="s">
        <v>27</v>
      </c>
      <c r="J94" s="1" t="s">
        <v>175</v>
      </c>
      <c r="K94" t="b">
        <f>IF(COUNTIF(carcinogens!$A$2:$A$8,F94),TRUE,FALSE)</f>
        <v>0</v>
      </c>
      <c r="L94" t="b">
        <f t="shared" si="2"/>
        <v>1</v>
      </c>
    </row>
    <row r="95" spans="1:12">
      <c r="A95" t="s">
        <v>116</v>
      </c>
      <c r="B95" t="s">
        <v>131</v>
      </c>
      <c r="C95" t="s">
        <v>145</v>
      </c>
      <c r="D95">
        <v>600</v>
      </c>
      <c r="E95" s="1" t="s">
        <v>175</v>
      </c>
      <c r="F95" t="s">
        <v>90</v>
      </c>
      <c r="G95" t="s">
        <v>76</v>
      </c>
      <c r="H95" s="3" t="s">
        <v>95</v>
      </c>
      <c r="I95" s="1" t="s">
        <v>27</v>
      </c>
      <c r="J95" s="1" t="s">
        <v>175</v>
      </c>
      <c r="K95" t="b">
        <f>IF(COUNTIF(carcinogens!$A$2:$A$8,F95),TRUE,FALSE)</f>
        <v>0</v>
      </c>
      <c r="L95" t="b">
        <f t="shared" si="2"/>
        <v>1</v>
      </c>
    </row>
    <row r="96" spans="1:12">
      <c r="A96" t="s">
        <v>116</v>
      </c>
      <c r="B96" t="s">
        <v>131</v>
      </c>
      <c r="C96" t="s">
        <v>145</v>
      </c>
      <c r="D96">
        <v>600</v>
      </c>
      <c r="E96" s="1" t="s">
        <v>175</v>
      </c>
      <c r="F96" t="s">
        <v>79</v>
      </c>
      <c r="G96" t="s">
        <v>76</v>
      </c>
      <c r="H96" s="3" t="s">
        <v>95</v>
      </c>
      <c r="I96" s="1" t="s">
        <v>27</v>
      </c>
      <c r="J96" s="1" t="s">
        <v>175</v>
      </c>
      <c r="K96" t="b">
        <f>IF(COUNTIF(carcinogens!$A$2:$A$8,F96),TRUE,FALSE)</f>
        <v>0</v>
      </c>
      <c r="L96" t="b">
        <f t="shared" si="2"/>
        <v>1</v>
      </c>
    </row>
    <row r="97" spans="1:12">
      <c r="A97" t="s">
        <v>116</v>
      </c>
      <c r="B97" t="s">
        <v>131</v>
      </c>
      <c r="C97" t="s">
        <v>145</v>
      </c>
      <c r="D97">
        <v>600</v>
      </c>
      <c r="E97" s="1" t="s">
        <v>175</v>
      </c>
      <c r="F97" t="s">
        <v>86</v>
      </c>
      <c r="G97" t="s">
        <v>76</v>
      </c>
      <c r="H97" s="3" t="s">
        <v>158</v>
      </c>
      <c r="I97" s="1" t="s">
        <v>27</v>
      </c>
      <c r="J97" s="1" t="s">
        <v>175</v>
      </c>
      <c r="K97" t="b">
        <f>IF(COUNTIF(carcinogens!$A$2:$A$8,F97),TRUE,FALSE)</f>
        <v>0</v>
      </c>
      <c r="L97" t="b">
        <f t="shared" si="2"/>
        <v>1</v>
      </c>
    </row>
    <row r="98" spans="1:12">
      <c r="A98" t="s">
        <v>116</v>
      </c>
      <c r="B98" t="s">
        <v>131</v>
      </c>
      <c r="C98" t="s">
        <v>145</v>
      </c>
      <c r="D98">
        <v>600</v>
      </c>
      <c r="E98" s="1" t="s">
        <v>175</v>
      </c>
      <c r="F98" t="s">
        <v>91</v>
      </c>
      <c r="G98" t="s">
        <v>76</v>
      </c>
      <c r="H98" s="3" t="s">
        <v>95</v>
      </c>
      <c r="I98" s="1" t="s">
        <v>27</v>
      </c>
      <c r="J98" s="1" t="s">
        <v>175</v>
      </c>
      <c r="K98" t="b">
        <f>IF(COUNTIF(carcinogens!$A$2:$A$8,F98),TRUE,FALSE)</f>
        <v>0</v>
      </c>
      <c r="L98" t="b">
        <f t="shared" ref="L98:L129" si="3">IF(ISNUMBER(H98),FALSE,TRUE)</f>
        <v>1</v>
      </c>
    </row>
    <row r="99" spans="1:12">
      <c r="A99" t="s">
        <v>116</v>
      </c>
      <c r="B99" t="s">
        <v>131</v>
      </c>
      <c r="C99" t="s">
        <v>145</v>
      </c>
      <c r="D99">
        <v>600</v>
      </c>
      <c r="E99" s="1" t="s">
        <v>175</v>
      </c>
      <c r="F99" t="s">
        <v>87</v>
      </c>
      <c r="G99" t="s">
        <v>76</v>
      </c>
      <c r="H99" s="3" t="s">
        <v>95</v>
      </c>
      <c r="I99" s="1" t="s">
        <v>27</v>
      </c>
      <c r="J99" s="1" t="s">
        <v>175</v>
      </c>
      <c r="K99" t="b">
        <f>IF(COUNTIF(carcinogens!$A$2:$A$8,F99),TRUE,FALSE)</f>
        <v>0</v>
      </c>
      <c r="L99" t="b">
        <f t="shared" si="3"/>
        <v>1</v>
      </c>
    </row>
    <row r="100" spans="1:12">
      <c r="A100" t="s">
        <v>116</v>
      </c>
      <c r="B100" t="s">
        <v>131</v>
      </c>
      <c r="C100" t="s">
        <v>145</v>
      </c>
      <c r="D100">
        <v>600</v>
      </c>
      <c r="E100" s="1" t="s">
        <v>175</v>
      </c>
      <c r="F100" t="s">
        <v>77</v>
      </c>
      <c r="G100" t="s">
        <v>76</v>
      </c>
      <c r="H100" s="3" t="s">
        <v>95</v>
      </c>
      <c r="I100" s="1" t="s">
        <v>27</v>
      </c>
      <c r="J100" s="1" t="s">
        <v>175</v>
      </c>
      <c r="K100" t="b">
        <f>IF(COUNTIF(carcinogens!$A$2:$A$8,F100),TRUE,FALSE)</f>
        <v>0</v>
      </c>
      <c r="L100" t="b">
        <f t="shared" si="3"/>
        <v>1</v>
      </c>
    </row>
    <row r="101" spans="1:12">
      <c r="A101" t="s">
        <v>116</v>
      </c>
      <c r="B101" t="s">
        <v>131</v>
      </c>
      <c r="C101" t="s">
        <v>145</v>
      </c>
      <c r="D101">
        <v>600</v>
      </c>
      <c r="E101" s="1" t="s">
        <v>175</v>
      </c>
      <c r="F101" t="s">
        <v>85</v>
      </c>
      <c r="G101" t="s">
        <v>76</v>
      </c>
      <c r="H101" s="3">
        <v>0.12</v>
      </c>
      <c r="I101" s="1" t="s">
        <v>27</v>
      </c>
      <c r="J101" s="1" t="s">
        <v>175</v>
      </c>
      <c r="K101" t="b">
        <f>IF(COUNTIF(carcinogens!$A$2:$A$8,F101),TRUE,FALSE)</f>
        <v>0</v>
      </c>
      <c r="L101" t="b">
        <f t="shared" si="3"/>
        <v>0</v>
      </c>
    </row>
    <row r="102" spans="1:12">
      <c r="A102" t="s">
        <v>116</v>
      </c>
      <c r="B102" t="s">
        <v>131</v>
      </c>
      <c r="C102" t="s">
        <v>145</v>
      </c>
      <c r="D102">
        <v>600</v>
      </c>
      <c r="E102" s="1" t="s">
        <v>175</v>
      </c>
      <c r="F102" t="s">
        <v>84</v>
      </c>
      <c r="G102" t="s">
        <v>76</v>
      </c>
      <c r="H102" s="3">
        <v>1.59</v>
      </c>
      <c r="I102" s="1" t="s">
        <v>27</v>
      </c>
      <c r="J102" s="1" t="s">
        <v>175</v>
      </c>
      <c r="K102" t="b">
        <f>IF(COUNTIF(carcinogens!$A$2:$A$8,F102),TRUE,FALSE)</f>
        <v>0</v>
      </c>
      <c r="L102" t="b">
        <f t="shared" si="3"/>
        <v>0</v>
      </c>
    </row>
    <row r="103" spans="1:12">
      <c r="A103" t="s">
        <v>116</v>
      </c>
      <c r="B103" t="s">
        <v>131</v>
      </c>
      <c r="C103" t="s">
        <v>145</v>
      </c>
      <c r="D103">
        <v>600</v>
      </c>
      <c r="E103" s="1" t="s">
        <v>175</v>
      </c>
      <c r="F103" t="s">
        <v>94</v>
      </c>
      <c r="G103" t="s">
        <v>76</v>
      </c>
      <c r="H103" s="3">
        <v>0.57999999999999996</v>
      </c>
      <c r="I103" s="1" t="s">
        <v>27</v>
      </c>
      <c r="J103" s="1" t="s">
        <v>175</v>
      </c>
      <c r="K103" t="b">
        <f>IF(COUNTIF(carcinogens!$A$2:$A$8,F103),TRUE,FALSE)</f>
        <v>0</v>
      </c>
      <c r="L103" t="b">
        <f t="shared" si="3"/>
        <v>0</v>
      </c>
    </row>
    <row r="104" spans="1:12">
      <c r="A104" t="s">
        <v>117</v>
      </c>
      <c r="B104" t="s">
        <v>132</v>
      </c>
      <c r="C104" t="s">
        <v>145</v>
      </c>
      <c r="D104">
        <v>700</v>
      </c>
      <c r="E104" s="1" t="s">
        <v>175</v>
      </c>
      <c r="F104" t="s">
        <v>83</v>
      </c>
      <c r="G104" t="s">
        <v>76</v>
      </c>
      <c r="H104" s="3">
        <v>0.49</v>
      </c>
      <c r="I104" s="1" t="s">
        <v>27</v>
      </c>
      <c r="J104" s="1" t="s">
        <v>175</v>
      </c>
      <c r="K104" t="b">
        <f>IF(COUNTIF(carcinogens!$A$2:$A$8,F104),TRUE,FALSE)</f>
        <v>0</v>
      </c>
      <c r="L104" t="b">
        <f t="shared" si="3"/>
        <v>0</v>
      </c>
    </row>
    <row r="105" spans="1:12">
      <c r="A105" t="s">
        <v>117</v>
      </c>
      <c r="B105" t="s">
        <v>132</v>
      </c>
      <c r="C105" t="s">
        <v>145</v>
      </c>
      <c r="D105">
        <v>700</v>
      </c>
      <c r="E105" s="1" t="s">
        <v>175</v>
      </c>
      <c r="F105" t="s">
        <v>92</v>
      </c>
      <c r="G105" t="s">
        <v>76</v>
      </c>
      <c r="H105" s="3" t="s">
        <v>159</v>
      </c>
      <c r="I105" s="1" t="s">
        <v>27</v>
      </c>
      <c r="J105" s="1" t="s">
        <v>175</v>
      </c>
      <c r="K105" t="b">
        <f>IF(COUNTIF(carcinogens!$A$2:$A$8,F105),TRUE,FALSE)</f>
        <v>0</v>
      </c>
      <c r="L105" t="b">
        <f t="shared" si="3"/>
        <v>1</v>
      </c>
    </row>
    <row r="106" spans="1:12">
      <c r="A106" t="s">
        <v>117</v>
      </c>
      <c r="B106" t="s">
        <v>132</v>
      </c>
      <c r="C106" t="s">
        <v>145</v>
      </c>
      <c r="D106">
        <v>700</v>
      </c>
      <c r="E106" s="1" t="s">
        <v>175</v>
      </c>
      <c r="F106" t="s">
        <v>93</v>
      </c>
      <c r="G106" t="s">
        <v>76</v>
      </c>
      <c r="H106" s="3" t="s">
        <v>159</v>
      </c>
      <c r="I106" s="1" t="s">
        <v>27</v>
      </c>
      <c r="J106" s="1" t="s">
        <v>175</v>
      </c>
      <c r="K106" t="b">
        <f>IF(COUNTIF(carcinogens!$A$2:$A$8,F106),TRUE,FALSE)</f>
        <v>0</v>
      </c>
      <c r="L106" t="b">
        <f t="shared" si="3"/>
        <v>1</v>
      </c>
    </row>
    <row r="107" spans="1:12">
      <c r="A107" t="s">
        <v>117</v>
      </c>
      <c r="B107" t="s">
        <v>132</v>
      </c>
      <c r="C107" t="s">
        <v>145</v>
      </c>
      <c r="D107">
        <v>700</v>
      </c>
      <c r="E107" s="1" t="s">
        <v>175</v>
      </c>
      <c r="F107" t="s">
        <v>80</v>
      </c>
      <c r="G107" t="s">
        <v>76</v>
      </c>
      <c r="H107" s="3" t="s">
        <v>95</v>
      </c>
      <c r="I107" s="1" t="s">
        <v>27</v>
      </c>
      <c r="J107" s="1" t="s">
        <v>175</v>
      </c>
      <c r="K107" t="b">
        <f>IF(COUNTIF(carcinogens!$A$2:$A$8,F107),TRUE,FALSE)</f>
        <v>0</v>
      </c>
      <c r="L107" t="b">
        <f t="shared" si="3"/>
        <v>1</v>
      </c>
    </row>
    <row r="108" spans="1:12">
      <c r="A108" t="s">
        <v>117</v>
      </c>
      <c r="B108" t="s">
        <v>132</v>
      </c>
      <c r="C108" t="s">
        <v>145</v>
      </c>
      <c r="D108">
        <v>700</v>
      </c>
      <c r="E108" s="1" t="s">
        <v>175</v>
      </c>
      <c r="F108" t="s">
        <v>88</v>
      </c>
      <c r="G108" t="s">
        <v>76</v>
      </c>
      <c r="H108" s="3" t="s">
        <v>95</v>
      </c>
      <c r="I108" s="1" t="s">
        <v>27</v>
      </c>
      <c r="J108" s="1" t="s">
        <v>175</v>
      </c>
      <c r="K108" t="b">
        <f>IF(COUNTIF(carcinogens!$A$2:$A$8,F108),TRUE,FALSE)</f>
        <v>0</v>
      </c>
      <c r="L108" t="b">
        <f t="shared" si="3"/>
        <v>1</v>
      </c>
    </row>
    <row r="109" spans="1:12">
      <c r="A109" t="s">
        <v>117</v>
      </c>
      <c r="B109" t="s">
        <v>132</v>
      </c>
      <c r="C109" t="s">
        <v>145</v>
      </c>
      <c r="D109">
        <v>700</v>
      </c>
      <c r="E109" s="1" t="s">
        <v>175</v>
      </c>
      <c r="F109" t="s">
        <v>81</v>
      </c>
      <c r="G109" t="s">
        <v>76</v>
      </c>
      <c r="H109" s="3" t="s">
        <v>95</v>
      </c>
      <c r="I109" s="1" t="s">
        <v>27</v>
      </c>
      <c r="J109" s="1" t="s">
        <v>175</v>
      </c>
      <c r="K109" t="b">
        <f>IF(COUNTIF(carcinogens!$A$2:$A$8,F109),TRUE,FALSE)</f>
        <v>0</v>
      </c>
      <c r="L109" t="b">
        <f t="shared" si="3"/>
        <v>1</v>
      </c>
    </row>
    <row r="110" spans="1:12">
      <c r="A110" t="s">
        <v>117</v>
      </c>
      <c r="B110" t="s">
        <v>132</v>
      </c>
      <c r="C110" t="s">
        <v>145</v>
      </c>
      <c r="D110">
        <v>700</v>
      </c>
      <c r="E110" s="1" t="s">
        <v>175</v>
      </c>
      <c r="F110" t="s">
        <v>89</v>
      </c>
      <c r="G110" t="s">
        <v>76</v>
      </c>
      <c r="H110" s="3" t="s">
        <v>95</v>
      </c>
      <c r="I110" s="1" t="s">
        <v>27</v>
      </c>
      <c r="J110" s="1" t="s">
        <v>175</v>
      </c>
      <c r="K110" t="b">
        <f>IF(COUNTIF(carcinogens!$A$2:$A$8,F110),TRUE,FALSE)</f>
        <v>0</v>
      </c>
      <c r="L110" t="b">
        <f t="shared" si="3"/>
        <v>1</v>
      </c>
    </row>
    <row r="111" spans="1:12">
      <c r="A111" t="s">
        <v>117</v>
      </c>
      <c r="B111" t="s">
        <v>132</v>
      </c>
      <c r="C111" t="s">
        <v>145</v>
      </c>
      <c r="D111">
        <v>700</v>
      </c>
      <c r="E111" s="1" t="s">
        <v>175</v>
      </c>
      <c r="F111" t="s">
        <v>82</v>
      </c>
      <c r="G111" t="s">
        <v>76</v>
      </c>
      <c r="H111" s="3" t="s">
        <v>95</v>
      </c>
      <c r="I111" s="1" t="s">
        <v>27</v>
      </c>
      <c r="J111" s="1" t="s">
        <v>175</v>
      </c>
      <c r="K111" t="b">
        <f>IF(COUNTIF(carcinogens!$A$2:$A$8,F111),TRUE,FALSE)</f>
        <v>0</v>
      </c>
      <c r="L111" t="b">
        <f t="shared" si="3"/>
        <v>1</v>
      </c>
    </row>
    <row r="112" spans="1:12">
      <c r="A112" t="s">
        <v>117</v>
      </c>
      <c r="B112" t="s">
        <v>132</v>
      </c>
      <c r="C112" t="s">
        <v>145</v>
      </c>
      <c r="D112">
        <v>700</v>
      </c>
      <c r="E112" s="1" t="s">
        <v>175</v>
      </c>
      <c r="F112" t="s">
        <v>90</v>
      </c>
      <c r="G112" t="s">
        <v>76</v>
      </c>
      <c r="H112" s="3" t="s">
        <v>95</v>
      </c>
      <c r="I112" s="1" t="s">
        <v>27</v>
      </c>
      <c r="J112" s="1" t="s">
        <v>175</v>
      </c>
      <c r="K112" t="b">
        <f>IF(COUNTIF(carcinogens!$A$2:$A$8,F112),TRUE,FALSE)</f>
        <v>0</v>
      </c>
      <c r="L112" t="b">
        <f t="shared" si="3"/>
        <v>1</v>
      </c>
    </row>
    <row r="113" spans="1:12">
      <c r="A113" t="s">
        <v>117</v>
      </c>
      <c r="B113" t="s">
        <v>132</v>
      </c>
      <c r="C113" t="s">
        <v>145</v>
      </c>
      <c r="D113">
        <v>700</v>
      </c>
      <c r="E113" s="1" t="s">
        <v>175</v>
      </c>
      <c r="F113" t="s">
        <v>79</v>
      </c>
      <c r="G113" t="s">
        <v>76</v>
      </c>
      <c r="H113" s="3" t="s">
        <v>95</v>
      </c>
      <c r="I113" s="1" t="s">
        <v>27</v>
      </c>
      <c r="J113" s="1" t="s">
        <v>175</v>
      </c>
      <c r="K113" t="b">
        <f>IF(COUNTIF(carcinogens!$A$2:$A$8,F113),TRUE,FALSE)</f>
        <v>0</v>
      </c>
      <c r="L113" t="b">
        <f t="shared" si="3"/>
        <v>1</v>
      </c>
    </row>
    <row r="114" spans="1:12">
      <c r="A114" t="s">
        <v>117</v>
      </c>
      <c r="B114" t="s">
        <v>132</v>
      </c>
      <c r="C114" t="s">
        <v>145</v>
      </c>
      <c r="D114">
        <v>700</v>
      </c>
      <c r="E114" s="1" t="s">
        <v>175</v>
      </c>
      <c r="F114" t="s">
        <v>86</v>
      </c>
      <c r="G114" t="s">
        <v>76</v>
      </c>
      <c r="H114" s="3" t="s">
        <v>95</v>
      </c>
      <c r="I114" s="1" t="s">
        <v>27</v>
      </c>
      <c r="J114" s="1" t="s">
        <v>175</v>
      </c>
      <c r="K114" t="b">
        <f>IF(COUNTIF(carcinogens!$A$2:$A$8,F114),TRUE,FALSE)</f>
        <v>0</v>
      </c>
      <c r="L114" t="b">
        <f t="shared" si="3"/>
        <v>1</v>
      </c>
    </row>
    <row r="115" spans="1:12">
      <c r="A115" t="s">
        <v>117</v>
      </c>
      <c r="B115" t="s">
        <v>132</v>
      </c>
      <c r="C115" t="s">
        <v>145</v>
      </c>
      <c r="D115">
        <v>700</v>
      </c>
      <c r="E115" s="1" t="s">
        <v>175</v>
      </c>
      <c r="F115" t="s">
        <v>91</v>
      </c>
      <c r="G115" t="s">
        <v>76</v>
      </c>
      <c r="H115" s="3" t="s">
        <v>95</v>
      </c>
      <c r="I115" s="1" t="s">
        <v>27</v>
      </c>
      <c r="J115" s="1" t="s">
        <v>175</v>
      </c>
      <c r="K115" t="b">
        <f>IF(COUNTIF(carcinogens!$A$2:$A$8,F115),TRUE,FALSE)</f>
        <v>0</v>
      </c>
      <c r="L115" t="b">
        <f t="shared" si="3"/>
        <v>1</v>
      </c>
    </row>
    <row r="116" spans="1:12">
      <c r="A116" t="s">
        <v>117</v>
      </c>
      <c r="B116" t="s">
        <v>132</v>
      </c>
      <c r="C116" t="s">
        <v>145</v>
      </c>
      <c r="D116">
        <v>700</v>
      </c>
      <c r="E116" s="1" t="s">
        <v>175</v>
      </c>
      <c r="F116" t="s">
        <v>87</v>
      </c>
      <c r="G116" t="s">
        <v>76</v>
      </c>
      <c r="H116" s="3" t="s">
        <v>95</v>
      </c>
      <c r="I116" s="1" t="s">
        <v>27</v>
      </c>
      <c r="J116" s="1" t="s">
        <v>175</v>
      </c>
      <c r="K116" t="b">
        <f>IF(COUNTIF(carcinogens!$A$2:$A$8,F116),TRUE,FALSE)</f>
        <v>0</v>
      </c>
      <c r="L116" t="b">
        <f t="shared" si="3"/>
        <v>1</v>
      </c>
    </row>
    <row r="117" spans="1:12">
      <c r="A117" t="s">
        <v>117</v>
      </c>
      <c r="B117" t="s">
        <v>132</v>
      </c>
      <c r="C117" t="s">
        <v>145</v>
      </c>
      <c r="D117">
        <v>700</v>
      </c>
      <c r="E117" s="1" t="s">
        <v>175</v>
      </c>
      <c r="F117" t="s">
        <v>77</v>
      </c>
      <c r="G117" t="s">
        <v>76</v>
      </c>
      <c r="H117" s="3" t="s">
        <v>95</v>
      </c>
      <c r="I117" s="1" t="s">
        <v>27</v>
      </c>
      <c r="J117" s="1" t="s">
        <v>175</v>
      </c>
      <c r="K117" t="b">
        <f>IF(COUNTIF(carcinogens!$A$2:$A$8,F117),TRUE,FALSE)</f>
        <v>0</v>
      </c>
      <c r="L117" t="b">
        <f t="shared" si="3"/>
        <v>1</v>
      </c>
    </row>
    <row r="118" spans="1:12">
      <c r="A118" t="s">
        <v>117</v>
      </c>
      <c r="B118" t="s">
        <v>132</v>
      </c>
      <c r="C118" t="s">
        <v>145</v>
      </c>
      <c r="D118">
        <v>700</v>
      </c>
      <c r="E118" s="1" t="s">
        <v>175</v>
      </c>
      <c r="F118" t="s">
        <v>85</v>
      </c>
      <c r="G118" t="s">
        <v>76</v>
      </c>
      <c r="H118" s="3">
        <v>0.18</v>
      </c>
      <c r="I118" s="1" t="s">
        <v>27</v>
      </c>
      <c r="J118" s="1" t="s">
        <v>175</v>
      </c>
      <c r="K118" t="b">
        <f>IF(COUNTIF(carcinogens!$A$2:$A$8,F118),TRUE,FALSE)</f>
        <v>0</v>
      </c>
      <c r="L118" t="b">
        <f t="shared" si="3"/>
        <v>0</v>
      </c>
    </row>
    <row r="119" spans="1:12">
      <c r="A119" t="s">
        <v>117</v>
      </c>
      <c r="B119" t="s">
        <v>132</v>
      </c>
      <c r="C119" t="s">
        <v>145</v>
      </c>
      <c r="D119">
        <v>700</v>
      </c>
      <c r="E119" s="1" t="s">
        <v>175</v>
      </c>
      <c r="F119" t="s">
        <v>84</v>
      </c>
      <c r="G119" t="s">
        <v>76</v>
      </c>
      <c r="H119" s="3">
        <v>1.99</v>
      </c>
      <c r="I119" s="1" t="s">
        <v>27</v>
      </c>
      <c r="J119" s="1" t="s">
        <v>175</v>
      </c>
      <c r="K119" t="b">
        <f>IF(COUNTIF(carcinogens!$A$2:$A$8,F119),TRUE,FALSE)</f>
        <v>0</v>
      </c>
      <c r="L119" t="b">
        <f t="shared" si="3"/>
        <v>0</v>
      </c>
    </row>
    <row r="120" spans="1:12">
      <c r="A120" t="s">
        <v>117</v>
      </c>
      <c r="B120" t="s">
        <v>132</v>
      </c>
      <c r="C120" t="s">
        <v>145</v>
      </c>
      <c r="D120">
        <v>700</v>
      </c>
      <c r="E120" s="1" t="s">
        <v>175</v>
      </c>
      <c r="F120" t="s">
        <v>94</v>
      </c>
      <c r="G120" t="s">
        <v>76</v>
      </c>
      <c r="H120" s="3">
        <v>0.49</v>
      </c>
      <c r="I120" s="1" t="s">
        <v>27</v>
      </c>
      <c r="J120" s="1" t="s">
        <v>175</v>
      </c>
      <c r="K120" t="b">
        <f>IF(COUNTIF(carcinogens!$A$2:$A$8,F120),TRUE,FALSE)</f>
        <v>0</v>
      </c>
      <c r="L120" t="b">
        <f t="shared" si="3"/>
        <v>0</v>
      </c>
    </row>
    <row r="121" spans="1:12">
      <c r="A121" t="s">
        <v>118</v>
      </c>
      <c r="B121" t="s">
        <v>133</v>
      </c>
      <c r="C121" t="s">
        <v>145</v>
      </c>
      <c r="D121">
        <v>800</v>
      </c>
      <c r="E121" s="1" t="s">
        <v>175</v>
      </c>
      <c r="F121" t="s">
        <v>83</v>
      </c>
      <c r="G121" t="s">
        <v>76</v>
      </c>
      <c r="H121" s="3">
        <v>0.78</v>
      </c>
      <c r="I121" s="1" t="s">
        <v>27</v>
      </c>
      <c r="J121" s="1" t="s">
        <v>175</v>
      </c>
      <c r="K121" t="b">
        <f>IF(COUNTIF(carcinogens!$A$2:$A$8,F121),TRUE,FALSE)</f>
        <v>0</v>
      </c>
      <c r="L121" t="b">
        <f t="shared" si="3"/>
        <v>0</v>
      </c>
    </row>
    <row r="122" spans="1:12">
      <c r="A122" t="s">
        <v>118</v>
      </c>
      <c r="B122" t="s">
        <v>133</v>
      </c>
      <c r="C122" t="s">
        <v>145</v>
      </c>
      <c r="D122">
        <v>800</v>
      </c>
      <c r="E122" s="1" t="s">
        <v>175</v>
      </c>
      <c r="F122" t="s">
        <v>92</v>
      </c>
      <c r="G122" t="s">
        <v>76</v>
      </c>
      <c r="H122" s="3">
        <v>0.21</v>
      </c>
      <c r="I122" s="1" t="s">
        <v>27</v>
      </c>
      <c r="J122" s="1" t="s">
        <v>175</v>
      </c>
      <c r="K122" t="b">
        <f>IF(COUNTIF(carcinogens!$A$2:$A$8,F122),TRUE,FALSE)</f>
        <v>0</v>
      </c>
      <c r="L122" t="b">
        <f t="shared" si="3"/>
        <v>0</v>
      </c>
    </row>
    <row r="123" spans="1:12">
      <c r="A123" t="s">
        <v>118</v>
      </c>
      <c r="B123" t="s">
        <v>133</v>
      </c>
      <c r="C123" t="s">
        <v>145</v>
      </c>
      <c r="D123">
        <v>800</v>
      </c>
      <c r="E123" s="1" t="s">
        <v>175</v>
      </c>
      <c r="F123" t="s">
        <v>93</v>
      </c>
      <c r="G123" t="s">
        <v>76</v>
      </c>
      <c r="H123" s="3" t="s">
        <v>159</v>
      </c>
      <c r="I123" s="1" t="s">
        <v>27</v>
      </c>
      <c r="J123" s="1" t="s">
        <v>175</v>
      </c>
      <c r="K123" t="b">
        <f>IF(COUNTIF(carcinogens!$A$2:$A$8,F123),TRUE,FALSE)</f>
        <v>0</v>
      </c>
      <c r="L123" t="b">
        <f t="shared" si="3"/>
        <v>1</v>
      </c>
    </row>
    <row r="124" spans="1:12">
      <c r="A124" t="s">
        <v>118</v>
      </c>
      <c r="B124" t="s">
        <v>133</v>
      </c>
      <c r="C124" t="s">
        <v>145</v>
      </c>
      <c r="D124">
        <v>800</v>
      </c>
      <c r="E124" s="1" t="s">
        <v>175</v>
      </c>
      <c r="F124" t="s">
        <v>80</v>
      </c>
      <c r="G124" t="s">
        <v>76</v>
      </c>
      <c r="H124" s="3" t="s">
        <v>159</v>
      </c>
      <c r="I124" s="1" t="s">
        <v>27</v>
      </c>
      <c r="J124" s="1" t="s">
        <v>175</v>
      </c>
      <c r="K124" t="b">
        <f>IF(COUNTIF(carcinogens!$A$2:$A$8,F124),TRUE,FALSE)</f>
        <v>0</v>
      </c>
      <c r="L124" t="b">
        <f t="shared" si="3"/>
        <v>1</v>
      </c>
    </row>
    <row r="125" spans="1:12">
      <c r="A125" t="s">
        <v>118</v>
      </c>
      <c r="B125" t="s">
        <v>133</v>
      </c>
      <c r="C125" t="s">
        <v>145</v>
      </c>
      <c r="D125">
        <v>800</v>
      </c>
      <c r="E125" s="1" t="s">
        <v>175</v>
      </c>
      <c r="F125" t="s">
        <v>88</v>
      </c>
      <c r="G125" t="s">
        <v>76</v>
      </c>
      <c r="H125" s="3" t="s">
        <v>165</v>
      </c>
      <c r="I125" s="1" t="s">
        <v>27</v>
      </c>
      <c r="J125" s="1" t="s">
        <v>175</v>
      </c>
      <c r="K125" t="b">
        <f>IF(COUNTIF(carcinogens!$A$2:$A$8,F125),TRUE,FALSE)</f>
        <v>0</v>
      </c>
      <c r="L125" t="b">
        <f t="shared" si="3"/>
        <v>1</v>
      </c>
    </row>
    <row r="126" spans="1:12">
      <c r="A126" t="s">
        <v>118</v>
      </c>
      <c r="B126" t="s">
        <v>133</v>
      </c>
      <c r="C126" t="s">
        <v>145</v>
      </c>
      <c r="D126">
        <v>800</v>
      </c>
      <c r="E126" s="1" t="s">
        <v>175</v>
      </c>
      <c r="F126" t="s">
        <v>81</v>
      </c>
      <c r="G126" t="s">
        <v>76</v>
      </c>
      <c r="H126" s="3" t="s">
        <v>158</v>
      </c>
      <c r="I126" s="1" t="s">
        <v>27</v>
      </c>
      <c r="J126" s="1" t="s">
        <v>175</v>
      </c>
      <c r="K126" t="b">
        <f>IF(COUNTIF(carcinogens!$A$2:$A$8,F126),TRUE,FALSE)</f>
        <v>0</v>
      </c>
      <c r="L126" t="b">
        <f t="shared" si="3"/>
        <v>1</v>
      </c>
    </row>
    <row r="127" spans="1:12">
      <c r="A127" t="s">
        <v>118</v>
      </c>
      <c r="B127" t="s">
        <v>133</v>
      </c>
      <c r="C127" t="s">
        <v>145</v>
      </c>
      <c r="D127">
        <v>800</v>
      </c>
      <c r="E127" s="1" t="s">
        <v>175</v>
      </c>
      <c r="F127" t="s">
        <v>89</v>
      </c>
      <c r="G127" t="s">
        <v>76</v>
      </c>
      <c r="H127" s="3" t="s">
        <v>95</v>
      </c>
      <c r="I127" s="1" t="s">
        <v>27</v>
      </c>
      <c r="J127" s="1" t="s">
        <v>175</v>
      </c>
      <c r="K127" t="b">
        <f>IF(COUNTIF(carcinogens!$A$2:$A$8,F127),TRUE,FALSE)</f>
        <v>0</v>
      </c>
      <c r="L127" t="b">
        <f t="shared" si="3"/>
        <v>1</v>
      </c>
    </row>
    <row r="128" spans="1:12">
      <c r="A128" t="s">
        <v>118</v>
      </c>
      <c r="B128" t="s">
        <v>133</v>
      </c>
      <c r="C128" t="s">
        <v>145</v>
      </c>
      <c r="D128">
        <v>800</v>
      </c>
      <c r="E128" s="1" t="s">
        <v>175</v>
      </c>
      <c r="F128" t="s">
        <v>82</v>
      </c>
      <c r="G128" t="s">
        <v>76</v>
      </c>
      <c r="H128" s="3" t="s">
        <v>165</v>
      </c>
      <c r="I128" s="1" t="s">
        <v>27</v>
      </c>
      <c r="J128" s="1" t="s">
        <v>175</v>
      </c>
      <c r="K128" t="b">
        <f>IF(COUNTIF(carcinogens!$A$2:$A$8,F128),TRUE,FALSE)</f>
        <v>0</v>
      </c>
      <c r="L128" t="b">
        <f t="shared" si="3"/>
        <v>1</v>
      </c>
    </row>
    <row r="129" spans="1:12">
      <c r="A129" t="s">
        <v>118</v>
      </c>
      <c r="B129" t="s">
        <v>133</v>
      </c>
      <c r="C129" t="s">
        <v>145</v>
      </c>
      <c r="D129">
        <v>800</v>
      </c>
      <c r="E129" s="1" t="s">
        <v>175</v>
      </c>
      <c r="F129" t="s">
        <v>90</v>
      </c>
      <c r="G129" t="s">
        <v>76</v>
      </c>
      <c r="H129" s="3" t="s">
        <v>95</v>
      </c>
      <c r="I129" s="1" t="s">
        <v>27</v>
      </c>
      <c r="J129" s="1" t="s">
        <v>175</v>
      </c>
      <c r="K129" t="b">
        <f>IF(COUNTIF(carcinogens!$A$2:$A$8,F129),TRUE,FALSE)</f>
        <v>0</v>
      </c>
      <c r="L129" t="b">
        <f t="shared" si="3"/>
        <v>1</v>
      </c>
    </row>
    <row r="130" spans="1:12">
      <c r="A130" t="s">
        <v>118</v>
      </c>
      <c r="B130" t="s">
        <v>133</v>
      </c>
      <c r="C130" t="s">
        <v>145</v>
      </c>
      <c r="D130">
        <v>800</v>
      </c>
      <c r="E130" s="1" t="s">
        <v>175</v>
      </c>
      <c r="F130" t="s">
        <v>79</v>
      </c>
      <c r="G130" t="s">
        <v>76</v>
      </c>
      <c r="H130" s="3" t="s">
        <v>95</v>
      </c>
      <c r="I130" s="1" t="s">
        <v>27</v>
      </c>
      <c r="J130" s="1" t="s">
        <v>175</v>
      </c>
      <c r="K130" t="b">
        <f>IF(COUNTIF(carcinogens!$A$2:$A$8,F130),TRUE,FALSE)</f>
        <v>0</v>
      </c>
      <c r="L130" t="b">
        <f t="shared" ref="L130:L161" si="4">IF(ISNUMBER(H130),FALSE,TRUE)</f>
        <v>1</v>
      </c>
    </row>
    <row r="131" spans="1:12">
      <c r="A131" t="s">
        <v>118</v>
      </c>
      <c r="B131" t="s">
        <v>133</v>
      </c>
      <c r="C131" t="s">
        <v>145</v>
      </c>
      <c r="D131">
        <v>800</v>
      </c>
      <c r="E131" s="1" t="s">
        <v>175</v>
      </c>
      <c r="F131" t="s">
        <v>86</v>
      </c>
      <c r="G131" t="s">
        <v>76</v>
      </c>
      <c r="H131" s="3" t="s">
        <v>95</v>
      </c>
      <c r="I131" s="1" t="s">
        <v>27</v>
      </c>
      <c r="J131" s="1" t="s">
        <v>175</v>
      </c>
      <c r="K131" t="b">
        <f>IF(COUNTIF(carcinogens!$A$2:$A$8,F131),TRUE,FALSE)</f>
        <v>0</v>
      </c>
      <c r="L131" t="b">
        <f t="shared" si="4"/>
        <v>1</v>
      </c>
    </row>
    <row r="132" spans="1:12">
      <c r="A132" t="s">
        <v>118</v>
      </c>
      <c r="B132" t="s">
        <v>133</v>
      </c>
      <c r="C132" t="s">
        <v>145</v>
      </c>
      <c r="D132">
        <v>800</v>
      </c>
      <c r="E132" s="1" t="s">
        <v>175</v>
      </c>
      <c r="F132" t="s">
        <v>91</v>
      </c>
      <c r="G132" t="s">
        <v>76</v>
      </c>
      <c r="H132" s="3" t="s">
        <v>95</v>
      </c>
      <c r="I132" s="1" t="s">
        <v>27</v>
      </c>
      <c r="J132" s="1" t="s">
        <v>175</v>
      </c>
      <c r="K132" t="b">
        <f>IF(COUNTIF(carcinogens!$A$2:$A$8,F132),TRUE,FALSE)</f>
        <v>0</v>
      </c>
      <c r="L132" t="b">
        <f t="shared" si="4"/>
        <v>1</v>
      </c>
    </row>
    <row r="133" spans="1:12">
      <c r="A133" t="s">
        <v>118</v>
      </c>
      <c r="B133" t="s">
        <v>133</v>
      </c>
      <c r="C133" t="s">
        <v>145</v>
      </c>
      <c r="D133">
        <v>800</v>
      </c>
      <c r="E133" s="1" t="s">
        <v>175</v>
      </c>
      <c r="F133" t="s">
        <v>87</v>
      </c>
      <c r="G133" t="s">
        <v>76</v>
      </c>
      <c r="H133" s="3" t="s">
        <v>95</v>
      </c>
      <c r="I133" s="1" t="s">
        <v>27</v>
      </c>
      <c r="J133" s="1" t="s">
        <v>175</v>
      </c>
      <c r="K133" t="b">
        <f>IF(COUNTIF(carcinogens!$A$2:$A$8,F133),TRUE,FALSE)</f>
        <v>0</v>
      </c>
      <c r="L133" t="b">
        <f t="shared" si="4"/>
        <v>1</v>
      </c>
    </row>
    <row r="134" spans="1:12">
      <c r="A134" t="s">
        <v>118</v>
      </c>
      <c r="B134" t="s">
        <v>133</v>
      </c>
      <c r="C134" t="s">
        <v>145</v>
      </c>
      <c r="D134">
        <v>800</v>
      </c>
      <c r="E134" s="1" t="s">
        <v>175</v>
      </c>
      <c r="F134" t="s">
        <v>77</v>
      </c>
      <c r="G134" t="s">
        <v>76</v>
      </c>
      <c r="H134" s="3" t="s">
        <v>95</v>
      </c>
      <c r="I134" s="1" t="s">
        <v>27</v>
      </c>
      <c r="J134" s="1" t="s">
        <v>175</v>
      </c>
      <c r="K134" t="b">
        <f>IF(COUNTIF(carcinogens!$A$2:$A$8,F134),TRUE,FALSE)</f>
        <v>0</v>
      </c>
      <c r="L134" t="b">
        <f t="shared" si="4"/>
        <v>1</v>
      </c>
    </row>
    <row r="135" spans="1:12">
      <c r="A135" t="s">
        <v>118</v>
      </c>
      <c r="B135" t="s">
        <v>133</v>
      </c>
      <c r="C135" t="s">
        <v>145</v>
      </c>
      <c r="D135">
        <v>800</v>
      </c>
      <c r="E135" s="1" t="s">
        <v>175</v>
      </c>
      <c r="F135" t="s">
        <v>85</v>
      </c>
      <c r="G135" t="s">
        <v>76</v>
      </c>
      <c r="H135" s="3">
        <v>0.21</v>
      </c>
      <c r="I135" s="1" t="s">
        <v>27</v>
      </c>
      <c r="J135" s="1" t="s">
        <v>175</v>
      </c>
      <c r="K135" t="b">
        <f>IF(COUNTIF(carcinogens!$A$2:$A$8,F135),TRUE,FALSE)</f>
        <v>0</v>
      </c>
      <c r="L135" t="b">
        <f t="shared" si="4"/>
        <v>0</v>
      </c>
    </row>
    <row r="136" spans="1:12">
      <c r="A136" t="s">
        <v>118</v>
      </c>
      <c r="B136" t="s">
        <v>133</v>
      </c>
      <c r="C136" t="s">
        <v>145</v>
      </c>
      <c r="D136">
        <v>800</v>
      </c>
      <c r="E136" s="1" t="s">
        <v>175</v>
      </c>
      <c r="F136" t="s">
        <v>84</v>
      </c>
      <c r="G136" t="s">
        <v>76</v>
      </c>
      <c r="H136" s="3">
        <v>1.26</v>
      </c>
      <c r="I136" s="1" t="s">
        <v>27</v>
      </c>
      <c r="J136" s="1" t="s">
        <v>175</v>
      </c>
      <c r="K136" t="b">
        <f>IF(COUNTIF(carcinogens!$A$2:$A$8,F136),TRUE,FALSE)</f>
        <v>0</v>
      </c>
      <c r="L136" t="b">
        <f t="shared" si="4"/>
        <v>0</v>
      </c>
    </row>
    <row r="137" spans="1:12">
      <c r="A137" t="s">
        <v>118</v>
      </c>
      <c r="B137" t="s">
        <v>133</v>
      </c>
      <c r="C137" t="s">
        <v>145</v>
      </c>
      <c r="D137">
        <v>800</v>
      </c>
      <c r="E137" s="1" t="s">
        <v>175</v>
      </c>
      <c r="F137" t="s">
        <v>94</v>
      </c>
      <c r="G137" t="s">
        <v>76</v>
      </c>
      <c r="H137" s="3">
        <v>0.2</v>
      </c>
      <c r="I137" s="1" t="s">
        <v>27</v>
      </c>
      <c r="J137" s="1" t="s">
        <v>175</v>
      </c>
      <c r="K137" t="b">
        <f>IF(COUNTIF(carcinogens!$A$2:$A$8,F137),TRUE,FALSE)</f>
        <v>0</v>
      </c>
      <c r="L137" t="b">
        <f t="shared" si="4"/>
        <v>0</v>
      </c>
    </row>
    <row r="138" spans="1:12">
      <c r="A138" t="s">
        <v>108</v>
      </c>
      <c r="B138" t="s">
        <v>123</v>
      </c>
      <c r="C138" t="s">
        <v>137</v>
      </c>
      <c r="D138">
        <v>600</v>
      </c>
      <c r="E138" s="1" t="s">
        <v>175</v>
      </c>
      <c r="F138" t="s">
        <v>83</v>
      </c>
      <c r="G138" t="s">
        <v>76</v>
      </c>
      <c r="H138" s="3">
        <v>1.32</v>
      </c>
      <c r="I138" s="1" t="s">
        <v>27</v>
      </c>
      <c r="J138" s="1" t="s">
        <v>175</v>
      </c>
      <c r="K138" t="b">
        <f>IF(COUNTIF(carcinogens!$A$2:$A$8,F138),TRUE,FALSE)</f>
        <v>0</v>
      </c>
      <c r="L138" t="b">
        <f t="shared" si="4"/>
        <v>0</v>
      </c>
    </row>
    <row r="139" spans="1:12">
      <c r="A139" t="s">
        <v>108</v>
      </c>
      <c r="B139" t="s">
        <v>123</v>
      </c>
      <c r="C139" t="s">
        <v>137</v>
      </c>
      <c r="D139">
        <v>600</v>
      </c>
      <c r="E139" s="1" t="s">
        <v>175</v>
      </c>
      <c r="F139" t="s">
        <v>92</v>
      </c>
      <c r="G139" t="s">
        <v>76</v>
      </c>
      <c r="H139" s="3">
        <v>0.93</v>
      </c>
      <c r="I139" s="1" t="s">
        <v>27</v>
      </c>
      <c r="J139" s="1" t="s">
        <v>175</v>
      </c>
      <c r="K139" t="b">
        <f>IF(COUNTIF(carcinogens!$A$2:$A$8,F139),TRUE,FALSE)</f>
        <v>0</v>
      </c>
      <c r="L139" t="b">
        <f t="shared" si="4"/>
        <v>0</v>
      </c>
    </row>
    <row r="140" spans="1:12">
      <c r="A140" t="s">
        <v>108</v>
      </c>
      <c r="B140" t="s">
        <v>123</v>
      </c>
      <c r="C140" t="s">
        <v>137</v>
      </c>
      <c r="D140">
        <v>600</v>
      </c>
      <c r="E140" s="1" t="s">
        <v>175</v>
      </c>
      <c r="F140" t="s">
        <v>93</v>
      </c>
      <c r="G140" t="s">
        <v>76</v>
      </c>
      <c r="H140" s="3" t="s">
        <v>155</v>
      </c>
      <c r="I140" s="1" t="s">
        <v>27</v>
      </c>
      <c r="J140" s="1" t="s">
        <v>175</v>
      </c>
      <c r="K140" t="b">
        <f>IF(COUNTIF(carcinogens!$A$2:$A$8,F140),TRUE,FALSE)</f>
        <v>0</v>
      </c>
      <c r="L140" t="b">
        <f t="shared" si="4"/>
        <v>1</v>
      </c>
    </row>
    <row r="141" spans="1:12">
      <c r="A141" t="s">
        <v>108</v>
      </c>
      <c r="B141" t="s">
        <v>123</v>
      </c>
      <c r="C141" t="s">
        <v>137</v>
      </c>
      <c r="D141">
        <v>600</v>
      </c>
      <c r="E141" s="1" t="s">
        <v>175</v>
      </c>
      <c r="F141" t="s">
        <v>80</v>
      </c>
      <c r="G141" t="s">
        <v>76</v>
      </c>
      <c r="H141" s="3" t="s">
        <v>95</v>
      </c>
      <c r="I141" s="1" t="s">
        <v>27</v>
      </c>
      <c r="J141" s="1" t="s">
        <v>175</v>
      </c>
      <c r="K141" t="b">
        <f>IF(COUNTIF(carcinogens!$A$2:$A$8,F141),TRUE,FALSE)</f>
        <v>0</v>
      </c>
      <c r="L141" t="b">
        <f t="shared" si="4"/>
        <v>1</v>
      </c>
    </row>
    <row r="142" spans="1:12">
      <c r="A142" t="s">
        <v>108</v>
      </c>
      <c r="B142" t="s">
        <v>123</v>
      </c>
      <c r="C142" t="s">
        <v>137</v>
      </c>
      <c r="D142">
        <v>600</v>
      </c>
      <c r="E142" s="1" t="s">
        <v>175</v>
      </c>
      <c r="F142" t="s">
        <v>88</v>
      </c>
      <c r="G142" t="s">
        <v>76</v>
      </c>
      <c r="H142" s="3" t="s">
        <v>95</v>
      </c>
      <c r="I142" s="1" t="s">
        <v>27</v>
      </c>
      <c r="J142" s="1" t="s">
        <v>175</v>
      </c>
      <c r="K142" t="b">
        <f>IF(COUNTIF(carcinogens!$A$2:$A$8,F142),TRUE,FALSE)</f>
        <v>0</v>
      </c>
      <c r="L142" t="b">
        <f t="shared" si="4"/>
        <v>1</v>
      </c>
    </row>
    <row r="143" spans="1:12">
      <c r="A143" t="s">
        <v>108</v>
      </c>
      <c r="B143" t="s">
        <v>123</v>
      </c>
      <c r="C143" t="s">
        <v>137</v>
      </c>
      <c r="D143">
        <v>600</v>
      </c>
      <c r="E143" s="1" t="s">
        <v>175</v>
      </c>
      <c r="F143" t="s">
        <v>81</v>
      </c>
      <c r="G143" t="s">
        <v>76</v>
      </c>
      <c r="H143" s="3" t="s">
        <v>95</v>
      </c>
      <c r="I143" s="1" t="s">
        <v>27</v>
      </c>
      <c r="J143" s="1" t="s">
        <v>175</v>
      </c>
      <c r="K143" t="b">
        <f>IF(COUNTIF(carcinogens!$A$2:$A$8,F143),TRUE,FALSE)</f>
        <v>0</v>
      </c>
      <c r="L143" t="b">
        <f t="shared" si="4"/>
        <v>1</v>
      </c>
    </row>
    <row r="144" spans="1:12">
      <c r="A144" t="s">
        <v>108</v>
      </c>
      <c r="B144" t="s">
        <v>123</v>
      </c>
      <c r="C144" t="s">
        <v>137</v>
      </c>
      <c r="D144">
        <v>600</v>
      </c>
      <c r="E144" s="1" t="s">
        <v>175</v>
      </c>
      <c r="F144" t="s">
        <v>89</v>
      </c>
      <c r="G144" t="s">
        <v>76</v>
      </c>
      <c r="H144" s="3" t="s">
        <v>95</v>
      </c>
      <c r="I144" s="1" t="s">
        <v>27</v>
      </c>
      <c r="J144" s="1" t="s">
        <v>175</v>
      </c>
      <c r="K144" t="b">
        <f>IF(COUNTIF(carcinogens!$A$2:$A$8,F144),TRUE,FALSE)</f>
        <v>0</v>
      </c>
      <c r="L144" t="b">
        <f t="shared" si="4"/>
        <v>1</v>
      </c>
    </row>
    <row r="145" spans="1:12">
      <c r="A145" t="s">
        <v>108</v>
      </c>
      <c r="B145" t="s">
        <v>123</v>
      </c>
      <c r="C145" t="s">
        <v>137</v>
      </c>
      <c r="D145">
        <v>600</v>
      </c>
      <c r="E145" s="1" t="s">
        <v>175</v>
      </c>
      <c r="F145" t="s">
        <v>82</v>
      </c>
      <c r="G145" t="s">
        <v>76</v>
      </c>
      <c r="H145" s="3" t="s">
        <v>95</v>
      </c>
      <c r="I145" s="1" t="s">
        <v>27</v>
      </c>
      <c r="J145" s="1" t="s">
        <v>175</v>
      </c>
      <c r="K145" t="b">
        <f>IF(COUNTIF(carcinogens!$A$2:$A$8,F145),TRUE,FALSE)</f>
        <v>0</v>
      </c>
      <c r="L145" t="b">
        <f t="shared" si="4"/>
        <v>1</v>
      </c>
    </row>
    <row r="146" spans="1:12">
      <c r="A146" t="s">
        <v>108</v>
      </c>
      <c r="B146" t="s">
        <v>123</v>
      </c>
      <c r="C146" t="s">
        <v>137</v>
      </c>
      <c r="D146">
        <v>600</v>
      </c>
      <c r="E146" s="1" t="s">
        <v>175</v>
      </c>
      <c r="F146" t="s">
        <v>90</v>
      </c>
      <c r="G146" t="s">
        <v>76</v>
      </c>
      <c r="H146" s="3" t="s">
        <v>95</v>
      </c>
      <c r="I146" s="1" t="s">
        <v>27</v>
      </c>
      <c r="J146" s="1" t="s">
        <v>175</v>
      </c>
      <c r="K146" t="b">
        <f>IF(COUNTIF(carcinogens!$A$2:$A$8,F146),TRUE,FALSE)</f>
        <v>0</v>
      </c>
      <c r="L146" t="b">
        <f t="shared" si="4"/>
        <v>1</v>
      </c>
    </row>
    <row r="147" spans="1:12">
      <c r="A147" t="s">
        <v>108</v>
      </c>
      <c r="B147" t="s">
        <v>123</v>
      </c>
      <c r="C147" t="s">
        <v>137</v>
      </c>
      <c r="D147">
        <v>600</v>
      </c>
      <c r="E147" s="1" t="s">
        <v>175</v>
      </c>
      <c r="F147" t="s">
        <v>79</v>
      </c>
      <c r="G147" t="s">
        <v>76</v>
      </c>
      <c r="H147" s="3" t="s">
        <v>95</v>
      </c>
      <c r="I147" s="1" t="s">
        <v>27</v>
      </c>
      <c r="J147" s="1" t="s">
        <v>175</v>
      </c>
      <c r="K147" t="b">
        <f>IF(COUNTIF(carcinogens!$A$2:$A$8,F147),TRUE,FALSE)</f>
        <v>0</v>
      </c>
      <c r="L147" t="b">
        <f t="shared" si="4"/>
        <v>1</v>
      </c>
    </row>
    <row r="148" spans="1:12">
      <c r="A148" t="s">
        <v>108</v>
      </c>
      <c r="B148" t="s">
        <v>123</v>
      </c>
      <c r="C148" t="s">
        <v>137</v>
      </c>
      <c r="D148">
        <v>600</v>
      </c>
      <c r="E148" s="1" t="s">
        <v>175</v>
      </c>
      <c r="F148" t="s">
        <v>86</v>
      </c>
      <c r="G148" t="s">
        <v>76</v>
      </c>
      <c r="H148" s="3" t="s">
        <v>95</v>
      </c>
      <c r="I148" s="1" t="s">
        <v>27</v>
      </c>
      <c r="J148" s="1" t="s">
        <v>175</v>
      </c>
      <c r="K148" t="b">
        <f>IF(COUNTIF(carcinogens!$A$2:$A$8,F148),TRUE,FALSE)</f>
        <v>0</v>
      </c>
      <c r="L148" t="b">
        <f t="shared" si="4"/>
        <v>1</v>
      </c>
    </row>
    <row r="149" spans="1:12">
      <c r="A149" t="s">
        <v>108</v>
      </c>
      <c r="B149" t="s">
        <v>123</v>
      </c>
      <c r="C149" t="s">
        <v>137</v>
      </c>
      <c r="D149">
        <v>600</v>
      </c>
      <c r="E149" s="1" t="s">
        <v>175</v>
      </c>
      <c r="F149" t="s">
        <v>91</v>
      </c>
      <c r="G149" t="s">
        <v>76</v>
      </c>
      <c r="H149" s="3" t="s">
        <v>95</v>
      </c>
      <c r="I149" s="1" t="s">
        <v>27</v>
      </c>
      <c r="J149" s="1" t="s">
        <v>175</v>
      </c>
      <c r="K149" t="b">
        <f>IF(COUNTIF(carcinogens!$A$2:$A$8,F149),TRUE,FALSE)</f>
        <v>0</v>
      </c>
      <c r="L149" t="b">
        <f t="shared" si="4"/>
        <v>1</v>
      </c>
    </row>
    <row r="150" spans="1:12">
      <c r="A150" t="s">
        <v>108</v>
      </c>
      <c r="B150" t="s">
        <v>123</v>
      </c>
      <c r="C150" t="s">
        <v>137</v>
      </c>
      <c r="D150">
        <v>600</v>
      </c>
      <c r="E150" s="1" t="s">
        <v>175</v>
      </c>
      <c r="F150" t="s">
        <v>87</v>
      </c>
      <c r="G150" t="s">
        <v>76</v>
      </c>
      <c r="H150" s="3" t="s">
        <v>95</v>
      </c>
      <c r="I150" s="1" t="s">
        <v>27</v>
      </c>
      <c r="J150" s="1" t="s">
        <v>175</v>
      </c>
      <c r="K150" t="b">
        <f>IF(COUNTIF(carcinogens!$A$2:$A$8,F150),TRUE,FALSE)</f>
        <v>0</v>
      </c>
      <c r="L150" t="b">
        <f t="shared" si="4"/>
        <v>1</v>
      </c>
    </row>
    <row r="151" spans="1:12">
      <c r="A151" t="s">
        <v>108</v>
      </c>
      <c r="B151" t="s">
        <v>123</v>
      </c>
      <c r="C151" t="s">
        <v>137</v>
      </c>
      <c r="D151">
        <v>600</v>
      </c>
      <c r="E151" s="1" t="s">
        <v>175</v>
      </c>
      <c r="F151" t="s">
        <v>77</v>
      </c>
      <c r="G151" t="s">
        <v>76</v>
      </c>
      <c r="H151" s="3" t="s">
        <v>95</v>
      </c>
      <c r="I151" s="1" t="s">
        <v>27</v>
      </c>
      <c r="J151" s="1" t="s">
        <v>175</v>
      </c>
      <c r="K151" t="b">
        <f>IF(COUNTIF(carcinogens!$A$2:$A$8,F151),TRUE,FALSE)</f>
        <v>0</v>
      </c>
      <c r="L151" t="b">
        <f t="shared" si="4"/>
        <v>1</v>
      </c>
    </row>
    <row r="152" spans="1:12">
      <c r="A152" t="s">
        <v>108</v>
      </c>
      <c r="B152" t="s">
        <v>123</v>
      </c>
      <c r="C152" t="s">
        <v>137</v>
      </c>
      <c r="D152">
        <v>600</v>
      </c>
      <c r="E152" s="1" t="s">
        <v>175</v>
      </c>
      <c r="F152" t="s">
        <v>85</v>
      </c>
      <c r="G152" t="s">
        <v>76</v>
      </c>
      <c r="H152" s="3">
        <v>0.3</v>
      </c>
      <c r="I152" s="1" t="s">
        <v>27</v>
      </c>
      <c r="J152" s="1" t="s">
        <v>175</v>
      </c>
      <c r="K152" t="b">
        <f>IF(COUNTIF(carcinogens!$A$2:$A$8,F152),TRUE,FALSE)</f>
        <v>0</v>
      </c>
      <c r="L152" t="b">
        <f t="shared" si="4"/>
        <v>0</v>
      </c>
    </row>
    <row r="153" spans="1:12">
      <c r="A153" t="s">
        <v>108</v>
      </c>
      <c r="B153" t="s">
        <v>123</v>
      </c>
      <c r="C153" t="s">
        <v>137</v>
      </c>
      <c r="D153">
        <v>600</v>
      </c>
      <c r="E153" s="1" t="s">
        <v>175</v>
      </c>
      <c r="F153" t="s">
        <v>84</v>
      </c>
      <c r="G153" t="s">
        <v>76</v>
      </c>
      <c r="H153" s="3">
        <v>6.9</v>
      </c>
      <c r="I153" s="1" t="s">
        <v>27</v>
      </c>
      <c r="J153" s="1" t="s">
        <v>175</v>
      </c>
      <c r="K153" t="b">
        <f>IF(COUNTIF(carcinogens!$A$2:$A$8,F153),TRUE,FALSE)</f>
        <v>0</v>
      </c>
      <c r="L153" t="b">
        <f t="shared" si="4"/>
        <v>0</v>
      </c>
    </row>
    <row r="154" spans="1:12">
      <c r="A154" t="s">
        <v>108</v>
      </c>
      <c r="B154" t="s">
        <v>123</v>
      </c>
      <c r="C154" t="s">
        <v>137</v>
      </c>
      <c r="D154">
        <v>600</v>
      </c>
      <c r="E154" s="1" t="s">
        <v>175</v>
      </c>
      <c r="F154" t="s">
        <v>94</v>
      </c>
      <c r="G154" t="s">
        <v>76</v>
      </c>
      <c r="H154" s="3" t="s">
        <v>156</v>
      </c>
      <c r="I154" s="1" t="s">
        <v>27</v>
      </c>
      <c r="J154" s="1" t="s">
        <v>175</v>
      </c>
      <c r="K154" t="b">
        <f>IF(COUNTIF(carcinogens!$A$2:$A$8,F154),TRUE,FALSE)</f>
        <v>0</v>
      </c>
      <c r="L154" t="b">
        <f t="shared" si="4"/>
        <v>1</v>
      </c>
    </row>
    <row r="155" spans="1:12">
      <c r="A155" t="s">
        <v>109</v>
      </c>
      <c r="B155" t="s">
        <v>124</v>
      </c>
      <c r="C155" t="s">
        <v>137</v>
      </c>
      <c r="D155">
        <v>800</v>
      </c>
      <c r="E155" s="1" t="s">
        <v>175</v>
      </c>
      <c r="F155" t="s">
        <v>83</v>
      </c>
      <c r="G155" t="s">
        <v>76</v>
      </c>
      <c r="H155" s="3">
        <v>0.3</v>
      </c>
      <c r="I155" s="1" t="s">
        <v>27</v>
      </c>
      <c r="J155" s="1" t="s">
        <v>175</v>
      </c>
      <c r="K155" t="b">
        <f>IF(COUNTIF(carcinogens!$A$2:$A$8,F155),TRUE,FALSE)</f>
        <v>0</v>
      </c>
      <c r="L155" t="b">
        <f t="shared" si="4"/>
        <v>0</v>
      </c>
    </row>
    <row r="156" spans="1:12">
      <c r="A156" t="s">
        <v>109</v>
      </c>
      <c r="B156" t="s">
        <v>124</v>
      </c>
      <c r="C156" t="s">
        <v>137</v>
      </c>
      <c r="D156">
        <v>800</v>
      </c>
      <c r="E156" s="1" t="s">
        <v>175</v>
      </c>
      <c r="F156" t="s">
        <v>92</v>
      </c>
      <c r="G156" t="s">
        <v>76</v>
      </c>
      <c r="H156" s="3" t="s">
        <v>155</v>
      </c>
      <c r="I156" s="1" t="s">
        <v>27</v>
      </c>
      <c r="J156" s="1" t="s">
        <v>175</v>
      </c>
      <c r="K156" t="b">
        <f>IF(COUNTIF(carcinogens!$A$2:$A$8,F156),TRUE,FALSE)</f>
        <v>0</v>
      </c>
      <c r="L156" t="b">
        <f t="shared" si="4"/>
        <v>1</v>
      </c>
    </row>
    <row r="157" spans="1:12">
      <c r="A157" t="s">
        <v>109</v>
      </c>
      <c r="B157" t="s">
        <v>124</v>
      </c>
      <c r="C157" t="s">
        <v>137</v>
      </c>
      <c r="D157">
        <v>800</v>
      </c>
      <c r="E157" s="1" t="s">
        <v>175</v>
      </c>
      <c r="F157" t="s">
        <v>93</v>
      </c>
      <c r="G157" t="s">
        <v>76</v>
      </c>
      <c r="H157" s="3" t="s">
        <v>155</v>
      </c>
      <c r="I157" s="1" t="s">
        <v>27</v>
      </c>
      <c r="J157" s="1" t="s">
        <v>175</v>
      </c>
      <c r="K157" t="b">
        <f>IF(COUNTIF(carcinogens!$A$2:$A$8,F157),TRUE,FALSE)</f>
        <v>0</v>
      </c>
      <c r="L157" t="b">
        <f t="shared" si="4"/>
        <v>1</v>
      </c>
    </row>
    <row r="158" spans="1:12">
      <c r="A158" t="s">
        <v>109</v>
      </c>
      <c r="B158" t="s">
        <v>124</v>
      </c>
      <c r="C158" t="s">
        <v>137</v>
      </c>
      <c r="D158">
        <v>800</v>
      </c>
      <c r="E158" s="1" t="s">
        <v>175</v>
      </c>
      <c r="F158" t="s">
        <v>80</v>
      </c>
      <c r="G158" t="s">
        <v>76</v>
      </c>
      <c r="H158" s="3" t="s">
        <v>95</v>
      </c>
      <c r="I158" s="1" t="s">
        <v>27</v>
      </c>
      <c r="J158" s="1" t="s">
        <v>175</v>
      </c>
      <c r="K158" t="b">
        <f>IF(COUNTIF(carcinogens!$A$2:$A$8,F158),TRUE,FALSE)</f>
        <v>0</v>
      </c>
      <c r="L158" t="b">
        <f t="shared" si="4"/>
        <v>1</v>
      </c>
    </row>
    <row r="159" spans="1:12">
      <c r="A159" t="s">
        <v>109</v>
      </c>
      <c r="B159" t="s">
        <v>124</v>
      </c>
      <c r="C159" t="s">
        <v>137</v>
      </c>
      <c r="D159">
        <v>800</v>
      </c>
      <c r="E159" s="1" t="s">
        <v>175</v>
      </c>
      <c r="F159" t="s">
        <v>88</v>
      </c>
      <c r="G159" t="s">
        <v>76</v>
      </c>
      <c r="H159" s="3" t="s">
        <v>95</v>
      </c>
      <c r="I159" s="1" t="s">
        <v>27</v>
      </c>
      <c r="J159" s="1" t="s">
        <v>175</v>
      </c>
      <c r="K159" t="b">
        <f>IF(COUNTIF(carcinogens!$A$2:$A$8,F159),TRUE,FALSE)</f>
        <v>0</v>
      </c>
      <c r="L159" t="b">
        <f t="shared" si="4"/>
        <v>1</v>
      </c>
    </row>
    <row r="160" spans="1:12">
      <c r="A160" t="s">
        <v>109</v>
      </c>
      <c r="B160" t="s">
        <v>124</v>
      </c>
      <c r="C160" t="s">
        <v>137</v>
      </c>
      <c r="D160">
        <v>800</v>
      </c>
      <c r="E160" s="1" t="s">
        <v>175</v>
      </c>
      <c r="F160" t="s">
        <v>81</v>
      </c>
      <c r="G160" t="s">
        <v>76</v>
      </c>
      <c r="H160" s="3" t="s">
        <v>95</v>
      </c>
      <c r="I160" s="1" t="s">
        <v>27</v>
      </c>
      <c r="J160" s="1" t="s">
        <v>175</v>
      </c>
      <c r="K160" t="b">
        <f>IF(COUNTIF(carcinogens!$A$2:$A$8,F160),TRUE,FALSE)</f>
        <v>0</v>
      </c>
      <c r="L160" t="b">
        <f t="shared" si="4"/>
        <v>1</v>
      </c>
    </row>
    <row r="161" spans="1:12">
      <c r="A161" t="s">
        <v>109</v>
      </c>
      <c r="B161" t="s">
        <v>124</v>
      </c>
      <c r="C161" t="s">
        <v>137</v>
      </c>
      <c r="D161">
        <v>800</v>
      </c>
      <c r="E161" s="1" t="s">
        <v>175</v>
      </c>
      <c r="F161" t="s">
        <v>89</v>
      </c>
      <c r="G161" t="s">
        <v>76</v>
      </c>
      <c r="H161" s="3" t="s">
        <v>95</v>
      </c>
      <c r="I161" s="1" t="s">
        <v>27</v>
      </c>
      <c r="J161" s="1" t="s">
        <v>175</v>
      </c>
      <c r="K161" t="b">
        <f>IF(COUNTIF(carcinogens!$A$2:$A$8,F161),TRUE,FALSE)</f>
        <v>0</v>
      </c>
      <c r="L161" t="b">
        <f t="shared" si="4"/>
        <v>1</v>
      </c>
    </row>
    <row r="162" spans="1:12">
      <c r="A162" t="s">
        <v>109</v>
      </c>
      <c r="B162" t="s">
        <v>124</v>
      </c>
      <c r="C162" t="s">
        <v>137</v>
      </c>
      <c r="D162">
        <v>800</v>
      </c>
      <c r="E162" s="1" t="s">
        <v>175</v>
      </c>
      <c r="F162" t="s">
        <v>82</v>
      </c>
      <c r="G162" t="s">
        <v>76</v>
      </c>
      <c r="H162" s="3" t="s">
        <v>95</v>
      </c>
      <c r="I162" s="1" t="s">
        <v>27</v>
      </c>
      <c r="J162" s="1" t="s">
        <v>175</v>
      </c>
      <c r="K162" t="b">
        <f>IF(COUNTIF(carcinogens!$A$2:$A$8,F162),TRUE,FALSE)</f>
        <v>0</v>
      </c>
      <c r="L162" t="b">
        <f t="shared" ref="L162:L171" si="5">IF(ISNUMBER(H162),FALSE,TRUE)</f>
        <v>1</v>
      </c>
    </row>
    <row r="163" spans="1:12">
      <c r="A163" t="s">
        <v>109</v>
      </c>
      <c r="B163" t="s">
        <v>124</v>
      </c>
      <c r="C163" t="s">
        <v>137</v>
      </c>
      <c r="D163">
        <v>800</v>
      </c>
      <c r="E163" s="1" t="s">
        <v>175</v>
      </c>
      <c r="F163" t="s">
        <v>90</v>
      </c>
      <c r="G163" t="s">
        <v>76</v>
      </c>
      <c r="H163" s="3" t="s">
        <v>95</v>
      </c>
      <c r="I163" s="1" t="s">
        <v>27</v>
      </c>
      <c r="J163" s="1" t="s">
        <v>175</v>
      </c>
      <c r="K163" t="b">
        <f>IF(COUNTIF(carcinogens!$A$2:$A$8,F163),TRUE,FALSE)</f>
        <v>0</v>
      </c>
      <c r="L163" t="b">
        <f t="shared" si="5"/>
        <v>1</v>
      </c>
    </row>
    <row r="164" spans="1:12">
      <c r="A164" t="s">
        <v>109</v>
      </c>
      <c r="B164" t="s">
        <v>124</v>
      </c>
      <c r="C164" t="s">
        <v>137</v>
      </c>
      <c r="D164">
        <v>800</v>
      </c>
      <c r="E164" s="1" t="s">
        <v>175</v>
      </c>
      <c r="F164" t="s">
        <v>79</v>
      </c>
      <c r="G164" t="s">
        <v>76</v>
      </c>
      <c r="H164" s="3" t="s">
        <v>95</v>
      </c>
      <c r="I164" s="1" t="s">
        <v>27</v>
      </c>
      <c r="J164" s="1" t="s">
        <v>175</v>
      </c>
      <c r="K164" t="b">
        <f>IF(COUNTIF(carcinogens!$A$2:$A$8,F164),TRUE,FALSE)</f>
        <v>0</v>
      </c>
      <c r="L164" t="b">
        <f t="shared" si="5"/>
        <v>1</v>
      </c>
    </row>
    <row r="165" spans="1:12">
      <c r="A165" t="s">
        <v>109</v>
      </c>
      <c r="B165" t="s">
        <v>124</v>
      </c>
      <c r="C165" t="s">
        <v>137</v>
      </c>
      <c r="D165">
        <v>800</v>
      </c>
      <c r="E165" s="1" t="s">
        <v>175</v>
      </c>
      <c r="F165" t="s">
        <v>86</v>
      </c>
      <c r="G165" t="s">
        <v>76</v>
      </c>
      <c r="H165" s="3" t="s">
        <v>95</v>
      </c>
      <c r="I165" s="1" t="s">
        <v>27</v>
      </c>
      <c r="J165" s="1" t="s">
        <v>175</v>
      </c>
      <c r="K165" t="b">
        <f>IF(COUNTIF(carcinogens!$A$2:$A$8,F165),TRUE,FALSE)</f>
        <v>0</v>
      </c>
      <c r="L165" t="b">
        <f t="shared" si="5"/>
        <v>1</v>
      </c>
    </row>
    <row r="166" spans="1:12">
      <c r="A166" t="s">
        <v>109</v>
      </c>
      <c r="B166" t="s">
        <v>124</v>
      </c>
      <c r="C166" t="s">
        <v>137</v>
      </c>
      <c r="D166">
        <v>800</v>
      </c>
      <c r="E166" s="1" t="s">
        <v>175</v>
      </c>
      <c r="F166" t="s">
        <v>91</v>
      </c>
      <c r="G166" t="s">
        <v>76</v>
      </c>
      <c r="H166" s="3" t="s">
        <v>95</v>
      </c>
      <c r="I166" s="1" t="s">
        <v>27</v>
      </c>
      <c r="J166" s="1" t="s">
        <v>175</v>
      </c>
      <c r="K166" t="b">
        <f>IF(COUNTIF(carcinogens!$A$2:$A$8,F166),TRUE,FALSE)</f>
        <v>0</v>
      </c>
      <c r="L166" t="b">
        <f t="shared" si="5"/>
        <v>1</v>
      </c>
    </row>
    <row r="167" spans="1:12">
      <c r="A167" t="s">
        <v>109</v>
      </c>
      <c r="B167" t="s">
        <v>124</v>
      </c>
      <c r="C167" t="s">
        <v>137</v>
      </c>
      <c r="D167">
        <v>800</v>
      </c>
      <c r="E167" s="1" t="s">
        <v>175</v>
      </c>
      <c r="F167" t="s">
        <v>87</v>
      </c>
      <c r="G167" t="s">
        <v>76</v>
      </c>
      <c r="H167" s="3" t="s">
        <v>95</v>
      </c>
      <c r="I167" s="1" t="s">
        <v>27</v>
      </c>
      <c r="J167" s="1" t="s">
        <v>175</v>
      </c>
      <c r="K167" t="b">
        <f>IF(COUNTIF(carcinogens!$A$2:$A$8,F167),TRUE,FALSE)</f>
        <v>0</v>
      </c>
      <c r="L167" t="b">
        <f t="shared" si="5"/>
        <v>1</v>
      </c>
    </row>
    <row r="168" spans="1:12">
      <c r="A168" t="s">
        <v>109</v>
      </c>
      <c r="B168" t="s">
        <v>124</v>
      </c>
      <c r="C168" t="s">
        <v>137</v>
      </c>
      <c r="D168">
        <v>800</v>
      </c>
      <c r="E168" s="1" t="s">
        <v>175</v>
      </c>
      <c r="F168" t="s">
        <v>77</v>
      </c>
      <c r="G168" t="s">
        <v>76</v>
      </c>
      <c r="H168" s="3" t="s">
        <v>95</v>
      </c>
      <c r="I168" s="1" t="s">
        <v>27</v>
      </c>
      <c r="J168" s="1" t="s">
        <v>175</v>
      </c>
      <c r="K168" t="b">
        <f>IF(COUNTIF(carcinogens!$A$2:$A$8,F168),TRUE,FALSE)</f>
        <v>0</v>
      </c>
      <c r="L168" t="b">
        <f t="shared" si="5"/>
        <v>1</v>
      </c>
    </row>
    <row r="169" spans="1:12">
      <c r="A169" t="s">
        <v>109</v>
      </c>
      <c r="B169" t="s">
        <v>124</v>
      </c>
      <c r="C169" t="s">
        <v>137</v>
      </c>
      <c r="D169">
        <v>800</v>
      </c>
      <c r="E169" s="1" t="s">
        <v>175</v>
      </c>
      <c r="F169" t="s">
        <v>85</v>
      </c>
      <c r="G169" t="s">
        <v>76</v>
      </c>
      <c r="H169" s="3" t="s">
        <v>95</v>
      </c>
      <c r="I169" s="1" t="s">
        <v>27</v>
      </c>
      <c r="J169" s="1" t="s">
        <v>175</v>
      </c>
      <c r="K169" t="b">
        <f>IF(COUNTIF(carcinogens!$A$2:$A$8,F169),TRUE,FALSE)</f>
        <v>0</v>
      </c>
      <c r="L169" t="b">
        <f t="shared" si="5"/>
        <v>1</v>
      </c>
    </row>
    <row r="170" spans="1:12">
      <c r="A170" t="s">
        <v>109</v>
      </c>
      <c r="B170" t="s">
        <v>124</v>
      </c>
      <c r="C170" t="s">
        <v>137</v>
      </c>
      <c r="D170">
        <v>800</v>
      </c>
      <c r="E170" s="1" t="s">
        <v>175</v>
      </c>
      <c r="F170" t="s">
        <v>84</v>
      </c>
      <c r="G170" t="s">
        <v>76</v>
      </c>
      <c r="H170" s="3" t="s">
        <v>156</v>
      </c>
      <c r="I170" s="1" t="s">
        <v>27</v>
      </c>
      <c r="J170" s="1" t="s">
        <v>175</v>
      </c>
      <c r="K170" t="b">
        <f>IF(COUNTIF(carcinogens!$A$2:$A$8,F170),TRUE,FALSE)</f>
        <v>0</v>
      </c>
      <c r="L170" t="b">
        <f t="shared" si="5"/>
        <v>1</v>
      </c>
    </row>
    <row r="171" spans="1:12">
      <c r="A171" t="s">
        <v>109</v>
      </c>
      <c r="B171" t="s">
        <v>124</v>
      </c>
      <c r="C171" t="s">
        <v>137</v>
      </c>
      <c r="D171">
        <v>800</v>
      </c>
      <c r="E171" s="1" t="s">
        <v>175</v>
      </c>
      <c r="F171" t="s">
        <v>94</v>
      </c>
      <c r="G171" t="s">
        <v>76</v>
      </c>
      <c r="H171" s="3" t="s">
        <v>156</v>
      </c>
      <c r="I171" s="1" t="s">
        <v>27</v>
      </c>
      <c r="J171" s="1" t="s">
        <v>175</v>
      </c>
      <c r="K171" t="b">
        <f>IF(COUNTIF(carcinogens!$A$2:$A$8,F171),TRUE,FALSE)</f>
        <v>0</v>
      </c>
      <c r="L171" t="b">
        <f t="shared" si="5"/>
        <v>1</v>
      </c>
    </row>
  </sheetData>
  <autoFilter ref="A1:K171" xr:uid="{099CDBF3-606C-42A0-A2E7-603DAB96F101}">
    <sortState xmlns:xlrd2="http://schemas.microsoft.com/office/spreadsheetml/2017/richdata2" ref="A2:K171">
      <sortCondition ref="B1:B171"/>
    </sortState>
  </autoFilter>
  <sortState xmlns:xlrd2="http://schemas.microsoft.com/office/spreadsheetml/2017/richdata2" ref="A2:L171">
    <sortCondition ref="G2:G171"/>
    <sortCondition ref="F2:F171"/>
    <sortCondition ref="A2:A171"/>
  </sortState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05E91-692E-4336-B4A6-29F8C1E6A582}">
  <dimension ref="A1:B17"/>
  <sheetViews>
    <sheetView workbookViewId="0">
      <selection activeCell="B2" sqref="B2:B3"/>
    </sheetView>
  </sheetViews>
  <sheetFormatPr defaultRowHeight="12.75"/>
  <cols>
    <col min="1" max="1" width="20.140625" bestFit="1" customWidth="1"/>
    <col min="2" max="2" width="10.7109375" bestFit="1" customWidth="1"/>
  </cols>
  <sheetData>
    <row r="1" spans="1:2">
      <c r="A1" t="s">
        <v>69</v>
      </c>
      <c r="B1" t="s">
        <v>212</v>
      </c>
    </row>
    <row r="2" spans="1:2">
      <c r="A2" t="s">
        <v>47</v>
      </c>
      <c r="B2" t="s">
        <v>211</v>
      </c>
    </row>
    <row r="3" spans="1:2">
      <c r="A3" t="s">
        <v>48</v>
      </c>
      <c r="B3" t="s">
        <v>200</v>
      </c>
    </row>
    <row r="4" spans="1:2">
      <c r="A4" t="s">
        <v>49</v>
      </c>
      <c r="B4" t="s">
        <v>196</v>
      </c>
    </row>
    <row r="5" spans="1:2">
      <c r="A5" t="s">
        <v>50</v>
      </c>
      <c r="B5" t="s">
        <v>197</v>
      </c>
    </row>
    <row r="6" spans="1:2">
      <c r="A6" t="s">
        <v>51</v>
      </c>
      <c r="B6" t="s">
        <v>201</v>
      </c>
    </row>
    <row r="7" spans="1:2">
      <c r="A7" t="s">
        <v>52</v>
      </c>
      <c r="B7" t="s">
        <v>198</v>
      </c>
    </row>
    <row r="8" spans="1:2">
      <c r="A8" t="s">
        <v>53</v>
      </c>
      <c r="B8" t="s">
        <v>202</v>
      </c>
    </row>
    <row r="9" spans="1:2">
      <c r="A9" t="s">
        <v>54</v>
      </c>
      <c r="B9" t="s">
        <v>199</v>
      </c>
    </row>
    <row r="10" spans="1:2">
      <c r="A10" t="s">
        <v>55</v>
      </c>
      <c r="B10" t="s">
        <v>203</v>
      </c>
    </row>
    <row r="11" spans="1:2">
      <c r="A11" t="s">
        <v>56</v>
      </c>
      <c r="B11" t="s">
        <v>204</v>
      </c>
    </row>
    <row r="12" spans="1:2">
      <c r="A12" t="s">
        <v>57</v>
      </c>
      <c r="B12" t="s">
        <v>205</v>
      </c>
    </row>
    <row r="13" spans="1:2">
      <c r="A13" t="s">
        <v>58</v>
      </c>
      <c r="B13" t="s">
        <v>206</v>
      </c>
    </row>
    <row r="14" spans="1:2">
      <c r="A14" t="s">
        <v>59</v>
      </c>
      <c r="B14" t="s">
        <v>207</v>
      </c>
    </row>
    <row r="15" spans="1:2">
      <c r="A15" t="s">
        <v>60</v>
      </c>
      <c r="B15" t="s">
        <v>208</v>
      </c>
    </row>
    <row r="16" spans="1:2">
      <c r="A16" t="s">
        <v>61</v>
      </c>
      <c r="B16" t="s">
        <v>209</v>
      </c>
    </row>
    <row r="17" spans="1:2">
      <c r="A17" t="s">
        <v>62</v>
      </c>
      <c r="B17" t="s">
        <v>210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E5DE5-8E34-4EFD-8DCD-A25F11551EAB}">
  <dimension ref="A1:B17"/>
  <sheetViews>
    <sheetView workbookViewId="0">
      <selection activeCell="K45" sqref="K45"/>
    </sheetView>
  </sheetViews>
  <sheetFormatPr defaultRowHeight="12.75"/>
  <cols>
    <col min="1" max="1" width="19.7109375" bestFit="1" customWidth="1"/>
  </cols>
  <sheetData>
    <row r="1" spans="1:2">
      <c r="A1" t="s">
        <v>69</v>
      </c>
      <c r="B1" t="s">
        <v>237</v>
      </c>
    </row>
    <row r="2" spans="1:2">
      <c r="A2" t="s">
        <v>47</v>
      </c>
      <c r="B2">
        <v>2</v>
      </c>
    </row>
    <row r="3" spans="1:2">
      <c r="A3" t="s">
        <v>48</v>
      </c>
      <c r="B3">
        <v>3</v>
      </c>
    </row>
    <row r="4" spans="1:2">
      <c r="A4" t="s">
        <v>49</v>
      </c>
      <c r="B4">
        <v>3</v>
      </c>
    </row>
    <row r="5" spans="1:2">
      <c r="A5" t="s">
        <v>50</v>
      </c>
      <c r="B5">
        <v>3</v>
      </c>
    </row>
    <row r="6" spans="1:2">
      <c r="A6" t="s">
        <v>51</v>
      </c>
      <c r="B6">
        <v>3</v>
      </c>
    </row>
    <row r="7" spans="1:2">
      <c r="A7" t="s">
        <v>52</v>
      </c>
      <c r="B7">
        <v>3</v>
      </c>
    </row>
    <row r="8" spans="1:2">
      <c r="A8" t="s">
        <v>53</v>
      </c>
      <c r="B8">
        <v>4</v>
      </c>
    </row>
    <row r="9" spans="1:2">
      <c r="A9" t="s">
        <v>54</v>
      </c>
      <c r="B9">
        <v>4</v>
      </c>
    </row>
    <row r="10" spans="1:2">
      <c r="A10" t="s">
        <v>55</v>
      </c>
      <c r="B10">
        <v>4</v>
      </c>
    </row>
    <row r="11" spans="1:2">
      <c r="A11" t="s">
        <v>56</v>
      </c>
      <c r="B11">
        <v>4</v>
      </c>
    </row>
    <row r="12" spans="1:2">
      <c r="A12" t="s">
        <v>57</v>
      </c>
      <c r="B12">
        <v>5</v>
      </c>
    </row>
    <row r="13" spans="1:2">
      <c r="A13" t="s">
        <v>58</v>
      </c>
      <c r="B13">
        <v>5</v>
      </c>
    </row>
    <row r="14" spans="1:2">
      <c r="A14" t="s">
        <v>59</v>
      </c>
      <c r="B14">
        <v>5</v>
      </c>
    </row>
    <row r="15" spans="1:2">
      <c r="A15" t="s">
        <v>60</v>
      </c>
      <c r="B15">
        <v>6</v>
      </c>
    </row>
    <row r="16" spans="1:2">
      <c r="A16" t="s">
        <v>61</v>
      </c>
      <c r="B16">
        <v>6</v>
      </c>
    </row>
    <row r="17" spans="1:2">
      <c r="A17" t="s">
        <v>62</v>
      </c>
      <c r="B17">
        <v>6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B5AC1-15EC-48CC-AA9F-30476EA7771F}">
  <dimension ref="A1:J30"/>
  <sheetViews>
    <sheetView workbookViewId="0">
      <selection activeCell="A25" sqref="A25:D30"/>
    </sheetView>
  </sheetViews>
  <sheetFormatPr defaultRowHeight="12.75"/>
  <cols>
    <col min="1" max="1" width="18.140625" bestFit="1" customWidth="1"/>
    <col min="2" max="2" width="11.85546875" bestFit="1" customWidth="1"/>
    <col min="5" max="5" width="9.85546875" bestFit="1" customWidth="1"/>
    <col min="6" max="6" width="12" bestFit="1" customWidth="1"/>
    <col min="7" max="7" width="9.5703125" bestFit="1" customWidth="1"/>
  </cols>
  <sheetData>
    <row r="1" spans="1:10">
      <c r="A1" t="s">
        <v>121</v>
      </c>
      <c r="B1" t="s">
        <v>222</v>
      </c>
      <c r="C1" t="s">
        <v>223</v>
      </c>
      <c r="D1" t="s">
        <v>224</v>
      </c>
      <c r="E1" s="1" t="s">
        <v>176</v>
      </c>
      <c r="F1" s="1" t="s">
        <v>177</v>
      </c>
      <c r="G1" s="1" t="s">
        <v>225</v>
      </c>
      <c r="H1" s="1" t="s">
        <v>228</v>
      </c>
    </row>
    <row r="2" spans="1:10">
      <c r="A2" s="1" t="s">
        <v>40</v>
      </c>
      <c r="B2" s="5">
        <v>0.1756074173595526</v>
      </c>
      <c r="C2" s="5">
        <v>0.3075747998314371</v>
      </c>
      <c r="D2" s="6">
        <f t="shared" ref="D2:D24" si="0">1-B2-C2</f>
        <v>0.51681778280901036</v>
      </c>
      <c r="E2">
        <v>2.31</v>
      </c>
      <c r="F2" s="3">
        <v>101.215763</v>
      </c>
      <c r="G2" s="3">
        <v>647.48996899999997</v>
      </c>
      <c r="H2" s="7">
        <v>18.298136146804289</v>
      </c>
      <c r="I2" s="1"/>
      <c r="J2" s="1"/>
    </row>
    <row r="3" spans="1:10">
      <c r="A3" s="1" t="s">
        <v>41</v>
      </c>
      <c r="B3" s="5">
        <v>0.1969197666440089</v>
      </c>
      <c r="C3" s="5">
        <v>0.31795038766737649</v>
      </c>
      <c r="D3" s="6">
        <f t="shared" si="0"/>
        <v>0.48512984568861461</v>
      </c>
      <c r="E3">
        <v>2.29</v>
      </c>
      <c r="F3" s="3">
        <v>93.180055699999997</v>
      </c>
      <c r="G3" s="3">
        <v>310.93389200000001</v>
      </c>
      <c r="H3" s="7">
        <v>17.792548324666171</v>
      </c>
      <c r="I3" s="1"/>
      <c r="J3" s="1"/>
    </row>
    <row r="4" spans="1:10">
      <c r="A4" s="1" t="s">
        <v>42</v>
      </c>
      <c r="B4" s="5">
        <v>0.20039358528342069</v>
      </c>
      <c r="C4" s="5">
        <v>0.2660029520939825</v>
      </c>
      <c r="D4" s="6">
        <f t="shared" si="0"/>
        <v>0.53360346262259684</v>
      </c>
      <c r="E4">
        <v>2.31</v>
      </c>
      <c r="F4" s="3">
        <v>88.8551894</v>
      </c>
      <c r="G4" s="3">
        <v>223.697767</v>
      </c>
      <c r="H4" s="7">
        <v>17.985358720325092</v>
      </c>
      <c r="I4" s="1"/>
      <c r="J4" s="1"/>
    </row>
    <row r="5" spans="1:10">
      <c r="A5" s="1" t="s">
        <v>43</v>
      </c>
      <c r="B5" s="5">
        <v>0.15764025104027399</v>
      </c>
      <c r="C5" s="5">
        <v>0.1286996758705104</v>
      </c>
      <c r="D5" s="6">
        <f t="shared" si="0"/>
        <v>0.71366007308921553</v>
      </c>
      <c r="F5" s="3">
        <v>120.10754300000001</v>
      </c>
      <c r="G5" s="3">
        <v>303.45291600000002</v>
      </c>
      <c r="H5" s="7">
        <v>17.794965561260341</v>
      </c>
      <c r="I5" s="1"/>
      <c r="J5" s="1"/>
    </row>
    <row r="6" spans="1:10" ht="15">
      <c r="A6" s="1" t="s">
        <v>126</v>
      </c>
      <c r="B6" s="5">
        <v>0.62171225433689903</v>
      </c>
      <c r="C6" s="5">
        <v>0.20696475878285969</v>
      </c>
      <c r="D6" s="6">
        <f t="shared" si="0"/>
        <v>0.17132298688024128</v>
      </c>
      <c r="E6">
        <v>2.149</v>
      </c>
      <c r="F6" s="3">
        <v>7.5787335499999999</v>
      </c>
      <c r="G6" s="3">
        <v>7.5789986599999999</v>
      </c>
      <c r="H6" s="7">
        <v>0.58474261894328317</v>
      </c>
      <c r="I6" s="11"/>
      <c r="J6" s="11"/>
    </row>
    <row r="7" spans="1:10" ht="15">
      <c r="A7" s="1" t="s">
        <v>127</v>
      </c>
      <c r="B7" s="5">
        <v>0.58379243344222675</v>
      </c>
      <c r="C7" s="5">
        <v>0.21793707531196729</v>
      </c>
      <c r="D7" s="6">
        <f t="shared" si="0"/>
        <v>0.19827049124580595</v>
      </c>
      <c r="E7">
        <v>1.5680000000000001</v>
      </c>
      <c r="F7" s="3">
        <v>10.2854543</v>
      </c>
      <c r="G7" s="3">
        <v>10.288045500000001</v>
      </c>
      <c r="H7" s="7">
        <v>4.9781166944086674</v>
      </c>
      <c r="I7" s="11"/>
      <c r="J7" s="11"/>
    </row>
    <row r="8" spans="1:10" ht="15">
      <c r="A8" s="1" t="s">
        <v>128</v>
      </c>
      <c r="B8" s="5">
        <v>0.62021182957482135</v>
      </c>
      <c r="C8" s="5">
        <v>0.2231520954572401</v>
      </c>
      <c r="D8" s="6">
        <f t="shared" si="0"/>
        <v>0.15663607496793855</v>
      </c>
      <c r="E8">
        <v>2.3879999999999999</v>
      </c>
      <c r="F8" s="3">
        <v>6.7096226400000001</v>
      </c>
      <c r="G8" s="3">
        <v>6.7387169399999998</v>
      </c>
      <c r="H8" s="7">
        <v>4.5842688744186493</v>
      </c>
      <c r="I8" s="11"/>
      <c r="J8" s="11"/>
    </row>
    <row r="9" spans="1:10" ht="15">
      <c r="A9" s="1" t="s">
        <v>129</v>
      </c>
      <c r="B9" s="5">
        <v>0.69622344179389761</v>
      </c>
      <c r="C9" s="5">
        <v>0.2067085169285344</v>
      </c>
      <c r="D9" s="6">
        <f t="shared" si="0"/>
        <v>9.706804127756799E-2</v>
      </c>
      <c r="F9" s="3">
        <v>3.813456</v>
      </c>
      <c r="G9" s="3">
        <v>3.8141124899999999</v>
      </c>
      <c r="H9" s="7">
        <v>5.045631083934329</v>
      </c>
      <c r="I9" s="11"/>
      <c r="J9" s="11"/>
    </row>
    <row r="10" spans="1:10" ht="15">
      <c r="A10" s="1" t="s">
        <v>130</v>
      </c>
      <c r="B10" s="5">
        <v>0.52319694740567746</v>
      </c>
      <c r="C10" s="5">
        <v>0.28174979437118608</v>
      </c>
      <c r="D10" s="6">
        <f t="shared" si="0"/>
        <v>0.19505325822313646</v>
      </c>
      <c r="E10">
        <v>1.5049999999999999</v>
      </c>
      <c r="F10" s="3">
        <v>12.574290400000001</v>
      </c>
      <c r="G10" s="3">
        <v>12.5751679</v>
      </c>
      <c r="H10" s="7">
        <v>4.6849645563944913</v>
      </c>
      <c r="I10" s="11"/>
      <c r="J10" s="11"/>
    </row>
    <row r="11" spans="1:10" ht="15">
      <c r="A11" s="1" t="s">
        <v>131</v>
      </c>
      <c r="B11" s="5">
        <v>0.43036000730658541</v>
      </c>
      <c r="C11" s="5">
        <v>0.24675656598446791</v>
      </c>
      <c r="D11" s="6">
        <f t="shared" si="0"/>
        <v>0.32288342670894665</v>
      </c>
      <c r="E11">
        <v>2.319</v>
      </c>
      <c r="F11" s="3">
        <v>27.595350499999999</v>
      </c>
      <c r="G11" s="3">
        <v>58.814853599999999</v>
      </c>
      <c r="H11" s="7">
        <v>8.7658676800109809</v>
      </c>
      <c r="I11" s="11"/>
      <c r="J11" s="11"/>
    </row>
    <row r="12" spans="1:10" ht="15">
      <c r="A12" s="1" t="s">
        <v>132</v>
      </c>
      <c r="B12" s="5">
        <v>0.45992369048283149</v>
      </c>
      <c r="C12" s="5">
        <v>0.38312878750523671</v>
      </c>
      <c r="D12" s="6">
        <f t="shared" si="0"/>
        <v>0.15694752201193185</v>
      </c>
      <c r="E12">
        <v>2.2589999999999999</v>
      </c>
      <c r="F12" s="3">
        <v>17.788266100000001</v>
      </c>
      <c r="G12" s="3">
        <v>24.247767899999999</v>
      </c>
      <c r="H12" s="7">
        <v>11.358808199634391</v>
      </c>
      <c r="I12" s="11"/>
      <c r="J12" s="11"/>
    </row>
    <row r="13" spans="1:10" ht="15">
      <c r="A13" s="1" t="s">
        <v>133</v>
      </c>
      <c r="B13" s="5">
        <v>0.4010824570627069</v>
      </c>
      <c r="C13" s="5">
        <v>0.3081602129720985</v>
      </c>
      <c r="D13" s="6">
        <f t="shared" si="0"/>
        <v>0.29075732996519454</v>
      </c>
      <c r="E13">
        <v>2.052</v>
      </c>
      <c r="F13" s="3">
        <v>27.018975600000001</v>
      </c>
      <c r="G13" s="3">
        <v>31.8536252</v>
      </c>
      <c r="H13" s="7">
        <v>8.9843861665364546</v>
      </c>
      <c r="I13" s="11"/>
      <c r="J13" s="11"/>
    </row>
    <row r="14" spans="1:10" ht="15">
      <c r="A14" s="1" t="s">
        <v>123</v>
      </c>
      <c r="B14" s="5">
        <v>0.35378483050681081</v>
      </c>
      <c r="C14" s="5">
        <v>0.24013609903728159</v>
      </c>
      <c r="D14" s="6">
        <f t="shared" si="0"/>
        <v>0.40607907045590763</v>
      </c>
      <c r="E14">
        <v>2.37</v>
      </c>
      <c r="F14" s="3">
        <v>37.036358900000003</v>
      </c>
      <c r="G14" s="3">
        <v>43.97598</v>
      </c>
      <c r="H14" s="7">
        <v>12.601898331426129</v>
      </c>
      <c r="I14" s="11"/>
      <c r="J14" s="11"/>
    </row>
    <row r="15" spans="1:10" ht="15">
      <c r="A15" s="1" t="s">
        <v>124</v>
      </c>
      <c r="B15" s="5">
        <v>0.34576862346696968</v>
      </c>
      <c r="C15" s="5">
        <v>0.22340379496006271</v>
      </c>
      <c r="D15" s="6">
        <f t="shared" si="0"/>
        <v>0.43082758157296763</v>
      </c>
      <c r="E15">
        <v>2.0089999999999999</v>
      </c>
      <c r="F15" s="3">
        <v>41.324957599999998</v>
      </c>
      <c r="G15" s="3">
        <v>55.768191199999997</v>
      </c>
      <c r="H15" s="7">
        <v>14.803154040650851</v>
      </c>
      <c r="I15" s="11"/>
      <c r="J15" s="11"/>
    </row>
    <row r="16" spans="1:10" ht="15">
      <c r="A16" s="1" t="s">
        <v>16</v>
      </c>
      <c r="B16" s="5">
        <v>0.30726678039002042</v>
      </c>
      <c r="C16" s="5">
        <v>0.41864918329538342</v>
      </c>
      <c r="D16" s="6">
        <f t="shared" si="0"/>
        <v>0.27408403631459616</v>
      </c>
      <c r="E16">
        <v>2.081</v>
      </c>
      <c r="F16" s="3">
        <v>22.159737100000001</v>
      </c>
      <c r="G16" s="3">
        <v>42.035460200000003</v>
      </c>
      <c r="H16" s="7">
        <v>6.8990400683684703</v>
      </c>
      <c r="I16" s="11"/>
      <c r="J16" s="11"/>
    </row>
    <row r="17" spans="1:10" ht="15">
      <c r="A17" s="1" t="s">
        <v>122</v>
      </c>
      <c r="B17" s="5">
        <v>0.3209252824719131</v>
      </c>
      <c r="C17" s="5">
        <v>0.23987619157778611</v>
      </c>
      <c r="D17" s="6">
        <f t="shared" si="0"/>
        <v>0.43919852595030079</v>
      </c>
      <c r="F17" s="3">
        <v>37.6008657</v>
      </c>
      <c r="G17" s="3">
        <v>61.520721299999998</v>
      </c>
      <c r="H17" s="7">
        <v>10.151748586949269</v>
      </c>
      <c r="I17" s="11"/>
      <c r="J17" s="11"/>
    </row>
    <row r="18" spans="1:10" ht="15">
      <c r="A18" s="1" t="s">
        <v>17</v>
      </c>
      <c r="B18" s="5">
        <v>0.237360947249733</v>
      </c>
      <c r="C18" s="5">
        <v>0.2266885712211506</v>
      </c>
      <c r="D18" s="6">
        <f t="shared" si="0"/>
        <v>0.5359504815291164</v>
      </c>
      <c r="E18">
        <f>0.49+0.709+0.055</f>
        <v>1.2539999999999998</v>
      </c>
      <c r="F18" s="3">
        <v>58.018929499999999</v>
      </c>
      <c r="G18" s="3">
        <v>63.950219199999999</v>
      </c>
      <c r="H18" s="7">
        <v>12.05232869017015</v>
      </c>
      <c r="I18" s="11"/>
      <c r="J18" s="11"/>
    </row>
    <row r="19" spans="1:10" ht="15">
      <c r="A19" s="1" t="s">
        <v>125</v>
      </c>
      <c r="B19" s="5">
        <v>0.56830808549291756</v>
      </c>
      <c r="C19" s="5">
        <v>0.21099968165735289</v>
      </c>
      <c r="D19" s="6">
        <f t="shared" si="0"/>
        <v>0.22069223284972955</v>
      </c>
      <c r="E19">
        <v>2.4089999999999998</v>
      </c>
      <c r="F19" s="3">
        <v>16.031836699999999</v>
      </c>
      <c r="G19" s="3">
        <v>20.564223699999999</v>
      </c>
      <c r="H19" s="7">
        <v>0.27387377451363881</v>
      </c>
      <c r="I19" s="11"/>
      <c r="J19" s="11"/>
    </row>
    <row r="20" spans="1:10" ht="15">
      <c r="A20" s="1" t="s">
        <v>178</v>
      </c>
      <c r="B20" s="5">
        <v>0.4891618479494913</v>
      </c>
      <c r="C20" s="5">
        <v>0.18703630598207749</v>
      </c>
      <c r="D20" s="6">
        <f t="shared" si="0"/>
        <v>0.32380184606843126</v>
      </c>
      <c r="E20">
        <v>2.387</v>
      </c>
      <c r="F20" s="3">
        <v>78.866747000000004</v>
      </c>
      <c r="G20" s="3">
        <v>294.426221</v>
      </c>
      <c r="H20" s="7">
        <v>32.0864416585732</v>
      </c>
      <c r="I20" s="11"/>
      <c r="J20" s="11"/>
    </row>
    <row r="21" spans="1:10" ht="15">
      <c r="A21" s="1" t="s">
        <v>18</v>
      </c>
      <c r="B21" s="5">
        <v>0.30067872736351953</v>
      </c>
      <c r="C21" s="5">
        <v>0.47809627325358639</v>
      </c>
      <c r="D21" s="6">
        <f t="shared" si="0"/>
        <v>0.22122499938289408</v>
      </c>
      <c r="E21">
        <v>1.92</v>
      </c>
      <c r="F21" s="3">
        <v>17.2238732</v>
      </c>
      <c r="G21" s="3">
        <v>26.156370299999999</v>
      </c>
      <c r="H21" s="7">
        <v>2.3258707955870741</v>
      </c>
      <c r="I21" s="11"/>
      <c r="J21" s="11"/>
    </row>
    <row r="22" spans="1:10" ht="15">
      <c r="A22" s="1" t="s">
        <v>19</v>
      </c>
      <c r="B22" s="5">
        <v>0.26905443228826958</v>
      </c>
      <c r="C22" s="5">
        <v>0.41017779939239468</v>
      </c>
      <c r="D22" s="6">
        <f t="shared" si="0"/>
        <v>0.32076776831933579</v>
      </c>
      <c r="E22">
        <v>2.3919999999999999</v>
      </c>
      <c r="F22" s="3">
        <v>29.067491700000001</v>
      </c>
      <c r="G22" s="3">
        <v>44.080700700000001</v>
      </c>
      <c r="H22" s="7">
        <v>6.7042265340984812</v>
      </c>
      <c r="I22" s="11"/>
      <c r="J22" s="11"/>
    </row>
    <row r="23" spans="1:10" ht="15">
      <c r="A23" s="1" t="s">
        <v>20</v>
      </c>
      <c r="B23" s="5">
        <v>0.21021728479304139</v>
      </c>
      <c r="C23" s="5">
        <v>0.26137992841069763</v>
      </c>
      <c r="D23" s="6">
        <f t="shared" si="0"/>
        <v>0.52840278679626107</v>
      </c>
      <c r="E23">
        <v>1.919</v>
      </c>
      <c r="F23" s="3">
        <v>66.389893299999997</v>
      </c>
      <c r="G23" s="3">
        <v>91.411693400000004</v>
      </c>
      <c r="H23" s="7">
        <v>11.990355552152369</v>
      </c>
      <c r="I23" s="11"/>
      <c r="J23" s="11"/>
    </row>
    <row r="24" spans="1:10" ht="15">
      <c r="A24" s="1" t="s">
        <v>21</v>
      </c>
      <c r="B24" s="5">
        <v>0.18369298998078251</v>
      </c>
      <c r="C24" s="5">
        <v>0.2409411814294494</v>
      </c>
      <c r="D24" s="6">
        <f t="shared" si="0"/>
        <v>0.57536582858976804</v>
      </c>
      <c r="E24">
        <v>1.2130000000000001</v>
      </c>
      <c r="F24" s="3">
        <v>73.825917399999994</v>
      </c>
      <c r="G24" s="3">
        <v>79.312134599999993</v>
      </c>
      <c r="H24" s="7">
        <v>12.76873353753084</v>
      </c>
      <c r="I24" s="11"/>
      <c r="J24" s="11"/>
    </row>
    <row r="25" spans="1:10">
      <c r="A25" s="1" t="s">
        <v>66</v>
      </c>
      <c r="B25" s="5">
        <v>1</v>
      </c>
      <c r="C25" s="5">
        <v>0</v>
      </c>
      <c r="D25" s="6">
        <v>0</v>
      </c>
    </row>
    <row r="26" spans="1:10">
      <c r="A26" s="1" t="s">
        <v>44</v>
      </c>
      <c r="B26" s="5">
        <v>1</v>
      </c>
      <c r="C26" s="5">
        <v>0</v>
      </c>
      <c r="D26" s="6">
        <v>0</v>
      </c>
    </row>
    <row r="27" spans="1:10">
      <c r="A27" s="1" t="s">
        <v>64</v>
      </c>
      <c r="B27" s="5">
        <v>1</v>
      </c>
      <c r="C27" s="5">
        <v>0</v>
      </c>
      <c r="D27" s="6">
        <v>0</v>
      </c>
    </row>
    <row r="28" spans="1:10">
      <c r="A28" s="1" t="s">
        <v>45</v>
      </c>
      <c r="B28" s="5">
        <v>1</v>
      </c>
      <c r="C28" s="5">
        <v>0</v>
      </c>
      <c r="D28" s="6">
        <v>0</v>
      </c>
    </row>
    <row r="29" spans="1:10">
      <c r="A29" s="1" t="s">
        <v>63</v>
      </c>
      <c r="B29" s="5">
        <v>1</v>
      </c>
      <c r="C29" s="5">
        <v>0</v>
      </c>
      <c r="D29" s="6">
        <v>0</v>
      </c>
    </row>
    <row r="30" spans="1:10">
      <c r="A30" s="1" t="s">
        <v>10</v>
      </c>
      <c r="B30" s="5">
        <v>1</v>
      </c>
      <c r="C30" s="5">
        <v>0</v>
      </c>
      <c r="D30" s="6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59527-D604-4C98-BC85-92D5DCEDBB5A}">
  <dimension ref="A1:B25"/>
  <sheetViews>
    <sheetView workbookViewId="0">
      <selection activeCell="A20" sqref="A20"/>
    </sheetView>
  </sheetViews>
  <sheetFormatPr defaultRowHeight="12.75"/>
  <cols>
    <col min="1" max="1" width="17.85546875" bestFit="1" customWidth="1"/>
  </cols>
  <sheetData>
    <row r="1" spans="1:2">
      <c r="A1" s="1" t="s">
        <v>69</v>
      </c>
      <c r="B1" s="1" t="s">
        <v>238</v>
      </c>
    </row>
    <row r="2" spans="1:2">
      <c r="A2" t="s">
        <v>77</v>
      </c>
      <c r="B2">
        <v>4</v>
      </c>
    </row>
    <row r="3" spans="1:2">
      <c r="A3" t="s">
        <v>79</v>
      </c>
      <c r="B3">
        <v>5</v>
      </c>
    </row>
    <row r="4" spans="1:2">
      <c r="A4" t="s">
        <v>80</v>
      </c>
      <c r="B4">
        <v>6</v>
      </c>
    </row>
    <row r="5" spans="1:2">
      <c r="A5" t="s">
        <v>81</v>
      </c>
      <c r="B5">
        <v>6</v>
      </c>
    </row>
    <row r="6" spans="1:2">
      <c r="A6" t="s">
        <v>82</v>
      </c>
      <c r="B6">
        <v>6</v>
      </c>
    </row>
    <row r="7" spans="1:2">
      <c r="A7" t="s">
        <v>83</v>
      </c>
      <c r="B7">
        <v>7</v>
      </c>
    </row>
    <row r="8" spans="1:2">
      <c r="A8" t="s">
        <v>84</v>
      </c>
      <c r="B8">
        <v>8</v>
      </c>
    </row>
    <row r="9" spans="1:2">
      <c r="A9" t="s">
        <v>85</v>
      </c>
      <c r="B9">
        <v>4</v>
      </c>
    </row>
    <row r="10" spans="1:2">
      <c r="A10" t="s">
        <v>86</v>
      </c>
      <c r="B10">
        <v>5</v>
      </c>
    </row>
    <row r="11" spans="1:2">
      <c r="A11" t="s">
        <v>87</v>
      </c>
      <c r="B11">
        <v>5</v>
      </c>
    </row>
    <row r="12" spans="1:2">
      <c r="A12" t="s">
        <v>88</v>
      </c>
      <c r="B12">
        <v>6</v>
      </c>
    </row>
    <row r="13" spans="1:2">
      <c r="A13" t="s">
        <v>89</v>
      </c>
      <c r="B13">
        <v>6</v>
      </c>
    </row>
    <row r="14" spans="1:2">
      <c r="A14" t="s">
        <v>90</v>
      </c>
      <c r="B14">
        <v>6</v>
      </c>
    </row>
    <row r="15" spans="1:2">
      <c r="A15" t="s">
        <v>91</v>
      </c>
      <c r="B15">
        <v>6</v>
      </c>
    </row>
    <row r="16" spans="1:2">
      <c r="A16" t="s">
        <v>92</v>
      </c>
      <c r="B16">
        <v>7</v>
      </c>
    </row>
    <row r="17" spans="1:2">
      <c r="A17" t="s">
        <v>93</v>
      </c>
      <c r="B17">
        <v>7</v>
      </c>
    </row>
    <row r="18" spans="1:2">
      <c r="A18" t="s">
        <v>94</v>
      </c>
      <c r="B18">
        <v>8</v>
      </c>
    </row>
    <row r="19" spans="1:2">
      <c r="A19" s="1" t="s">
        <v>100</v>
      </c>
      <c r="B19">
        <v>3</v>
      </c>
    </row>
    <row r="20" spans="1:2">
      <c r="A20" t="s">
        <v>101</v>
      </c>
      <c r="B20">
        <v>4</v>
      </c>
    </row>
    <row r="21" spans="1:2">
      <c r="A21" t="s">
        <v>102</v>
      </c>
      <c r="B21">
        <v>5</v>
      </c>
    </row>
    <row r="22" spans="1:2">
      <c r="A22" t="s">
        <v>103</v>
      </c>
      <c r="B22">
        <v>5</v>
      </c>
    </row>
    <row r="23" spans="1:2">
      <c r="A23" t="s">
        <v>104</v>
      </c>
      <c r="B23">
        <v>6</v>
      </c>
    </row>
    <row r="24" spans="1:2">
      <c r="A24" t="s">
        <v>105</v>
      </c>
      <c r="B24">
        <v>6</v>
      </c>
    </row>
    <row r="25" spans="1:2">
      <c r="A25" t="s">
        <v>106</v>
      </c>
      <c r="B25">
        <v>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E9AAC-479F-4587-BBC8-618456DFA782}">
  <dimension ref="A1:C8"/>
  <sheetViews>
    <sheetView workbookViewId="0">
      <selection activeCell="C9" sqref="C9"/>
    </sheetView>
  </sheetViews>
  <sheetFormatPr defaultRowHeight="12.75"/>
  <cols>
    <col min="3" max="3" width="15.140625" bestFit="1" customWidth="1"/>
  </cols>
  <sheetData>
    <row r="1" spans="1:3">
      <c r="A1" s="1" t="s">
        <v>136</v>
      </c>
      <c r="B1" s="1" t="s">
        <v>194</v>
      </c>
      <c r="C1" t="s">
        <v>229</v>
      </c>
    </row>
    <row r="2" spans="1:3">
      <c r="A2" s="1" t="s">
        <v>38</v>
      </c>
      <c r="B2" s="1" t="s">
        <v>194</v>
      </c>
      <c r="C2" t="s">
        <v>230</v>
      </c>
    </row>
    <row r="3" spans="1:3">
      <c r="A3" s="1" t="s">
        <v>37</v>
      </c>
      <c r="B3" s="1" t="s">
        <v>194</v>
      </c>
      <c r="C3" t="s">
        <v>231</v>
      </c>
    </row>
    <row r="4" spans="1:3">
      <c r="A4" s="1" t="s">
        <v>134</v>
      </c>
      <c r="B4" s="1" t="s">
        <v>195</v>
      </c>
      <c r="C4" t="s">
        <v>232</v>
      </c>
    </row>
    <row r="5" spans="1:3">
      <c r="A5" s="1" t="s">
        <v>135</v>
      </c>
      <c r="B5" s="1" t="s">
        <v>195</v>
      </c>
      <c r="C5" t="s">
        <v>233</v>
      </c>
    </row>
    <row r="6" spans="1:3">
      <c r="A6" s="1" t="s">
        <v>147</v>
      </c>
      <c r="B6" s="1" t="s">
        <v>195</v>
      </c>
      <c r="C6" t="s">
        <v>234</v>
      </c>
    </row>
    <row r="7" spans="1:3">
      <c r="A7" s="1" t="s">
        <v>138</v>
      </c>
      <c r="B7" s="1" t="s">
        <v>195</v>
      </c>
      <c r="C7" t="s">
        <v>235</v>
      </c>
    </row>
    <row r="8" spans="1:3">
      <c r="A8" s="1" t="s">
        <v>137</v>
      </c>
      <c r="B8" s="1" t="s">
        <v>213</v>
      </c>
      <c r="C8" t="s">
        <v>236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 filterMode="1">
    <pageSetUpPr fitToPage="1"/>
  </sheetPr>
  <dimension ref="A1:R1345"/>
  <sheetViews>
    <sheetView zoomScaleNormal="90" workbookViewId="0">
      <pane ySplit="1" topLeftCell="A1122" activePane="bottomLeft" state="frozen"/>
      <selection pane="bottomLeft" activeCell="A1348" sqref="A1348"/>
    </sheetView>
  </sheetViews>
  <sheetFormatPr defaultColWidth="11.42578125" defaultRowHeight="12.75"/>
  <cols>
    <col min="1" max="1" width="18.42578125" customWidth="1"/>
    <col min="2" max="2" width="17.42578125" bestFit="1" customWidth="1"/>
    <col min="3" max="3" width="8.5703125" customWidth="1"/>
    <col min="4" max="4" width="10.5703125" customWidth="1"/>
    <col min="5" max="5" width="12.7109375" customWidth="1"/>
    <col min="6" max="6" width="19.85546875" bestFit="1" customWidth="1"/>
    <col min="7" max="13" width="12.7109375" customWidth="1"/>
    <col min="14" max="14" width="12.7109375" style="3" customWidth="1"/>
    <col min="15" max="17" width="12.7109375" customWidth="1"/>
    <col min="18" max="18" width="15" style="3" bestFit="1" customWidth="1"/>
    <col min="19" max="55" width="12.7109375" customWidth="1"/>
  </cols>
  <sheetData>
    <row r="1" spans="1:18">
      <c r="A1" t="s">
        <v>67</v>
      </c>
      <c r="B1" t="s">
        <v>121</v>
      </c>
      <c r="C1" t="s">
        <v>74</v>
      </c>
      <c r="D1" t="s">
        <v>120</v>
      </c>
      <c r="E1" t="s">
        <v>73</v>
      </c>
      <c r="F1" t="s">
        <v>69</v>
      </c>
      <c r="G1" t="s">
        <v>75</v>
      </c>
      <c r="H1" t="s">
        <v>70</v>
      </c>
      <c r="I1" t="s">
        <v>78</v>
      </c>
      <c r="J1" s="1" t="s">
        <v>173</v>
      </c>
      <c r="K1" s="1" t="s">
        <v>218</v>
      </c>
      <c r="L1" s="1" t="s">
        <v>179</v>
      </c>
      <c r="M1" s="2" t="s">
        <v>180</v>
      </c>
      <c r="N1" s="10" t="s">
        <v>181</v>
      </c>
      <c r="O1" t="s">
        <v>187</v>
      </c>
      <c r="P1" t="s">
        <v>193</v>
      </c>
      <c r="Q1" s="4" t="s">
        <v>212</v>
      </c>
      <c r="R1" s="9" t="s">
        <v>221</v>
      </c>
    </row>
    <row r="2" spans="1:18" hidden="1">
      <c r="A2" t="s">
        <v>274</v>
      </c>
      <c r="B2" t="s">
        <v>275</v>
      </c>
      <c r="C2" t="s">
        <v>136</v>
      </c>
      <c r="D2">
        <v>530</v>
      </c>
      <c r="E2" t="s">
        <v>119</v>
      </c>
      <c r="F2" t="s">
        <v>49</v>
      </c>
      <c r="G2" t="s">
        <v>46</v>
      </c>
      <c r="H2" s="3">
        <v>0.15</v>
      </c>
      <c r="I2" t="s">
        <v>0</v>
      </c>
      <c r="J2" s="1" t="s">
        <v>119</v>
      </c>
      <c r="K2" s="1" t="s">
        <v>119</v>
      </c>
      <c r="L2" t="b">
        <f>IF(COUNTIF(carcinogens!$A$2:$A$35,F2),TRUE,FALSE)</f>
        <v>0</v>
      </c>
      <c r="M2" t="b">
        <f t="shared" ref="M2:M65" si="0">IF(ISNUMBER(H2),FALSE,TRUE)</f>
        <v>0</v>
      </c>
      <c r="N2" s="3">
        <f t="shared" ref="N2:N15" si="1">H2</f>
        <v>0.15</v>
      </c>
      <c r="O2" t="b">
        <f t="shared" ref="O2:O46" si="2">IF(ISNUMBER(N2),FALSE,TRUE)</f>
        <v>0</v>
      </c>
      <c r="P2" t="str">
        <f>VLOOKUP(C2,'Feedstock source'!$A$1:$B$8,2,FALSE)</f>
        <v>wood</v>
      </c>
      <c r="Q2" t="str">
        <f>VLOOKUP($F2,'PAHs abbreviations'!$A$2:$B$17,2,FALSE)</f>
        <v>Ace</v>
      </c>
      <c r="R2" s="3">
        <v>0.15</v>
      </c>
    </row>
    <row r="3" spans="1:18" hidden="1">
      <c r="A3" t="s">
        <v>274</v>
      </c>
      <c r="B3" t="s">
        <v>275</v>
      </c>
      <c r="C3" t="s">
        <v>136</v>
      </c>
      <c r="D3">
        <v>530</v>
      </c>
      <c r="E3" t="s">
        <v>119</v>
      </c>
      <c r="F3" t="s">
        <v>49</v>
      </c>
      <c r="G3" t="s">
        <v>46</v>
      </c>
      <c r="H3" s="3">
        <v>0.19</v>
      </c>
      <c r="I3" t="s">
        <v>0</v>
      </c>
      <c r="J3" s="1" t="s">
        <v>119</v>
      </c>
      <c r="K3" s="1" t="s">
        <v>119</v>
      </c>
      <c r="L3" t="b">
        <f>IF(COUNTIF(carcinogens!$A$2:$A$35,F3),TRUE,FALSE)</f>
        <v>0</v>
      </c>
      <c r="M3" t="b">
        <f t="shared" si="0"/>
        <v>0</v>
      </c>
      <c r="N3" s="3">
        <f t="shared" si="1"/>
        <v>0.19</v>
      </c>
      <c r="O3" t="b">
        <f t="shared" si="2"/>
        <v>0</v>
      </c>
      <c r="P3" t="str">
        <f>VLOOKUP(C3,'Feedstock source'!$A$1:$B$8,2,FALSE)</f>
        <v>wood</v>
      </c>
      <c r="Q3" t="str">
        <f>VLOOKUP($F3,'PAHs abbreviations'!$A$2:$B$17,2,FALSE)</f>
        <v>Ace</v>
      </c>
      <c r="R3" s="3">
        <v>0.19</v>
      </c>
    </row>
    <row r="4" spans="1:18" hidden="1">
      <c r="A4" t="s">
        <v>274</v>
      </c>
      <c r="B4" t="s">
        <v>275</v>
      </c>
      <c r="C4" t="s">
        <v>136</v>
      </c>
      <c r="D4">
        <v>530</v>
      </c>
      <c r="E4" t="s">
        <v>119</v>
      </c>
      <c r="F4" t="s">
        <v>49</v>
      </c>
      <c r="G4" t="s">
        <v>46</v>
      </c>
      <c r="H4" s="3">
        <v>0.3</v>
      </c>
      <c r="I4" t="s">
        <v>0</v>
      </c>
      <c r="J4" s="1" t="s">
        <v>119</v>
      </c>
      <c r="K4" s="1" t="s">
        <v>119</v>
      </c>
      <c r="L4" t="b">
        <f>IF(COUNTIF(carcinogens!$A$2:$A$35,F4),TRUE,FALSE)</f>
        <v>0</v>
      </c>
      <c r="M4" t="b">
        <f t="shared" si="0"/>
        <v>0</v>
      </c>
      <c r="N4" s="3">
        <f t="shared" si="1"/>
        <v>0.3</v>
      </c>
      <c r="O4" t="b">
        <f t="shared" si="2"/>
        <v>0</v>
      </c>
      <c r="P4" t="str">
        <f>VLOOKUP(C4,'Feedstock source'!$A$1:$B$8,2,FALSE)</f>
        <v>wood</v>
      </c>
      <c r="Q4" t="str">
        <f>VLOOKUP($F4,'PAHs abbreviations'!$A$2:$B$17,2,FALSE)</f>
        <v>Ace</v>
      </c>
      <c r="R4" s="3">
        <v>0.3</v>
      </c>
    </row>
    <row r="5" spans="1:18" hidden="1">
      <c r="A5" t="s">
        <v>274</v>
      </c>
      <c r="B5" t="s">
        <v>275</v>
      </c>
      <c r="C5" t="s">
        <v>136</v>
      </c>
      <c r="D5">
        <v>530</v>
      </c>
      <c r="E5" t="s">
        <v>119</v>
      </c>
      <c r="F5" t="s">
        <v>48</v>
      </c>
      <c r="G5" t="s">
        <v>46</v>
      </c>
      <c r="H5" s="3">
        <v>6.41</v>
      </c>
      <c r="I5" t="s">
        <v>0</v>
      </c>
      <c r="J5" s="1" t="s">
        <v>119</v>
      </c>
      <c r="K5" s="1" t="s">
        <v>119</v>
      </c>
      <c r="L5" t="b">
        <f>IF(COUNTIF(carcinogens!$A$2:$A$35,F5),TRUE,FALSE)</f>
        <v>0</v>
      </c>
      <c r="M5" t="b">
        <f t="shared" si="0"/>
        <v>0</v>
      </c>
      <c r="N5" s="3">
        <f t="shared" si="1"/>
        <v>6.41</v>
      </c>
      <c r="O5" t="b">
        <f t="shared" si="2"/>
        <v>0</v>
      </c>
      <c r="P5" t="str">
        <f>VLOOKUP(C5,'Feedstock source'!$A$1:$B$8,2,FALSE)</f>
        <v>wood</v>
      </c>
      <c r="Q5" t="str">
        <f>VLOOKUP($F5,'PAHs abbreviations'!$A$2:$B$17,2,FALSE)</f>
        <v>Acy</v>
      </c>
      <c r="R5" s="3">
        <v>6.41</v>
      </c>
    </row>
    <row r="6" spans="1:18" hidden="1">
      <c r="A6" t="s">
        <v>274</v>
      </c>
      <c r="B6" t="s">
        <v>275</v>
      </c>
      <c r="C6" t="s">
        <v>136</v>
      </c>
      <c r="D6">
        <v>530</v>
      </c>
      <c r="E6" t="s">
        <v>119</v>
      </c>
      <c r="F6" t="s">
        <v>48</v>
      </c>
      <c r="G6" t="s">
        <v>46</v>
      </c>
      <c r="H6" s="3">
        <v>6.75</v>
      </c>
      <c r="I6" t="s">
        <v>0</v>
      </c>
      <c r="J6" s="1" t="s">
        <v>119</v>
      </c>
      <c r="K6" s="1" t="s">
        <v>119</v>
      </c>
      <c r="L6" t="b">
        <f>IF(COUNTIF(carcinogens!$A$2:$A$35,F6),TRUE,FALSE)</f>
        <v>0</v>
      </c>
      <c r="M6" t="b">
        <f t="shared" si="0"/>
        <v>0</v>
      </c>
      <c r="N6" s="3">
        <f t="shared" si="1"/>
        <v>6.75</v>
      </c>
      <c r="O6" t="b">
        <f t="shared" si="2"/>
        <v>0</v>
      </c>
      <c r="P6" t="str">
        <f>VLOOKUP(C6,'Feedstock source'!$A$1:$B$8,2,FALSE)</f>
        <v>wood</v>
      </c>
      <c r="Q6" t="str">
        <f>VLOOKUP($F6,'PAHs abbreviations'!$A$2:$B$17,2,FALSE)</f>
        <v>Acy</v>
      </c>
      <c r="R6" s="3">
        <v>6.75</v>
      </c>
    </row>
    <row r="7" spans="1:18" hidden="1">
      <c r="A7" t="s">
        <v>274</v>
      </c>
      <c r="B7" t="s">
        <v>275</v>
      </c>
      <c r="C7" t="s">
        <v>136</v>
      </c>
      <c r="D7">
        <v>530</v>
      </c>
      <c r="E7" t="s">
        <v>119</v>
      </c>
      <c r="F7" t="s">
        <v>48</v>
      </c>
      <c r="G7" t="s">
        <v>46</v>
      </c>
      <c r="H7" s="3">
        <v>10.9</v>
      </c>
      <c r="I7" t="s">
        <v>0</v>
      </c>
      <c r="J7" s="1" t="s">
        <v>119</v>
      </c>
      <c r="K7" s="1" t="s">
        <v>119</v>
      </c>
      <c r="L7" t="b">
        <f>IF(COUNTIF(carcinogens!$A$2:$A$35,F7),TRUE,FALSE)</f>
        <v>0</v>
      </c>
      <c r="M7" t="b">
        <f t="shared" si="0"/>
        <v>0</v>
      </c>
      <c r="N7" s="3">
        <f t="shared" si="1"/>
        <v>10.9</v>
      </c>
      <c r="O7" t="b">
        <f t="shared" si="2"/>
        <v>0</v>
      </c>
      <c r="P7" t="str">
        <f>VLOOKUP(C7,'Feedstock source'!$A$1:$B$8,2,FALSE)</f>
        <v>wood</v>
      </c>
      <c r="Q7" t="str">
        <f>VLOOKUP($F7,'PAHs abbreviations'!$A$2:$B$17,2,FALSE)</f>
        <v>Acy</v>
      </c>
      <c r="R7" s="3">
        <v>10.9</v>
      </c>
    </row>
    <row r="8" spans="1:18" hidden="1">
      <c r="A8" t="s">
        <v>274</v>
      </c>
      <c r="B8" t="s">
        <v>275</v>
      </c>
      <c r="C8" t="s">
        <v>136</v>
      </c>
      <c r="D8">
        <v>530</v>
      </c>
      <c r="E8" t="s">
        <v>119</v>
      </c>
      <c r="F8" t="s">
        <v>52</v>
      </c>
      <c r="G8" t="s">
        <v>46</v>
      </c>
      <c r="H8" s="3">
        <v>0.31</v>
      </c>
      <c r="I8" t="s">
        <v>0</v>
      </c>
      <c r="J8" s="1" t="s">
        <v>119</v>
      </c>
      <c r="K8" s="1" t="s">
        <v>119</v>
      </c>
      <c r="L8" t="b">
        <f>IF(COUNTIF(carcinogens!$A$2:$A$35,F8),TRUE,FALSE)</f>
        <v>0</v>
      </c>
      <c r="M8" t="b">
        <f t="shared" si="0"/>
        <v>0</v>
      </c>
      <c r="N8" s="3">
        <f t="shared" si="1"/>
        <v>0.31</v>
      </c>
      <c r="O8" t="b">
        <f t="shared" si="2"/>
        <v>0</v>
      </c>
      <c r="P8" t="str">
        <f>VLOOKUP(C8,'Feedstock source'!$A$1:$B$8,2,FALSE)</f>
        <v>wood</v>
      </c>
      <c r="Q8" t="str">
        <f>VLOOKUP($F8,'PAHs abbreviations'!$A$2:$B$17,2,FALSE)</f>
        <v>Ant</v>
      </c>
      <c r="R8" s="3">
        <v>0.31</v>
      </c>
    </row>
    <row r="9" spans="1:18" hidden="1">
      <c r="A9" t="s">
        <v>274</v>
      </c>
      <c r="B9" t="s">
        <v>275</v>
      </c>
      <c r="C9" t="s">
        <v>136</v>
      </c>
      <c r="D9">
        <v>530</v>
      </c>
      <c r="E9" t="s">
        <v>119</v>
      </c>
      <c r="F9" t="s">
        <v>52</v>
      </c>
      <c r="G9" t="s">
        <v>46</v>
      </c>
      <c r="H9" s="3">
        <v>0.34</v>
      </c>
      <c r="I9" t="s">
        <v>0</v>
      </c>
      <c r="J9" s="1" t="s">
        <v>119</v>
      </c>
      <c r="K9" s="1" t="s">
        <v>119</v>
      </c>
      <c r="L9" t="b">
        <f>IF(COUNTIF(carcinogens!$A$2:$A$35,F9),TRUE,FALSE)</f>
        <v>0</v>
      </c>
      <c r="M9" t="b">
        <f t="shared" si="0"/>
        <v>0</v>
      </c>
      <c r="N9" s="3">
        <f t="shared" si="1"/>
        <v>0.34</v>
      </c>
      <c r="O9" t="b">
        <f t="shared" si="2"/>
        <v>0</v>
      </c>
      <c r="P9" t="str">
        <f>VLOOKUP(C9,'Feedstock source'!$A$1:$B$8,2,FALSE)</f>
        <v>wood</v>
      </c>
      <c r="Q9" t="str">
        <f>VLOOKUP($F9,'PAHs abbreviations'!$A$2:$B$17,2,FALSE)</f>
        <v>Ant</v>
      </c>
      <c r="R9" s="3">
        <v>0.34</v>
      </c>
    </row>
    <row r="10" spans="1:18" hidden="1">
      <c r="A10" t="s">
        <v>274</v>
      </c>
      <c r="B10" t="s">
        <v>275</v>
      </c>
      <c r="C10" t="s">
        <v>136</v>
      </c>
      <c r="D10">
        <v>530</v>
      </c>
      <c r="E10" t="s">
        <v>119</v>
      </c>
      <c r="F10" t="s">
        <v>52</v>
      </c>
      <c r="G10" t="s">
        <v>46</v>
      </c>
      <c r="H10" s="3">
        <v>0.48</v>
      </c>
      <c r="I10" t="s">
        <v>0</v>
      </c>
      <c r="J10" s="1" t="s">
        <v>119</v>
      </c>
      <c r="K10" s="1" t="s">
        <v>119</v>
      </c>
      <c r="L10" t="b">
        <f>IF(COUNTIF(carcinogens!$A$2:$A$35,F10),TRUE,FALSE)</f>
        <v>0</v>
      </c>
      <c r="M10" t="b">
        <f t="shared" si="0"/>
        <v>0</v>
      </c>
      <c r="N10" s="3">
        <f t="shared" si="1"/>
        <v>0.48</v>
      </c>
      <c r="O10" t="b">
        <f t="shared" si="2"/>
        <v>0</v>
      </c>
      <c r="P10" t="str">
        <f>VLOOKUP(C10,'Feedstock source'!$A$1:$B$8,2,FALSE)</f>
        <v>wood</v>
      </c>
      <c r="Q10" t="str">
        <f>VLOOKUP($F10,'PAHs abbreviations'!$A$2:$B$17,2,FALSE)</f>
        <v>Ant</v>
      </c>
      <c r="R10" s="3">
        <v>0.48</v>
      </c>
    </row>
    <row r="11" spans="1:18" hidden="1">
      <c r="A11" t="s">
        <v>274</v>
      </c>
      <c r="B11" t="s">
        <v>275</v>
      </c>
      <c r="C11" t="s">
        <v>136</v>
      </c>
      <c r="D11">
        <v>530</v>
      </c>
      <c r="E11" t="s">
        <v>119</v>
      </c>
      <c r="F11" t="s">
        <v>55</v>
      </c>
      <c r="G11" t="s">
        <v>46</v>
      </c>
      <c r="H11" s="3">
        <v>0.17</v>
      </c>
      <c r="I11" t="s">
        <v>0</v>
      </c>
      <c r="J11" s="1" t="s">
        <v>119</v>
      </c>
      <c r="K11" s="1" t="s">
        <v>119</v>
      </c>
      <c r="L11" t="b">
        <f>IF(COUNTIF(carcinogens!$A$2:$A$35,F11),TRUE,FALSE)</f>
        <v>1</v>
      </c>
      <c r="M11" t="b">
        <f t="shared" si="0"/>
        <v>0</v>
      </c>
      <c r="N11" s="3">
        <f t="shared" si="1"/>
        <v>0.17</v>
      </c>
      <c r="O11" t="b">
        <f t="shared" si="2"/>
        <v>0</v>
      </c>
      <c r="P11" t="str">
        <f>VLOOKUP(C11,'Feedstock source'!$A$1:$B$8,2,FALSE)</f>
        <v>wood</v>
      </c>
      <c r="Q11" t="str">
        <f>VLOOKUP($F11,'PAHs abbreviations'!$A$2:$B$17,2,FALSE)</f>
        <v>B(a)A</v>
      </c>
      <c r="R11" s="3">
        <v>0.17</v>
      </c>
    </row>
    <row r="12" spans="1:18" hidden="1">
      <c r="A12" t="s">
        <v>274</v>
      </c>
      <c r="B12" t="s">
        <v>275</v>
      </c>
      <c r="C12" t="s">
        <v>136</v>
      </c>
      <c r="D12">
        <v>530</v>
      </c>
      <c r="E12" t="s">
        <v>119</v>
      </c>
      <c r="F12" t="s">
        <v>55</v>
      </c>
      <c r="G12" t="s">
        <v>46</v>
      </c>
      <c r="H12" s="3">
        <v>0.18</v>
      </c>
      <c r="I12" t="s">
        <v>0</v>
      </c>
      <c r="J12" s="1" t="s">
        <v>119</v>
      </c>
      <c r="K12" s="1" t="s">
        <v>119</v>
      </c>
      <c r="L12" t="b">
        <f>IF(COUNTIF(carcinogens!$A$2:$A$35,F12),TRUE,FALSE)</f>
        <v>1</v>
      </c>
      <c r="M12" t="b">
        <f t="shared" si="0"/>
        <v>0</v>
      </c>
      <c r="N12" s="3">
        <f t="shared" si="1"/>
        <v>0.18</v>
      </c>
      <c r="O12" t="b">
        <f t="shared" si="2"/>
        <v>0</v>
      </c>
      <c r="P12" t="str">
        <f>VLOOKUP(C12,'Feedstock source'!$A$1:$B$8,2,FALSE)</f>
        <v>wood</v>
      </c>
      <c r="Q12" t="str">
        <f>VLOOKUP($F12,'PAHs abbreviations'!$A$2:$B$17,2,FALSE)</f>
        <v>B(a)A</v>
      </c>
      <c r="R12" s="3">
        <v>0.18</v>
      </c>
    </row>
    <row r="13" spans="1:18" hidden="1">
      <c r="A13" t="s">
        <v>274</v>
      </c>
      <c r="B13" t="s">
        <v>275</v>
      </c>
      <c r="C13" t="s">
        <v>136</v>
      </c>
      <c r="D13">
        <v>530</v>
      </c>
      <c r="E13" t="s">
        <v>119</v>
      </c>
      <c r="F13" t="s">
        <v>55</v>
      </c>
      <c r="G13" t="s">
        <v>46</v>
      </c>
      <c r="H13" s="3">
        <v>0.28999999999999998</v>
      </c>
      <c r="I13" t="s">
        <v>0</v>
      </c>
      <c r="J13" s="1" t="s">
        <v>119</v>
      </c>
      <c r="K13" s="1" t="s">
        <v>119</v>
      </c>
      <c r="L13" t="b">
        <f>IF(COUNTIF(carcinogens!$A$2:$A$35,F13),TRUE,FALSE)</f>
        <v>1</v>
      </c>
      <c r="M13" t="b">
        <f t="shared" si="0"/>
        <v>0</v>
      </c>
      <c r="N13" s="3">
        <f t="shared" si="1"/>
        <v>0.28999999999999998</v>
      </c>
      <c r="O13" t="b">
        <f t="shared" si="2"/>
        <v>0</v>
      </c>
      <c r="P13" t="str">
        <f>VLOOKUP(C13,'Feedstock source'!$A$1:$B$8,2,FALSE)</f>
        <v>wood</v>
      </c>
      <c r="Q13" t="str">
        <f>VLOOKUP($F13,'PAHs abbreviations'!$A$2:$B$17,2,FALSE)</f>
        <v>B(a)A</v>
      </c>
      <c r="R13" s="3">
        <v>0.28999999999999998</v>
      </c>
    </row>
    <row r="14" spans="1:18" hidden="1">
      <c r="A14" t="s">
        <v>274</v>
      </c>
      <c r="B14" t="s">
        <v>275</v>
      </c>
      <c r="C14" t="s">
        <v>136</v>
      </c>
      <c r="D14">
        <v>530</v>
      </c>
      <c r="E14" t="s">
        <v>119</v>
      </c>
      <c r="F14" t="s">
        <v>59</v>
      </c>
      <c r="G14" t="s">
        <v>46</v>
      </c>
      <c r="H14" s="3">
        <v>0.01</v>
      </c>
      <c r="I14" t="s">
        <v>0</v>
      </c>
      <c r="J14" s="1" t="s">
        <v>119</v>
      </c>
      <c r="K14" s="1" t="s">
        <v>119</v>
      </c>
      <c r="L14" t="b">
        <f>IF(COUNTIF(carcinogens!$A$2:$A$35,F14),TRUE,FALSE)</f>
        <v>1</v>
      </c>
      <c r="M14" t="b">
        <f t="shared" si="0"/>
        <v>0</v>
      </c>
      <c r="N14" s="3">
        <f t="shared" si="1"/>
        <v>0.01</v>
      </c>
      <c r="O14" t="b">
        <f t="shared" si="2"/>
        <v>0</v>
      </c>
      <c r="P14" t="str">
        <f>VLOOKUP(C14,'Feedstock source'!$A$1:$B$8,2,FALSE)</f>
        <v>wood</v>
      </c>
      <c r="Q14" t="str">
        <f>VLOOKUP($F14,'PAHs abbreviations'!$A$2:$B$17,2,FALSE)</f>
        <v>B(a)P</v>
      </c>
      <c r="R14" s="3">
        <v>0.01</v>
      </c>
    </row>
    <row r="15" spans="1:18" hidden="1">
      <c r="A15" t="s">
        <v>274</v>
      </c>
      <c r="B15" t="s">
        <v>275</v>
      </c>
      <c r="C15" t="s">
        <v>136</v>
      </c>
      <c r="D15">
        <v>530</v>
      </c>
      <c r="E15" t="s">
        <v>119</v>
      </c>
      <c r="F15" t="s">
        <v>59</v>
      </c>
      <c r="G15" t="s">
        <v>46</v>
      </c>
      <c r="H15" s="3">
        <v>0.02</v>
      </c>
      <c r="I15" t="s">
        <v>0</v>
      </c>
      <c r="J15" s="1" t="s">
        <v>119</v>
      </c>
      <c r="K15" s="1" t="s">
        <v>119</v>
      </c>
      <c r="L15" t="b">
        <f>IF(COUNTIF(carcinogens!$A$2:$A$35,F15),TRUE,FALSE)</f>
        <v>1</v>
      </c>
      <c r="M15" t="b">
        <f t="shared" si="0"/>
        <v>0</v>
      </c>
      <c r="N15" s="3">
        <f t="shared" si="1"/>
        <v>0.02</v>
      </c>
      <c r="O15" t="b">
        <f t="shared" si="2"/>
        <v>0</v>
      </c>
      <c r="P15" t="str">
        <f>VLOOKUP(C15,'Feedstock source'!$A$1:$B$8,2,FALSE)</f>
        <v>wood</v>
      </c>
      <c r="Q15" t="str">
        <f>VLOOKUP($F15,'PAHs abbreviations'!$A$2:$B$17,2,FALSE)</f>
        <v>B(a)P</v>
      </c>
      <c r="R15" s="3">
        <v>0.02</v>
      </c>
    </row>
    <row r="16" spans="1:18" hidden="1">
      <c r="A16" t="s">
        <v>274</v>
      </c>
      <c r="B16" t="s">
        <v>275</v>
      </c>
      <c r="C16" t="s">
        <v>136</v>
      </c>
      <c r="D16">
        <v>530</v>
      </c>
      <c r="E16" t="s">
        <v>119</v>
      </c>
      <c r="F16" t="s">
        <v>59</v>
      </c>
      <c r="G16" t="s">
        <v>46</v>
      </c>
      <c r="H16" s="3" t="s">
        <v>97</v>
      </c>
      <c r="I16" t="s">
        <v>0</v>
      </c>
      <c r="J16" s="1" t="s">
        <v>119</v>
      </c>
      <c r="K16" s="1" t="s">
        <v>119</v>
      </c>
      <c r="L16" t="b">
        <f>IF(COUNTIF(carcinogens!$A$2:$A$35,F16),TRUE,FALSE)</f>
        <v>1</v>
      </c>
      <c r="M16" t="b">
        <f t="shared" si="0"/>
        <v>1</v>
      </c>
      <c r="N16" s="3">
        <f>0.01/2</f>
        <v>5.0000000000000001E-3</v>
      </c>
      <c r="O16" t="b">
        <f t="shared" si="2"/>
        <v>0</v>
      </c>
      <c r="P16" t="str">
        <f>VLOOKUP(C16,'Feedstock source'!$A$1:$B$8,2,FALSE)</f>
        <v>wood</v>
      </c>
      <c r="Q16" t="str">
        <f>VLOOKUP($F16,'PAHs abbreviations'!$A$2:$B$17,2,FALSE)</f>
        <v>B(a)P</v>
      </c>
      <c r="R16" s="3">
        <v>0.01</v>
      </c>
    </row>
    <row r="17" spans="1:18" hidden="1">
      <c r="A17" t="s">
        <v>274</v>
      </c>
      <c r="B17" t="s">
        <v>275</v>
      </c>
      <c r="C17" t="s">
        <v>136</v>
      </c>
      <c r="D17">
        <v>530</v>
      </c>
      <c r="E17" t="s">
        <v>119</v>
      </c>
      <c r="F17" t="s">
        <v>57</v>
      </c>
      <c r="G17" t="s">
        <v>46</v>
      </c>
      <c r="H17" s="3">
        <v>0.03</v>
      </c>
      <c r="I17" t="s">
        <v>0</v>
      </c>
      <c r="J17" s="1" t="s">
        <v>119</v>
      </c>
      <c r="K17" s="1" t="s">
        <v>119</v>
      </c>
      <c r="L17" t="b">
        <f>IF(COUNTIF(carcinogens!$A$2:$A$35,F17),TRUE,FALSE)</f>
        <v>1</v>
      </c>
      <c r="M17" t="b">
        <f t="shared" si="0"/>
        <v>0</v>
      </c>
      <c r="N17" s="3">
        <f t="shared" ref="N17:N46" si="3">H17</f>
        <v>0.03</v>
      </c>
      <c r="O17" t="b">
        <f t="shared" si="2"/>
        <v>0</v>
      </c>
      <c r="P17" t="str">
        <f>VLOOKUP(C17,'Feedstock source'!$A$1:$B$8,2,FALSE)</f>
        <v>wood</v>
      </c>
      <c r="Q17" t="str">
        <f>VLOOKUP($F17,'PAHs abbreviations'!$A$2:$B$17,2,FALSE)</f>
        <v>B(b)F</v>
      </c>
      <c r="R17" s="3">
        <v>0.03</v>
      </c>
    </row>
    <row r="18" spans="1:18" hidden="1">
      <c r="A18" t="s">
        <v>274</v>
      </c>
      <c r="B18" t="s">
        <v>275</v>
      </c>
      <c r="C18" t="s">
        <v>136</v>
      </c>
      <c r="D18">
        <v>530</v>
      </c>
      <c r="E18" t="s">
        <v>119</v>
      </c>
      <c r="F18" t="s">
        <v>57</v>
      </c>
      <c r="G18" t="s">
        <v>46</v>
      </c>
      <c r="H18" s="3">
        <v>0.03</v>
      </c>
      <c r="I18" t="s">
        <v>0</v>
      </c>
      <c r="J18" s="1" t="s">
        <v>119</v>
      </c>
      <c r="K18" s="1" t="s">
        <v>119</v>
      </c>
      <c r="L18" t="b">
        <f>IF(COUNTIF(carcinogens!$A$2:$A$35,F18),TRUE,FALSE)</f>
        <v>1</v>
      </c>
      <c r="M18" t="b">
        <f t="shared" si="0"/>
        <v>0</v>
      </c>
      <c r="N18" s="3">
        <f t="shared" si="3"/>
        <v>0.03</v>
      </c>
      <c r="O18" t="b">
        <f t="shared" si="2"/>
        <v>0</v>
      </c>
      <c r="P18" t="str">
        <f>VLOOKUP(C18,'Feedstock source'!$A$1:$B$8,2,FALSE)</f>
        <v>wood</v>
      </c>
      <c r="Q18" t="str">
        <f>VLOOKUP($F18,'PAHs abbreviations'!$A$2:$B$17,2,FALSE)</f>
        <v>B(b)F</v>
      </c>
      <c r="R18" s="3">
        <v>0.03</v>
      </c>
    </row>
    <row r="19" spans="1:18" hidden="1">
      <c r="A19" t="s">
        <v>274</v>
      </c>
      <c r="B19" t="s">
        <v>275</v>
      </c>
      <c r="C19" t="s">
        <v>136</v>
      </c>
      <c r="D19">
        <v>530</v>
      </c>
      <c r="E19" t="s">
        <v>119</v>
      </c>
      <c r="F19" t="s">
        <v>57</v>
      </c>
      <c r="G19" t="s">
        <v>46</v>
      </c>
      <c r="H19" s="3">
        <v>0.06</v>
      </c>
      <c r="I19" t="s">
        <v>0</v>
      </c>
      <c r="J19" s="1" t="s">
        <v>119</v>
      </c>
      <c r="K19" s="1" t="s">
        <v>119</v>
      </c>
      <c r="L19" t="b">
        <f>IF(COUNTIF(carcinogens!$A$2:$A$35,F19),TRUE,FALSE)</f>
        <v>1</v>
      </c>
      <c r="M19" t="b">
        <f t="shared" si="0"/>
        <v>0</v>
      </c>
      <c r="N19" s="3">
        <f t="shared" si="3"/>
        <v>0.06</v>
      </c>
      <c r="O19" t="b">
        <f t="shared" si="2"/>
        <v>0</v>
      </c>
      <c r="P19" t="str">
        <f>VLOOKUP(C19,'Feedstock source'!$A$1:$B$8,2,FALSE)</f>
        <v>wood</v>
      </c>
      <c r="Q19" t="str">
        <f>VLOOKUP($F19,'PAHs abbreviations'!$A$2:$B$17,2,FALSE)</f>
        <v>B(b)F</v>
      </c>
      <c r="R19" s="3">
        <v>0.06</v>
      </c>
    </row>
    <row r="20" spans="1:18" hidden="1">
      <c r="A20" t="s">
        <v>274</v>
      </c>
      <c r="B20" t="s">
        <v>275</v>
      </c>
      <c r="C20" t="s">
        <v>136</v>
      </c>
      <c r="D20">
        <v>530</v>
      </c>
      <c r="E20" t="s">
        <v>119</v>
      </c>
      <c r="F20" t="s">
        <v>61</v>
      </c>
      <c r="G20" t="s">
        <v>46</v>
      </c>
      <c r="H20" s="3">
        <v>0.01</v>
      </c>
      <c r="I20" t="s">
        <v>0</v>
      </c>
      <c r="J20" s="1" t="s">
        <v>119</v>
      </c>
      <c r="K20" s="1" t="s">
        <v>119</v>
      </c>
      <c r="L20" t="b">
        <f>IF(COUNTIF(carcinogens!$A$2:$A$35,F20),TRUE,FALSE)</f>
        <v>1</v>
      </c>
      <c r="M20" t="b">
        <f t="shared" si="0"/>
        <v>0</v>
      </c>
      <c r="N20" s="3">
        <f t="shared" si="3"/>
        <v>0.01</v>
      </c>
      <c r="O20" t="b">
        <f t="shared" si="2"/>
        <v>0</v>
      </c>
      <c r="P20" t="str">
        <f>VLOOKUP(C20,'Feedstock source'!$A$1:$B$8,2,FALSE)</f>
        <v>wood</v>
      </c>
      <c r="Q20" t="str">
        <f>VLOOKUP($F20,'PAHs abbreviations'!$A$2:$B$17,2,FALSE)</f>
        <v>B(ghi)P</v>
      </c>
      <c r="R20" s="3">
        <v>0.01</v>
      </c>
    </row>
    <row r="21" spans="1:18" hidden="1">
      <c r="A21" t="s">
        <v>274</v>
      </c>
      <c r="B21" t="s">
        <v>275</v>
      </c>
      <c r="C21" t="s">
        <v>136</v>
      </c>
      <c r="D21">
        <v>530</v>
      </c>
      <c r="E21" t="s">
        <v>119</v>
      </c>
      <c r="F21" t="s">
        <v>61</v>
      </c>
      <c r="G21" t="s">
        <v>46</v>
      </c>
      <c r="H21" s="3">
        <v>0.01</v>
      </c>
      <c r="I21" t="s">
        <v>0</v>
      </c>
      <c r="J21" s="1" t="s">
        <v>119</v>
      </c>
      <c r="K21" s="1" t="s">
        <v>119</v>
      </c>
      <c r="L21" t="b">
        <f>IF(COUNTIF(carcinogens!$A$2:$A$35,F21),TRUE,FALSE)</f>
        <v>1</v>
      </c>
      <c r="M21" t="b">
        <f t="shared" si="0"/>
        <v>0</v>
      </c>
      <c r="N21" s="3">
        <f t="shared" si="3"/>
        <v>0.01</v>
      </c>
      <c r="O21" t="b">
        <f t="shared" si="2"/>
        <v>0</v>
      </c>
      <c r="P21" t="str">
        <f>VLOOKUP(C21,'Feedstock source'!$A$1:$B$8,2,FALSE)</f>
        <v>wood</v>
      </c>
      <c r="Q21" t="str">
        <f>VLOOKUP($F21,'PAHs abbreviations'!$A$2:$B$17,2,FALSE)</f>
        <v>B(ghi)P</v>
      </c>
      <c r="R21" s="3">
        <v>0.01</v>
      </c>
    </row>
    <row r="22" spans="1:18" hidden="1">
      <c r="A22" t="s">
        <v>274</v>
      </c>
      <c r="B22" t="s">
        <v>275</v>
      </c>
      <c r="C22" t="s">
        <v>136</v>
      </c>
      <c r="D22">
        <v>530</v>
      </c>
      <c r="E22" t="s">
        <v>119</v>
      </c>
      <c r="F22" t="s">
        <v>61</v>
      </c>
      <c r="G22" t="s">
        <v>46</v>
      </c>
      <c r="H22" s="3">
        <v>0.03</v>
      </c>
      <c r="I22" t="s">
        <v>0</v>
      </c>
      <c r="J22" s="1" t="s">
        <v>119</v>
      </c>
      <c r="K22" s="1" t="s">
        <v>119</v>
      </c>
      <c r="L22" t="b">
        <f>IF(COUNTIF(carcinogens!$A$2:$A$35,F22),TRUE,FALSE)</f>
        <v>1</v>
      </c>
      <c r="M22" t="b">
        <f t="shared" si="0"/>
        <v>0</v>
      </c>
      <c r="N22" s="3">
        <f t="shared" si="3"/>
        <v>0.03</v>
      </c>
      <c r="O22" t="b">
        <f t="shared" si="2"/>
        <v>0</v>
      </c>
      <c r="P22" t="str">
        <f>VLOOKUP(C22,'Feedstock source'!$A$1:$B$8,2,FALSE)</f>
        <v>wood</v>
      </c>
      <c r="Q22" t="str">
        <f>VLOOKUP($F22,'PAHs abbreviations'!$A$2:$B$17,2,FALSE)</f>
        <v>B(ghi)P</v>
      </c>
      <c r="R22" s="3">
        <v>0.03</v>
      </c>
    </row>
    <row r="23" spans="1:18" hidden="1">
      <c r="A23" t="s">
        <v>274</v>
      </c>
      <c r="B23" t="s">
        <v>275</v>
      </c>
      <c r="C23" t="s">
        <v>136</v>
      </c>
      <c r="D23">
        <v>530</v>
      </c>
      <c r="E23" t="s">
        <v>119</v>
      </c>
      <c r="F23" t="s">
        <v>58</v>
      </c>
      <c r="G23" t="s">
        <v>46</v>
      </c>
      <c r="H23" s="3">
        <v>0.02</v>
      </c>
      <c r="I23" t="s">
        <v>0</v>
      </c>
      <c r="J23" s="1" t="s">
        <v>119</v>
      </c>
      <c r="K23" s="1" t="s">
        <v>119</v>
      </c>
      <c r="L23" t="b">
        <f>IF(COUNTIF(carcinogens!$A$2:$A$35,F23),TRUE,FALSE)</f>
        <v>1</v>
      </c>
      <c r="M23" t="b">
        <f t="shared" si="0"/>
        <v>0</v>
      </c>
      <c r="N23" s="3">
        <f t="shared" si="3"/>
        <v>0.02</v>
      </c>
      <c r="O23" t="b">
        <f t="shared" si="2"/>
        <v>0</v>
      </c>
      <c r="P23" t="str">
        <f>VLOOKUP(C23,'Feedstock source'!$A$1:$B$8,2,FALSE)</f>
        <v>wood</v>
      </c>
      <c r="Q23" t="str">
        <f>VLOOKUP($F23,'PAHs abbreviations'!$A$2:$B$17,2,FALSE)</f>
        <v>B(k)F</v>
      </c>
      <c r="R23" s="3">
        <v>0.02</v>
      </c>
    </row>
    <row r="24" spans="1:18" hidden="1">
      <c r="A24" t="s">
        <v>274</v>
      </c>
      <c r="B24" t="s">
        <v>275</v>
      </c>
      <c r="C24" t="s">
        <v>136</v>
      </c>
      <c r="D24">
        <v>530</v>
      </c>
      <c r="E24" t="s">
        <v>119</v>
      </c>
      <c r="F24" t="s">
        <v>58</v>
      </c>
      <c r="G24" t="s">
        <v>46</v>
      </c>
      <c r="H24" s="3">
        <v>0.02</v>
      </c>
      <c r="I24" t="s">
        <v>0</v>
      </c>
      <c r="J24" s="1" t="s">
        <v>119</v>
      </c>
      <c r="K24" s="1" t="s">
        <v>119</v>
      </c>
      <c r="L24" t="b">
        <f>IF(COUNTIF(carcinogens!$A$2:$A$35,F24),TRUE,FALSE)</f>
        <v>1</v>
      </c>
      <c r="M24" t="b">
        <f t="shared" si="0"/>
        <v>0</v>
      </c>
      <c r="N24" s="3">
        <f t="shared" si="3"/>
        <v>0.02</v>
      </c>
      <c r="O24" t="b">
        <f t="shared" si="2"/>
        <v>0</v>
      </c>
      <c r="P24" t="str">
        <f>VLOOKUP(C24,'Feedstock source'!$A$1:$B$8,2,FALSE)</f>
        <v>wood</v>
      </c>
      <c r="Q24" t="str">
        <f>VLOOKUP($F24,'PAHs abbreviations'!$A$2:$B$17,2,FALSE)</f>
        <v>B(k)F</v>
      </c>
      <c r="R24" s="3">
        <v>0.02</v>
      </c>
    </row>
    <row r="25" spans="1:18" hidden="1">
      <c r="A25" t="s">
        <v>274</v>
      </c>
      <c r="B25" t="s">
        <v>275</v>
      </c>
      <c r="C25" t="s">
        <v>136</v>
      </c>
      <c r="D25">
        <v>530</v>
      </c>
      <c r="E25" t="s">
        <v>119</v>
      </c>
      <c r="F25" t="s">
        <v>58</v>
      </c>
      <c r="G25" t="s">
        <v>46</v>
      </c>
      <c r="H25" s="3">
        <v>0.04</v>
      </c>
      <c r="I25" t="s">
        <v>0</v>
      </c>
      <c r="J25" s="1" t="s">
        <v>119</v>
      </c>
      <c r="K25" s="1" t="s">
        <v>119</v>
      </c>
      <c r="L25" t="b">
        <f>IF(COUNTIF(carcinogens!$A$2:$A$35,F25),TRUE,FALSE)</f>
        <v>1</v>
      </c>
      <c r="M25" t="b">
        <f t="shared" si="0"/>
        <v>0</v>
      </c>
      <c r="N25" s="3">
        <f t="shared" si="3"/>
        <v>0.04</v>
      </c>
      <c r="O25" t="b">
        <f t="shared" si="2"/>
        <v>0</v>
      </c>
      <c r="P25" t="str">
        <f>VLOOKUP(C25,'Feedstock source'!$A$1:$B$8,2,FALSE)</f>
        <v>wood</v>
      </c>
      <c r="Q25" t="str">
        <f>VLOOKUP($F25,'PAHs abbreviations'!$A$2:$B$17,2,FALSE)</f>
        <v>B(k)F</v>
      </c>
      <c r="R25" s="3">
        <v>0.04</v>
      </c>
    </row>
    <row r="26" spans="1:18" hidden="1">
      <c r="A26" t="s">
        <v>274</v>
      </c>
      <c r="B26" t="s">
        <v>275</v>
      </c>
      <c r="C26" t="s">
        <v>136</v>
      </c>
      <c r="D26">
        <v>530</v>
      </c>
      <c r="E26" t="s">
        <v>119</v>
      </c>
      <c r="F26" t="s">
        <v>56</v>
      </c>
      <c r="G26" t="s">
        <v>46</v>
      </c>
      <c r="H26" s="3">
        <v>0.02</v>
      </c>
      <c r="I26" t="s">
        <v>0</v>
      </c>
      <c r="J26" s="1" t="s">
        <v>119</v>
      </c>
      <c r="K26" s="1" t="s">
        <v>119</v>
      </c>
      <c r="L26" t="b">
        <f>IF(COUNTIF(carcinogens!$A$2:$A$35,F26),TRUE,FALSE)</f>
        <v>1</v>
      </c>
      <c r="M26" t="b">
        <f t="shared" si="0"/>
        <v>0</v>
      </c>
      <c r="N26" s="3">
        <f t="shared" si="3"/>
        <v>0.02</v>
      </c>
      <c r="O26" t="b">
        <f t="shared" si="2"/>
        <v>0</v>
      </c>
      <c r="P26" t="str">
        <f>VLOOKUP(C26,'Feedstock source'!$A$1:$B$8,2,FALSE)</f>
        <v>wood</v>
      </c>
      <c r="Q26" t="str">
        <f>VLOOKUP($F26,'PAHs abbreviations'!$A$2:$B$17,2,FALSE)</f>
        <v>Cry</v>
      </c>
      <c r="R26" s="3">
        <v>0.02</v>
      </c>
    </row>
    <row r="27" spans="1:18" hidden="1">
      <c r="A27" t="s">
        <v>274</v>
      </c>
      <c r="B27" t="s">
        <v>275</v>
      </c>
      <c r="C27" t="s">
        <v>136</v>
      </c>
      <c r="D27">
        <v>530</v>
      </c>
      <c r="E27" t="s">
        <v>119</v>
      </c>
      <c r="F27" t="s">
        <v>56</v>
      </c>
      <c r="G27" t="s">
        <v>46</v>
      </c>
      <c r="H27" s="3">
        <v>0.02</v>
      </c>
      <c r="I27" t="s">
        <v>0</v>
      </c>
      <c r="J27" s="1" t="s">
        <v>119</v>
      </c>
      <c r="K27" s="1" t="s">
        <v>119</v>
      </c>
      <c r="L27" t="b">
        <f>IF(COUNTIF(carcinogens!$A$2:$A$35,F27),TRUE,FALSE)</f>
        <v>1</v>
      </c>
      <c r="M27" t="b">
        <f t="shared" si="0"/>
        <v>0</v>
      </c>
      <c r="N27" s="3">
        <f t="shared" si="3"/>
        <v>0.02</v>
      </c>
      <c r="O27" t="b">
        <f t="shared" si="2"/>
        <v>0</v>
      </c>
      <c r="P27" t="str">
        <f>VLOOKUP(C27,'Feedstock source'!$A$1:$B$8,2,FALSE)</f>
        <v>wood</v>
      </c>
      <c r="Q27" t="str">
        <f>VLOOKUP($F27,'PAHs abbreviations'!$A$2:$B$17,2,FALSE)</f>
        <v>Cry</v>
      </c>
      <c r="R27" s="3">
        <v>0.02</v>
      </c>
    </row>
    <row r="28" spans="1:18" hidden="1">
      <c r="A28" t="s">
        <v>274</v>
      </c>
      <c r="B28" t="s">
        <v>275</v>
      </c>
      <c r="C28" t="s">
        <v>136</v>
      </c>
      <c r="D28">
        <v>530</v>
      </c>
      <c r="E28" t="s">
        <v>119</v>
      </c>
      <c r="F28" t="s">
        <v>56</v>
      </c>
      <c r="G28" t="s">
        <v>46</v>
      </c>
      <c r="H28" s="3">
        <v>0.05</v>
      </c>
      <c r="I28" t="s">
        <v>0</v>
      </c>
      <c r="J28" s="1" t="s">
        <v>119</v>
      </c>
      <c r="K28" s="1" t="s">
        <v>119</v>
      </c>
      <c r="L28" t="b">
        <f>IF(COUNTIF(carcinogens!$A$2:$A$35,F28),TRUE,FALSE)</f>
        <v>1</v>
      </c>
      <c r="M28" t="b">
        <f t="shared" si="0"/>
        <v>0</v>
      </c>
      <c r="N28" s="3">
        <f t="shared" si="3"/>
        <v>0.05</v>
      </c>
      <c r="O28" t="b">
        <f t="shared" si="2"/>
        <v>0</v>
      </c>
      <c r="P28" t="str">
        <f>VLOOKUP(C28,'Feedstock source'!$A$1:$B$8,2,FALSE)</f>
        <v>wood</v>
      </c>
      <c r="Q28" t="str">
        <f>VLOOKUP($F28,'PAHs abbreviations'!$A$2:$B$17,2,FALSE)</f>
        <v>Cry</v>
      </c>
      <c r="R28" s="3">
        <v>0.05</v>
      </c>
    </row>
    <row r="29" spans="1:18" hidden="1">
      <c r="A29" t="s">
        <v>274</v>
      </c>
      <c r="B29" t="s">
        <v>275</v>
      </c>
      <c r="C29" t="s">
        <v>136</v>
      </c>
      <c r="D29">
        <v>530</v>
      </c>
      <c r="E29" t="s">
        <v>119</v>
      </c>
      <c r="F29" t="s">
        <v>62</v>
      </c>
      <c r="G29" t="s">
        <v>46</v>
      </c>
      <c r="H29" s="3">
        <v>0.01</v>
      </c>
      <c r="I29" t="s">
        <v>0</v>
      </c>
      <c r="J29" s="1" t="s">
        <v>119</v>
      </c>
      <c r="K29" s="1" t="s">
        <v>119</v>
      </c>
      <c r="L29" t="b">
        <f>IF(COUNTIF(carcinogens!$A$2:$A$35,F29),TRUE,FALSE)</f>
        <v>1</v>
      </c>
      <c r="M29" t="b">
        <f t="shared" si="0"/>
        <v>0</v>
      </c>
      <c r="N29" s="3">
        <f t="shared" si="3"/>
        <v>0.01</v>
      </c>
      <c r="O29" t="b">
        <f t="shared" si="2"/>
        <v>0</v>
      </c>
      <c r="P29" t="str">
        <f>VLOOKUP(C29,'Feedstock source'!$A$1:$B$8,2,FALSE)</f>
        <v>wood</v>
      </c>
      <c r="Q29" t="str">
        <f>VLOOKUP($F29,'PAHs abbreviations'!$A$2:$B$17,2,FALSE)</f>
        <v>DB(ah)A</v>
      </c>
      <c r="R29" s="3">
        <v>0.01</v>
      </c>
    </row>
    <row r="30" spans="1:18" hidden="1">
      <c r="A30" t="s">
        <v>274</v>
      </c>
      <c r="B30" t="s">
        <v>275</v>
      </c>
      <c r="C30" t="s">
        <v>136</v>
      </c>
      <c r="D30">
        <v>530</v>
      </c>
      <c r="E30" t="s">
        <v>119</v>
      </c>
      <c r="F30" t="s">
        <v>62</v>
      </c>
      <c r="G30" t="s">
        <v>46</v>
      </c>
      <c r="H30" s="3">
        <v>0.01</v>
      </c>
      <c r="I30" t="s">
        <v>0</v>
      </c>
      <c r="J30" s="1" t="s">
        <v>119</v>
      </c>
      <c r="K30" s="1" t="s">
        <v>119</v>
      </c>
      <c r="L30" t="b">
        <f>IF(COUNTIF(carcinogens!$A$2:$A$35,F30),TRUE,FALSE)</f>
        <v>1</v>
      </c>
      <c r="M30" t="b">
        <f t="shared" si="0"/>
        <v>0</v>
      </c>
      <c r="N30" s="3">
        <f t="shared" si="3"/>
        <v>0.01</v>
      </c>
      <c r="O30" t="b">
        <f t="shared" si="2"/>
        <v>0</v>
      </c>
      <c r="P30" t="str">
        <f>VLOOKUP(C30,'Feedstock source'!$A$1:$B$8,2,FALSE)</f>
        <v>wood</v>
      </c>
      <c r="Q30" t="str">
        <f>VLOOKUP($F30,'PAHs abbreviations'!$A$2:$B$17,2,FALSE)</f>
        <v>DB(ah)A</v>
      </c>
      <c r="R30" s="3">
        <v>0.01</v>
      </c>
    </row>
    <row r="31" spans="1:18" hidden="1">
      <c r="A31" t="s">
        <v>274</v>
      </c>
      <c r="B31" t="s">
        <v>275</v>
      </c>
      <c r="C31" t="s">
        <v>136</v>
      </c>
      <c r="D31">
        <v>530</v>
      </c>
      <c r="E31" t="s">
        <v>119</v>
      </c>
      <c r="F31" t="s">
        <v>62</v>
      </c>
      <c r="G31" t="s">
        <v>46</v>
      </c>
      <c r="H31" s="3">
        <v>0.03</v>
      </c>
      <c r="I31" t="s">
        <v>0</v>
      </c>
      <c r="J31" s="1" t="s">
        <v>119</v>
      </c>
      <c r="K31" s="1" t="s">
        <v>119</v>
      </c>
      <c r="L31" t="b">
        <f>IF(COUNTIF(carcinogens!$A$2:$A$35,F31),TRUE,FALSE)</f>
        <v>1</v>
      </c>
      <c r="M31" t="b">
        <f t="shared" si="0"/>
        <v>0</v>
      </c>
      <c r="N31" s="3">
        <f t="shared" si="3"/>
        <v>0.03</v>
      </c>
      <c r="O31" t="b">
        <f t="shared" si="2"/>
        <v>0</v>
      </c>
      <c r="P31" t="str">
        <f>VLOOKUP(C31,'Feedstock source'!$A$1:$B$8,2,FALSE)</f>
        <v>wood</v>
      </c>
      <c r="Q31" t="str">
        <f>VLOOKUP($F31,'PAHs abbreviations'!$A$2:$B$17,2,FALSE)</f>
        <v>DB(ah)A</v>
      </c>
      <c r="R31" s="3">
        <v>0.03</v>
      </c>
    </row>
    <row r="32" spans="1:18" hidden="1">
      <c r="A32" t="s">
        <v>274</v>
      </c>
      <c r="B32" t="s">
        <v>275</v>
      </c>
      <c r="C32" t="s">
        <v>136</v>
      </c>
      <c r="D32">
        <v>530</v>
      </c>
      <c r="E32" t="s">
        <v>119</v>
      </c>
      <c r="F32" t="s">
        <v>53</v>
      </c>
      <c r="G32" t="s">
        <v>46</v>
      </c>
      <c r="H32" s="3">
        <v>0.05</v>
      </c>
      <c r="I32" t="s">
        <v>0</v>
      </c>
      <c r="J32" s="1" t="s">
        <v>119</v>
      </c>
      <c r="K32" s="1" t="s">
        <v>119</v>
      </c>
      <c r="L32" t="b">
        <f>IF(COUNTIF(carcinogens!$A$2:$A$35,F32),TRUE,FALSE)</f>
        <v>0</v>
      </c>
      <c r="M32" t="b">
        <f t="shared" si="0"/>
        <v>0</v>
      </c>
      <c r="N32" s="3">
        <f t="shared" si="3"/>
        <v>0.05</v>
      </c>
      <c r="O32" t="b">
        <f t="shared" si="2"/>
        <v>0</v>
      </c>
      <c r="P32" t="str">
        <f>VLOOKUP(C32,'Feedstock source'!$A$1:$B$8,2,FALSE)</f>
        <v>wood</v>
      </c>
      <c r="Q32" t="str">
        <f>VLOOKUP($F32,'PAHs abbreviations'!$A$2:$B$17,2,FALSE)</f>
        <v>Flt</v>
      </c>
      <c r="R32" s="3">
        <v>0.05</v>
      </c>
    </row>
    <row r="33" spans="1:18" hidden="1">
      <c r="A33" t="s">
        <v>274</v>
      </c>
      <c r="B33" t="s">
        <v>275</v>
      </c>
      <c r="C33" t="s">
        <v>136</v>
      </c>
      <c r="D33">
        <v>530</v>
      </c>
      <c r="E33" t="s">
        <v>119</v>
      </c>
      <c r="F33" t="s">
        <v>53</v>
      </c>
      <c r="G33" t="s">
        <v>46</v>
      </c>
      <c r="H33" s="3">
        <v>0.06</v>
      </c>
      <c r="I33" t="s">
        <v>0</v>
      </c>
      <c r="J33" s="1" t="s">
        <v>119</v>
      </c>
      <c r="K33" s="1" t="s">
        <v>119</v>
      </c>
      <c r="L33" t="b">
        <f>IF(COUNTIF(carcinogens!$A$2:$A$35,F33),TRUE,FALSE)</f>
        <v>0</v>
      </c>
      <c r="M33" t="b">
        <f t="shared" si="0"/>
        <v>0</v>
      </c>
      <c r="N33" s="3">
        <f t="shared" si="3"/>
        <v>0.06</v>
      </c>
      <c r="O33" t="b">
        <f t="shared" si="2"/>
        <v>0</v>
      </c>
      <c r="P33" t="str">
        <f>VLOOKUP(C33,'Feedstock source'!$A$1:$B$8,2,FALSE)</f>
        <v>wood</v>
      </c>
      <c r="Q33" t="str">
        <f>VLOOKUP($F33,'PAHs abbreviations'!$A$2:$B$17,2,FALSE)</f>
        <v>Flt</v>
      </c>
      <c r="R33" s="3">
        <v>0.06</v>
      </c>
    </row>
    <row r="34" spans="1:18" hidden="1">
      <c r="A34" t="s">
        <v>274</v>
      </c>
      <c r="B34" t="s">
        <v>275</v>
      </c>
      <c r="C34" t="s">
        <v>136</v>
      </c>
      <c r="D34">
        <v>530</v>
      </c>
      <c r="E34" t="s">
        <v>119</v>
      </c>
      <c r="F34" t="s">
        <v>53</v>
      </c>
      <c r="G34" t="s">
        <v>46</v>
      </c>
      <c r="H34" s="3">
        <v>0.08</v>
      </c>
      <c r="I34" t="s">
        <v>0</v>
      </c>
      <c r="J34" s="1" t="s">
        <v>119</v>
      </c>
      <c r="K34" s="1" t="s">
        <v>119</v>
      </c>
      <c r="L34" t="b">
        <f>IF(COUNTIF(carcinogens!$A$2:$A$35,F34),TRUE,FALSE)</f>
        <v>0</v>
      </c>
      <c r="M34" t="b">
        <f t="shared" si="0"/>
        <v>0</v>
      </c>
      <c r="N34" s="3">
        <f t="shared" si="3"/>
        <v>0.08</v>
      </c>
      <c r="O34" t="b">
        <f t="shared" si="2"/>
        <v>0</v>
      </c>
      <c r="P34" t="str">
        <f>VLOOKUP(C34,'Feedstock source'!$A$1:$B$8,2,FALSE)</f>
        <v>wood</v>
      </c>
      <c r="Q34" t="str">
        <f>VLOOKUP($F34,'PAHs abbreviations'!$A$2:$B$17,2,FALSE)</f>
        <v>Flt</v>
      </c>
      <c r="R34" s="3">
        <v>0.08</v>
      </c>
    </row>
    <row r="35" spans="1:18" hidden="1">
      <c r="A35" t="s">
        <v>274</v>
      </c>
      <c r="B35" t="s">
        <v>275</v>
      </c>
      <c r="C35" t="s">
        <v>136</v>
      </c>
      <c r="D35">
        <v>530</v>
      </c>
      <c r="E35" t="s">
        <v>119</v>
      </c>
      <c r="F35" t="s">
        <v>50</v>
      </c>
      <c r="G35" t="s">
        <v>46</v>
      </c>
      <c r="H35" s="3">
        <v>0.05</v>
      </c>
      <c r="I35" t="s">
        <v>0</v>
      </c>
      <c r="J35" s="1" t="s">
        <v>119</v>
      </c>
      <c r="K35" s="1" t="s">
        <v>119</v>
      </c>
      <c r="L35" t="b">
        <f>IF(COUNTIF(carcinogens!$A$2:$A$35,F35),TRUE,FALSE)</f>
        <v>0</v>
      </c>
      <c r="M35" t="b">
        <f t="shared" si="0"/>
        <v>0</v>
      </c>
      <c r="N35" s="3">
        <f t="shared" si="3"/>
        <v>0.05</v>
      </c>
      <c r="O35" t="b">
        <f t="shared" si="2"/>
        <v>0</v>
      </c>
      <c r="P35" t="str">
        <f>VLOOKUP(C35,'Feedstock source'!$A$1:$B$8,2,FALSE)</f>
        <v>wood</v>
      </c>
      <c r="Q35" t="str">
        <f>VLOOKUP($F35,'PAHs abbreviations'!$A$2:$B$17,2,FALSE)</f>
        <v>Flu</v>
      </c>
      <c r="R35" s="3">
        <v>0.05</v>
      </c>
    </row>
    <row r="36" spans="1:18" hidden="1">
      <c r="A36" t="s">
        <v>274</v>
      </c>
      <c r="B36" t="s">
        <v>275</v>
      </c>
      <c r="C36" t="s">
        <v>136</v>
      </c>
      <c r="D36">
        <v>530</v>
      </c>
      <c r="E36" t="s">
        <v>119</v>
      </c>
      <c r="F36" t="s">
        <v>50</v>
      </c>
      <c r="G36" t="s">
        <v>46</v>
      </c>
      <c r="H36" s="3">
        <v>0.06</v>
      </c>
      <c r="I36" t="s">
        <v>0</v>
      </c>
      <c r="J36" s="1" t="s">
        <v>119</v>
      </c>
      <c r="K36" s="1" t="s">
        <v>119</v>
      </c>
      <c r="L36" t="b">
        <f>IF(COUNTIF(carcinogens!$A$2:$A$35,F36),TRUE,FALSE)</f>
        <v>0</v>
      </c>
      <c r="M36" t="b">
        <f t="shared" si="0"/>
        <v>0</v>
      </c>
      <c r="N36" s="3">
        <f t="shared" si="3"/>
        <v>0.06</v>
      </c>
      <c r="O36" t="b">
        <f t="shared" si="2"/>
        <v>0</v>
      </c>
      <c r="P36" t="str">
        <f>VLOOKUP(C36,'Feedstock source'!$A$1:$B$8,2,FALSE)</f>
        <v>wood</v>
      </c>
      <c r="Q36" t="str">
        <f>VLOOKUP($F36,'PAHs abbreviations'!$A$2:$B$17,2,FALSE)</f>
        <v>Flu</v>
      </c>
      <c r="R36" s="3">
        <v>0.06</v>
      </c>
    </row>
    <row r="37" spans="1:18" hidden="1">
      <c r="A37" t="s">
        <v>274</v>
      </c>
      <c r="B37" t="s">
        <v>275</v>
      </c>
      <c r="C37" t="s">
        <v>136</v>
      </c>
      <c r="D37">
        <v>530</v>
      </c>
      <c r="E37" t="s">
        <v>119</v>
      </c>
      <c r="F37" t="s">
        <v>50</v>
      </c>
      <c r="G37" t="s">
        <v>46</v>
      </c>
      <c r="H37" s="3">
        <v>0.09</v>
      </c>
      <c r="I37" t="s">
        <v>0</v>
      </c>
      <c r="J37" s="1" t="s">
        <v>119</v>
      </c>
      <c r="K37" s="1" t="s">
        <v>119</v>
      </c>
      <c r="L37" t="b">
        <f>IF(COUNTIF(carcinogens!$A$2:$A$35,F37),TRUE,FALSE)</f>
        <v>0</v>
      </c>
      <c r="M37" t="b">
        <f t="shared" si="0"/>
        <v>0</v>
      </c>
      <c r="N37" s="3">
        <f t="shared" si="3"/>
        <v>0.09</v>
      </c>
      <c r="O37" t="b">
        <f t="shared" si="2"/>
        <v>0</v>
      </c>
      <c r="P37" t="str">
        <f>VLOOKUP(C37,'Feedstock source'!$A$1:$B$8,2,FALSE)</f>
        <v>wood</v>
      </c>
      <c r="Q37" t="str">
        <f>VLOOKUP($F37,'PAHs abbreviations'!$A$2:$B$17,2,FALSE)</f>
        <v>Flu</v>
      </c>
      <c r="R37" s="3">
        <v>0.09</v>
      </c>
    </row>
    <row r="38" spans="1:18" hidden="1">
      <c r="A38" t="s">
        <v>274</v>
      </c>
      <c r="B38" t="s">
        <v>275</v>
      </c>
      <c r="C38" t="s">
        <v>136</v>
      </c>
      <c r="D38">
        <v>530</v>
      </c>
      <c r="E38" t="s">
        <v>119</v>
      </c>
      <c r="F38" t="s">
        <v>60</v>
      </c>
      <c r="G38" t="s">
        <v>46</v>
      </c>
      <c r="H38" s="3">
        <v>0.02</v>
      </c>
      <c r="I38" t="s">
        <v>0</v>
      </c>
      <c r="J38" s="1" t="s">
        <v>119</v>
      </c>
      <c r="K38" s="1" t="s">
        <v>119</v>
      </c>
      <c r="L38" t="b">
        <f>IF(COUNTIF(carcinogens!$A$2:$A$35,F38),TRUE,FALSE)</f>
        <v>1</v>
      </c>
      <c r="M38" t="b">
        <f t="shared" si="0"/>
        <v>0</v>
      </c>
      <c r="N38" s="3">
        <f t="shared" si="3"/>
        <v>0.02</v>
      </c>
      <c r="O38" t="b">
        <f t="shared" si="2"/>
        <v>0</v>
      </c>
      <c r="P38" t="str">
        <f>VLOOKUP(C38,'Feedstock source'!$A$1:$B$8,2,FALSE)</f>
        <v>wood</v>
      </c>
      <c r="Q38" t="str">
        <f>VLOOKUP($F38,'PAHs abbreviations'!$A$2:$B$17,2,FALSE)</f>
        <v>IP</v>
      </c>
      <c r="R38" s="3">
        <v>0.02</v>
      </c>
    </row>
    <row r="39" spans="1:18" hidden="1">
      <c r="A39" t="s">
        <v>274</v>
      </c>
      <c r="B39" t="s">
        <v>275</v>
      </c>
      <c r="C39" t="s">
        <v>136</v>
      </c>
      <c r="D39">
        <v>530</v>
      </c>
      <c r="E39" t="s">
        <v>119</v>
      </c>
      <c r="F39" t="s">
        <v>60</v>
      </c>
      <c r="G39" t="s">
        <v>46</v>
      </c>
      <c r="H39" s="3">
        <v>0.02</v>
      </c>
      <c r="I39" t="s">
        <v>0</v>
      </c>
      <c r="J39" s="1" t="s">
        <v>119</v>
      </c>
      <c r="K39" s="1" t="s">
        <v>119</v>
      </c>
      <c r="L39" t="b">
        <f>IF(COUNTIF(carcinogens!$A$2:$A$35,F39),TRUE,FALSE)</f>
        <v>1</v>
      </c>
      <c r="M39" t="b">
        <f t="shared" si="0"/>
        <v>0</v>
      </c>
      <c r="N39" s="3">
        <f t="shared" si="3"/>
        <v>0.02</v>
      </c>
      <c r="O39" t="b">
        <f t="shared" si="2"/>
        <v>0</v>
      </c>
      <c r="P39" t="str">
        <f>VLOOKUP(C39,'Feedstock source'!$A$1:$B$8,2,FALSE)</f>
        <v>wood</v>
      </c>
      <c r="Q39" t="str">
        <f>VLOOKUP($F39,'PAHs abbreviations'!$A$2:$B$17,2,FALSE)</f>
        <v>IP</v>
      </c>
      <c r="R39" s="3">
        <v>0.02</v>
      </c>
    </row>
    <row r="40" spans="1:18" hidden="1">
      <c r="A40" t="s">
        <v>274</v>
      </c>
      <c r="B40" t="s">
        <v>275</v>
      </c>
      <c r="C40" t="s">
        <v>136</v>
      </c>
      <c r="D40">
        <v>530</v>
      </c>
      <c r="E40" t="s">
        <v>119</v>
      </c>
      <c r="F40" t="s">
        <v>60</v>
      </c>
      <c r="G40" t="s">
        <v>46</v>
      </c>
      <c r="H40" s="3">
        <v>0.05</v>
      </c>
      <c r="I40" t="s">
        <v>0</v>
      </c>
      <c r="J40" s="1" t="s">
        <v>119</v>
      </c>
      <c r="K40" s="1" t="s">
        <v>119</v>
      </c>
      <c r="L40" t="b">
        <f>IF(COUNTIF(carcinogens!$A$2:$A$35,F40),TRUE,FALSE)</f>
        <v>1</v>
      </c>
      <c r="M40" t="b">
        <f t="shared" si="0"/>
        <v>0</v>
      </c>
      <c r="N40" s="3">
        <f t="shared" si="3"/>
        <v>0.05</v>
      </c>
      <c r="O40" t="b">
        <f t="shared" si="2"/>
        <v>0</v>
      </c>
      <c r="P40" t="str">
        <f>VLOOKUP(C40,'Feedstock source'!$A$1:$B$8,2,FALSE)</f>
        <v>wood</v>
      </c>
      <c r="Q40" t="str">
        <f>VLOOKUP($F40,'PAHs abbreviations'!$A$2:$B$17,2,FALSE)</f>
        <v>IP</v>
      </c>
      <c r="R40" s="3">
        <v>0.05</v>
      </c>
    </row>
    <row r="41" spans="1:18" hidden="1">
      <c r="A41" t="s">
        <v>274</v>
      </c>
      <c r="B41" t="s">
        <v>275</v>
      </c>
      <c r="C41" t="s">
        <v>136</v>
      </c>
      <c r="D41">
        <v>530</v>
      </c>
      <c r="E41" t="s">
        <v>119</v>
      </c>
      <c r="F41" t="s">
        <v>51</v>
      </c>
      <c r="G41" t="s">
        <v>46</v>
      </c>
      <c r="H41" s="3">
        <v>0.09</v>
      </c>
      <c r="I41" t="s">
        <v>0</v>
      </c>
      <c r="J41" s="1" t="s">
        <v>119</v>
      </c>
      <c r="K41" s="1" t="s">
        <v>119</v>
      </c>
      <c r="L41" t="b">
        <f>IF(COUNTIF(carcinogens!$A$2:$A$35,F41),TRUE,FALSE)</f>
        <v>0</v>
      </c>
      <c r="M41" t="b">
        <f t="shared" si="0"/>
        <v>0</v>
      </c>
      <c r="N41" s="3">
        <f t="shared" si="3"/>
        <v>0.09</v>
      </c>
      <c r="O41" t="b">
        <f t="shared" si="2"/>
        <v>0</v>
      </c>
      <c r="P41" t="str">
        <f>VLOOKUP(C41,'Feedstock source'!$A$1:$B$8,2,FALSE)</f>
        <v>wood</v>
      </c>
      <c r="Q41" t="str">
        <f>VLOOKUP($F41,'PAHs abbreviations'!$A$2:$B$17,2,FALSE)</f>
        <v>Phen</v>
      </c>
      <c r="R41" s="3">
        <v>0.09</v>
      </c>
    </row>
    <row r="42" spans="1:18" hidden="1">
      <c r="A42" t="s">
        <v>274</v>
      </c>
      <c r="B42" t="s">
        <v>275</v>
      </c>
      <c r="C42" t="s">
        <v>136</v>
      </c>
      <c r="D42">
        <v>530</v>
      </c>
      <c r="E42" t="s">
        <v>119</v>
      </c>
      <c r="F42" t="s">
        <v>51</v>
      </c>
      <c r="G42" t="s">
        <v>46</v>
      </c>
      <c r="H42" s="3">
        <v>0.09</v>
      </c>
      <c r="I42" t="s">
        <v>0</v>
      </c>
      <c r="J42" s="1" t="s">
        <v>119</v>
      </c>
      <c r="K42" s="1" t="s">
        <v>119</v>
      </c>
      <c r="L42" t="b">
        <f>IF(COUNTIF(carcinogens!$A$2:$A$35,F42),TRUE,FALSE)</f>
        <v>0</v>
      </c>
      <c r="M42" t="b">
        <f t="shared" si="0"/>
        <v>0</v>
      </c>
      <c r="N42" s="3">
        <f t="shared" si="3"/>
        <v>0.09</v>
      </c>
      <c r="O42" t="b">
        <f t="shared" si="2"/>
        <v>0</v>
      </c>
      <c r="P42" t="str">
        <f>VLOOKUP(C42,'Feedstock source'!$A$1:$B$8,2,FALSE)</f>
        <v>wood</v>
      </c>
      <c r="Q42" t="str">
        <f>VLOOKUP($F42,'PAHs abbreviations'!$A$2:$B$17,2,FALSE)</f>
        <v>Phen</v>
      </c>
      <c r="R42" s="3">
        <v>0.09</v>
      </c>
    </row>
    <row r="43" spans="1:18" hidden="1">
      <c r="A43" t="s">
        <v>274</v>
      </c>
      <c r="B43" t="s">
        <v>275</v>
      </c>
      <c r="C43" t="s">
        <v>136</v>
      </c>
      <c r="D43">
        <v>530</v>
      </c>
      <c r="E43" t="s">
        <v>119</v>
      </c>
      <c r="F43" t="s">
        <v>51</v>
      </c>
      <c r="G43" t="s">
        <v>46</v>
      </c>
      <c r="H43" s="3">
        <v>0.12</v>
      </c>
      <c r="I43" t="s">
        <v>0</v>
      </c>
      <c r="J43" s="1" t="s">
        <v>119</v>
      </c>
      <c r="K43" s="1" t="s">
        <v>119</v>
      </c>
      <c r="L43" t="b">
        <f>IF(COUNTIF(carcinogens!$A$2:$A$35,F43),TRUE,FALSE)</f>
        <v>0</v>
      </c>
      <c r="M43" t="b">
        <f t="shared" si="0"/>
        <v>0</v>
      </c>
      <c r="N43" s="3">
        <f t="shared" si="3"/>
        <v>0.12</v>
      </c>
      <c r="O43" t="b">
        <f t="shared" si="2"/>
        <v>0</v>
      </c>
      <c r="P43" t="str">
        <f>VLOOKUP(C43,'Feedstock source'!$A$1:$B$8,2,FALSE)</f>
        <v>wood</v>
      </c>
      <c r="Q43" t="str">
        <f>VLOOKUP($F43,'PAHs abbreviations'!$A$2:$B$17,2,FALSE)</f>
        <v>Phen</v>
      </c>
      <c r="R43" s="3">
        <v>0.12</v>
      </c>
    </row>
    <row r="44" spans="1:18" hidden="1">
      <c r="A44" t="s">
        <v>274</v>
      </c>
      <c r="B44" t="s">
        <v>275</v>
      </c>
      <c r="C44" t="s">
        <v>136</v>
      </c>
      <c r="D44">
        <v>530</v>
      </c>
      <c r="E44" t="s">
        <v>119</v>
      </c>
      <c r="F44" t="s">
        <v>54</v>
      </c>
      <c r="G44" t="s">
        <v>46</v>
      </c>
      <c r="H44" s="3">
        <v>0.17</v>
      </c>
      <c r="I44" t="s">
        <v>0</v>
      </c>
      <c r="J44" s="1" t="s">
        <v>119</v>
      </c>
      <c r="K44" s="1" t="s">
        <v>119</v>
      </c>
      <c r="L44" t="b">
        <f>IF(COUNTIF(carcinogens!$A$2:$A$35,F44),TRUE,FALSE)</f>
        <v>0</v>
      </c>
      <c r="M44" t="b">
        <f t="shared" si="0"/>
        <v>0</v>
      </c>
      <c r="N44" s="3">
        <f t="shared" si="3"/>
        <v>0.17</v>
      </c>
      <c r="O44" t="b">
        <f t="shared" si="2"/>
        <v>0</v>
      </c>
      <c r="P44" t="str">
        <f>VLOOKUP(C44,'Feedstock source'!$A$1:$B$8,2,FALSE)</f>
        <v>wood</v>
      </c>
      <c r="Q44" t="str">
        <f>VLOOKUP($F44,'PAHs abbreviations'!$A$2:$B$17,2,FALSE)</f>
        <v>Pyr</v>
      </c>
      <c r="R44" s="3">
        <v>0.17</v>
      </c>
    </row>
    <row r="45" spans="1:18" hidden="1">
      <c r="A45" t="s">
        <v>274</v>
      </c>
      <c r="B45" t="s">
        <v>275</v>
      </c>
      <c r="C45" t="s">
        <v>136</v>
      </c>
      <c r="D45">
        <v>530</v>
      </c>
      <c r="E45" t="s">
        <v>119</v>
      </c>
      <c r="F45" t="s">
        <v>54</v>
      </c>
      <c r="G45" t="s">
        <v>46</v>
      </c>
      <c r="H45" s="3">
        <v>0.18</v>
      </c>
      <c r="I45" t="s">
        <v>0</v>
      </c>
      <c r="J45" s="1" t="s">
        <v>119</v>
      </c>
      <c r="K45" s="1" t="s">
        <v>119</v>
      </c>
      <c r="L45" t="b">
        <f>IF(COUNTIF(carcinogens!$A$2:$A$35,F45),TRUE,FALSE)</f>
        <v>0</v>
      </c>
      <c r="M45" t="b">
        <f t="shared" si="0"/>
        <v>0</v>
      </c>
      <c r="N45" s="3">
        <f t="shared" si="3"/>
        <v>0.18</v>
      </c>
      <c r="O45" t="b">
        <f t="shared" si="2"/>
        <v>0</v>
      </c>
      <c r="P45" t="str">
        <f>VLOOKUP(C45,'Feedstock source'!$A$1:$B$8,2,FALSE)</f>
        <v>wood</v>
      </c>
      <c r="Q45" t="str">
        <f>VLOOKUP($F45,'PAHs abbreviations'!$A$2:$B$17,2,FALSE)</f>
        <v>Pyr</v>
      </c>
      <c r="R45" s="3">
        <v>0.18</v>
      </c>
    </row>
    <row r="46" spans="1:18" hidden="1">
      <c r="A46" t="s">
        <v>274</v>
      </c>
      <c r="B46" t="s">
        <v>275</v>
      </c>
      <c r="C46" t="s">
        <v>136</v>
      </c>
      <c r="D46">
        <v>530</v>
      </c>
      <c r="E46" t="s">
        <v>119</v>
      </c>
      <c r="F46" t="s">
        <v>54</v>
      </c>
      <c r="G46" t="s">
        <v>46</v>
      </c>
      <c r="H46" s="3">
        <v>0.28999999999999998</v>
      </c>
      <c r="I46" t="s">
        <v>0</v>
      </c>
      <c r="J46" s="1" t="s">
        <v>119</v>
      </c>
      <c r="K46" s="1" t="s">
        <v>119</v>
      </c>
      <c r="L46" t="b">
        <f>IF(COUNTIF(carcinogens!$A$2:$A$35,F46),TRUE,FALSE)</f>
        <v>0</v>
      </c>
      <c r="M46" t="b">
        <f t="shared" si="0"/>
        <v>0</v>
      </c>
      <c r="N46" s="3">
        <f t="shared" si="3"/>
        <v>0.28999999999999998</v>
      </c>
      <c r="O46" t="b">
        <f t="shared" si="2"/>
        <v>0</v>
      </c>
      <c r="P46" t="str">
        <f>VLOOKUP(C46,'Feedstock source'!$A$1:$B$8,2,FALSE)</f>
        <v>wood</v>
      </c>
      <c r="Q46" t="str">
        <f>VLOOKUP($F46,'PAHs abbreviations'!$A$2:$B$17,2,FALSE)</f>
        <v>Pyr</v>
      </c>
      <c r="R46" s="3">
        <v>0.28999999999999998</v>
      </c>
    </row>
    <row r="47" spans="1:18" hidden="1">
      <c r="A47" t="s">
        <v>274</v>
      </c>
      <c r="B47" t="s">
        <v>275</v>
      </c>
      <c r="C47" t="s">
        <v>136</v>
      </c>
      <c r="D47">
        <v>530</v>
      </c>
      <c r="E47" t="s">
        <v>119</v>
      </c>
      <c r="F47" t="s">
        <v>47</v>
      </c>
      <c r="G47" t="s">
        <v>46</v>
      </c>
      <c r="H47" s="3"/>
      <c r="I47" t="s">
        <v>0</v>
      </c>
      <c r="J47" s="1" t="s">
        <v>119</v>
      </c>
      <c r="K47" s="1" t="s">
        <v>119</v>
      </c>
      <c r="L47" t="b">
        <f>IF(COUNTIF(carcinogens!$A$2:$A$35,F47),TRUE,FALSE)</f>
        <v>0</v>
      </c>
      <c r="M47" t="b">
        <f t="shared" si="0"/>
        <v>1</v>
      </c>
      <c r="O47" t="b">
        <v>1</v>
      </c>
      <c r="P47" t="str">
        <f>VLOOKUP(C47,'Feedstock source'!$A$1:$B$8,2,FALSE)</f>
        <v>wood</v>
      </c>
      <c r="Q47" t="str">
        <f>VLOOKUP($F47,'PAHs abbreviations'!$A$2:$B$17,2,FALSE)</f>
        <v>Nap</v>
      </c>
    </row>
    <row r="48" spans="1:18" hidden="1">
      <c r="A48" t="s">
        <v>274</v>
      </c>
      <c r="B48" t="s">
        <v>275</v>
      </c>
      <c r="C48" t="s">
        <v>136</v>
      </c>
      <c r="D48">
        <v>530</v>
      </c>
      <c r="E48" t="s">
        <v>119</v>
      </c>
      <c r="F48" t="s">
        <v>47</v>
      </c>
      <c r="G48" t="s">
        <v>46</v>
      </c>
      <c r="H48" s="3"/>
      <c r="I48" t="s">
        <v>0</v>
      </c>
      <c r="J48" s="1" t="s">
        <v>119</v>
      </c>
      <c r="K48" s="1" t="s">
        <v>119</v>
      </c>
      <c r="L48" t="b">
        <f>IF(COUNTIF(carcinogens!$A$2:$A$35,F48),TRUE,FALSE)</f>
        <v>0</v>
      </c>
      <c r="M48" t="b">
        <f t="shared" si="0"/>
        <v>1</v>
      </c>
      <c r="O48" t="b">
        <v>1</v>
      </c>
      <c r="P48" t="str">
        <f>VLOOKUP(C48,'Feedstock source'!$A$1:$B$8,2,FALSE)</f>
        <v>wood</v>
      </c>
      <c r="Q48" t="str">
        <f>VLOOKUP($F48,'PAHs abbreviations'!$A$2:$B$17,2,FALSE)</f>
        <v>Nap</v>
      </c>
    </row>
    <row r="49" spans="1:18" hidden="1">
      <c r="A49" t="s">
        <v>274</v>
      </c>
      <c r="B49" t="s">
        <v>275</v>
      </c>
      <c r="C49" t="s">
        <v>136</v>
      </c>
      <c r="D49">
        <v>530</v>
      </c>
      <c r="E49" t="s">
        <v>119</v>
      </c>
      <c r="F49" t="s">
        <v>47</v>
      </c>
      <c r="G49" t="s">
        <v>46</v>
      </c>
      <c r="H49" s="3"/>
      <c r="I49" t="s">
        <v>0</v>
      </c>
      <c r="J49" s="1" t="s">
        <v>119</v>
      </c>
      <c r="K49" s="1" t="s">
        <v>119</v>
      </c>
      <c r="L49" t="b">
        <f>IF(COUNTIF(carcinogens!$A$2:$A$35,F49),TRUE,FALSE)</f>
        <v>0</v>
      </c>
      <c r="M49" t="b">
        <f t="shared" si="0"/>
        <v>1</v>
      </c>
      <c r="O49" t="b">
        <v>1</v>
      </c>
      <c r="P49" t="str">
        <f>VLOOKUP(C49,'Feedstock source'!$A$1:$B$8,2,FALSE)</f>
        <v>wood</v>
      </c>
      <c r="Q49" t="str">
        <f>VLOOKUP($F49,'PAHs abbreviations'!$A$2:$B$17,2,FALSE)</f>
        <v>Nap</v>
      </c>
    </row>
    <row r="50" spans="1:18" hidden="1">
      <c r="A50" t="s">
        <v>189</v>
      </c>
      <c r="B50" t="s">
        <v>41</v>
      </c>
      <c r="C50" t="s">
        <v>136</v>
      </c>
      <c r="D50">
        <v>600</v>
      </c>
      <c r="E50" t="s">
        <v>119</v>
      </c>
      <c r="F50" t="s">
        <v>49</v>
      </c>
      <c r="G50" t="s">
        <v>46</v>
      </c>
      <c r="H50" s="3">
        <v>0.21</v>
      </c>
      <c r="I50" t="s">
        <v>0</v>
      </c>
      <c r="J50" s="1" t="s">
        <v>119</v>
      </c>
      <c r="K50" s="1" t="s">
        <v>119</v>
      </c>
      <c r="L50" t="b">
        <f>IF(COUNTIF(carcinogens!$A$2:$A$35,F50),TRUE,FALSE)</f>
        <v>0</v>
      </c>
      <c r="M50" t="b">
        <f t="shared" si="0"/>
        <v>0</v>
      </c>
      <c r="N50" s="3">
        <f t="shared" ref="N50:N63" si="4">H50</f>
        <v>0.21</v>
      </c>
      <c r="O50" t="b">
        <f t="shared" ref="O50:O94" si="5">IF(ISNUMBER(N50),FALSE,TRUE)</f>
        <v>0</v>
      </c>
      <c r="P50" t="str">
        <f>VLOOKUP(C50,'Feedstock source'!$A$1:$B$8,2,FALSE)</f>
        <v>wood</v>
      </c>
      <c r="Q50" t="str">
        <f>VLOOKUP($F50,'PAHs abbreviations'!$A$2:$B$17,2,FALSE)</f>
        <v>Ace</v>
      </c>
      <c r="R50" s="3">
        <v>0.21</v>
      </c>
    </row>
    <row r="51" spans="1:18" hidden="1">
      <c r="A51" t="s">
        <v>189</v>
      </c>
      <c r="B51" t="s">
        <v>41</v>
      </c>
      <c r="C51" t="s">
        <v>136</v>
      </c>
      <c r="D51">
        <v>600</v>
      </c>
      <c r="E51" t="s">
        <v>119</v>
      </c>
      <c r="F51" t="s">
        <v>49</v>
      </c>
      <c r="G51" t="s">
        <v>46</v>
      </c>
      <c r="H51" s="3">
        <v>0.4</v>
      </c>
      <c r="I51" t="s">
        <v>0</v>
      </c>
      <c r="J51" s="1" t="s">
        <v>119</v>
      </c>
      <c r="K51" s="1" t="s">
        <v>119</v>
      </c>
      <c r="L51" t="b">
        <f>IF(COUNTIF(carcinogens!$A$2:$A$35,F51),TRUE,FALSE)</f>
        <v>0</v>
      </c>
      <c r="M51" t="b">
        <f t="shared" si="0"/>
        <v>0</v>
      </c>
      <c r="N51" s="3">
        <f t="shared" si="4"/>
        <v>0.4</v>
      </c>
      <c r="O51" t="b">
        <f t="shared" si="5"/>
        <v>0</v>
      </c>
      <c r="P51" t="str">
        <f>VLOOKUP(C51,'Feedstock source'!$A$1:$B$8,2,FALSE)</f>
        <v>wood</v>
      </c>
      <c r="Q51" t="str">
        <f>VLOOKUP($F51,'PAHs abbreviations'!$A$2:$B$17,2,FALSE)</f>
        <v>Ace</v>
      </c>
      <c r="R51" s="3">
        <v>0.4</v>
      </c>
    </row>
    <row r="52" spans="1:18" hidden="1">
      <c r="A52" t="s">
        <v>189</v>
      </c>
      <c r="B52" t="s">
        <v>41</v>
      </c>
      <c r="C52" t="s">
        <v>136</v>
      </c>
      <c r="D52">
        <v>600</v>
      </c>
      <c r="E52" t="s">
        <v>119</v>
      </c>
      <c r="F52" t="s">
        <v>49</v>
      </c>
      <c r="G52" t="s">
        <v>46</v>
      </c>
      <c r="H52" s="3">
        <v>0.5</v>
      </c>
      <c r="I52" t="s">
        <v>0</v>
      </c>
      <c r="J52" s="1" t="s">
        <v>119</v>
      </c>
      <c r="K52" s="1" t="s">
        <v>119</v>
      </c>
      <c r="L52" t="b">
        <f>IF(COUNTIF(carcinogens!$A$2:$A$35,F52),TRUE,FALSE)</f>
        <v>0</v>
      </c>
      <c r="M52" t="b">
        <f t="shared" si="0"/>
        <v>0</v>
      </c>
      <c r="N52" s="3">
        <f t="shared" si="4"/>
        <v>0.5</v>
      </c>
      <c r="O52" t="b">
        <f t="shared" si="5"/>
        <v>0</v>
      </c>
      <c r="P52" t="str">
        <f>VLOOKUP(C52,'Feedstock source'!$A$1:$B$8,2,FALSE)</f>
        <v>wood</v>
      </c>
      <c r="Q52" t="str">
        <f>VLOOKUP($F52,'PAHs abbreviations'!$A$2:$B$17,2,FALSE)</f>
        <v>Ace</v>
      </c>
      <c r="R52" s="3">
        <v>0.5</v>
      </c>
    </row>
    <row r="53" spans="1:18" hidden="1">
      <c r="A53" t="s">
        <v>189</v>
      </c>
      <c r="B53" t="s">
        <v>41</v>
      </c>
      <c r="C53" t="s">
        <v>136</v>
      </c>
      <c r="D53">
        <v>600</v>
      </c>
      <c r="E53" t="s">
        <v>119</v>
      </c>
      <c r="F53" t="s">
        <v>48</v>
      </c>
      <c r="G53" t="s">
        <v>46</v>
      </c>
      <c r="H53" s="3">
        <v>9</v>
      </c>
      <c r="I53" t="s">
        <v>0</v>
      </c>
      <c r="J53" s="1" t="s">
        <v>119</v>
      </c>
      <c r="K53" s="1" t="s">
        <v>119</v>
      </c>
      <c r="L53" t="b">
        <f>IF(COUNTIF(carcinogens!$A$2:$A$35,F53),TRUE,FALSE)</f>
        <v>0</v>
      </c>
      <c r="M53" t="b">
        <f t="shared" si="0"/>
        <v>0</v>
      </c>
      <c r="N53" s="3">
        <f t="shared" si="4"/>
        <v>9</v>
      </c>
      <c r="O53" t="b">
        <f t="shared" si="5"/>
        <v>0</v>
      </c>
      <c r="P53" t="str">
        <f>VLOOKUP(C53,'Feedstock source'!$A$1:$B$8,2,FALSE)</f>
        <v>wood</v>
      </c>
      <c r="Q53" t="str">
        <f>VLOOKUP($F53,'PAHs abbreviations'!$A$2:$B$17,2,FALSE)</f>
        <v>Acy</v>
      </c>
      <c r="R53" s="3">
        <v>9</v>
      </c>
    </row>
    <row r="54" spans="1:18" hidden="1">
      <c r="A54" t="s">
        <v>189</v>
      </c>
      <c r="B54" t="s">
        <v>41</v>
      </c>
      <c r="C54" t="s">
        <v>136</v>
      </c>
      <c r="D54">
        <v>600</v>
      </c>
      <c r="E54" t="s">
        <v>119</v>
      </c>
      <c r="F54" t="s">
        <v>48</v>
      </c>
      <c r="G54" t="s">
        <v>46</v>
      </c>
      <c r="H54" s="3">
        <v>17.899999999999999</v>
      </c>
      <c r="I54" t="s">
        <v>0</v>
      </c>
      <c r="J54" s="1" t="s">
        <v>119</v>
      </c>
      <c r="K54" s="1" t="s">
        <v>119</v>
      </c>
      <c r="L54" t="b">
        <f>IF(COUNTIF(carcinogens!$A$2:$A$35,F54),TRUE,FALSE)</f>
        <v>0</v>
      </c>
      <c r="M54" t="b">
        <f t="shared" si="0"/>
        <v>0</v>
      </c>
      <c r="N54" s="3">
        <f t="shared" si="4"/>
        <v>17.899999999999999</v>
      </c>
      <c r="O54" t="b">
        <f t="shared" si="5"/>
        <v>0</v>
      </c>
      <c r="P54" t="str">
        <f>VLOOKUP(C54,'Feedstock source'!$A$1:$B$8,2,FALSE)</f>
        <v>wood</v>
      </c>
      <c r="Q54" t="str">
        <f>VLOOKUP($F54,'PAHs abbreviations'!$A$2:$B$17,2,FALSE)</f>
        <v>Acy</v>
      </c>
      <c r="R54" s="3">
        <v>17.899999999999999</v>
      </c>
    </row>
    <row r="55" spans="1:18" hidden="1">
      <c r="A55" t="s">
        <v>189</v>
      </c>
      <c r="B55" t="s">
        <v>41</v>
      </c>
      <c r="C55" t="s">
        <v>136</v>
      </c>
      <c r="D55">
        <v>600</v>
      </c>
      <c r="E55" t="s">
        <v>119</v>
      </c>
      <c r="F55" t="s">
        <v>48</v>
      </c>
      <c r="G55" t="s">
        <v>46</v>
      </c>
      <c r="H55" s="3">
        <v>17.899999999999999</v>
      </c>
      <c r="I55" t="s">
        <v>0</v>
      </c>
      <c r="J55" s="1" t="s">
        <v>119</v>
      </c>
      <c r="K55" s="1" t="s">
        <v>119</v>
      </c>
      <c r="L55" t="b">
        <f>IF(COUNTIF(carcinogens!$A$2:$A$35,F55),TRUE,FALSE)</f>
        <v>0</v>
      </c>
      <c r="M55" t="b">
        <f t="shared" si="0"/>
        <v>0</v>
      </c>
      <c r="N55" s="3">
        <f t="shared" si="4"/>
        <v>17.899999999999999</v>
      </c>
      <c r="O55" t="b">
        <f t="shared" si="5"/>
        <v>0</v>
      </c>
      <c r="P55" t="str">
        <f>VLOOKUP(C55,'Feedstock source'!$A$1:$B$8,2,FALSE)</f>
        <v>wood</v>
      </c>
      <c r="Q55" t="str">
        <f>VLOOKUP($F55,'PAHs abbreviations'!$A$2:$B$17,2,FALSE)</f>
        <v>Acy</v>
      </c>
      <c r="R55" s="3">
        <v>17.899999999999999</v>
      </c>
    </row>
    <row r="56" spans="1:18" hidden="1">
      <c r="A56" t="s">
        <v>189</v>
      </c>
      <c r="B56" t="s">
        <v>41</v>
      </c>
      <c r="C56" t="s">
        <v>136</v>
      </c>
      <c r="D56">
        <v>600</v>
      </c>
      <c r="E56" t="s">
        <v>119</v>
      </c>
      <c r="F56" t="s">
        <v>52</v>
      </c>
      <c r="G56" t="s">
        <v>46</v>
      </c>
      <c r="H56" s="3">
        <v>0.25</v>
      </c>
      <c r="I56" t="s">
        <v>0</v>
      </c>
      <c r="J56" s="1" t="s">
        <v>119</v>
      </c>
      <c r="K56" s="1" t="s">
        <v>119</v>
      </c>
      <c r="L56" t="b">
        <f>IF(COUNTIF(carcinogens!$A$2:$A$35,F56),TRUE,FALSE)</f>
        <v>0</v>
      </c>
      <c r="M56" t="b">
        <f t="shared" si="0"/>
        <v>0</v>
      </c>
      <c r="N56" s="3">
        <f t="shared" si="4"/>
        <v>0.25</v>
      </c>
      <c r="O56" t="b">
        <f t="shared" si="5"/>
        <v>0</v>
      </c>
      <c r="P56" t="str">
        <f>VLOOKUP(C56,'Feedstock source'!$A$1:$B$8,2,FALSE)</f>
        <v>wood</v>
      </c>
      <c r="Q56" t="str">
        <f>VLOOKUP($F56,'PAHs abbreviations'!$A$2:$B$17,2,FALSE)</f>
        <v>Ant</v>
      </c>
      <c r="R56" s="3">
        <v>0.25</v>
      </c>
    </row>
    <row r="57" spans="1:18" hidden="1">
      <c r="A57" t="s">
        <v>189</v>
      </c>
      <c r="B57" t="s">
        <v>41</v>
      </c>
      <c r="C57" t="s">
        <v>136</v>
      </c>
      <c r="D57">
        <v>600</v>
      </c>
      <c r="E57" t="s">
        <v>119</v>
      </c>
      <c r="F57" t="s">
        <v>52</v>
      </c>
      <c r="G57" t="s">
        <v>46</v>
      </c>
      <c r="H57" s="3">
        <v>0.64</v>
      </c>
      <c r="I57" t="s">
        <v>0</v>
      </c>
      <c r="J57" s="1" t="s">
        <v>119</v>
      </c>
      <c r="K57" s="1" t="s">
        <v>119</v>
      </c>
      <c r="L57" t="b">
        <f>IF(COUNTIF(carcinogens!$A$2:$A$35,F57),TRUE,FALSE)</f>
        <v>0</v>
      </c>
      <c r="M57" t="b">
        <f t="shared" si="0"/>
        <v>0</v>
      </c>
      <c r="N57" s="3">
        <f t="shared" si="4"/>
        <v>0.64</v>
      </c>
      <c r="O57" t="b">
        <f t="shared" si="5"/>
        <v>0</v>
      </c>
      <c r="P57" t="str">
        <f>VLOOKUP(C57,'Feedstock source'!$A$1:$B$8,2,FALSE)</f>
        <v>wood</v>
      </c>
      <c r="Q57" t="str">
        <f>VLOOKUP($F57,'PAHs abbreviations'!$A$2:$B$17,2,FALSE)</f>
        <v>Ant</v>
      </c>
      <c r="R57" s="3">
        <v>0.64</v>
      </c>
    </row>
    <row r="58" spans="1:18" hidden="1">
      <c r="A58" t="s">
        <v>189</v>
      </c>
      <c r="B58" t="s">
        <v>41</v>
      </c>
      <c r="C58" t="s">
        <v>136</v>
      </c>
      <c r="D58">
        <v>600</v>
      </c>
      <c r="E58" t="s">
        <v>119</v>
      </c>
      <c r="F58" t="s">
        <v>52</v>
      </c>
      <c r="G58" t="s">
        <v>46</v>
      </c>
      <c r="H58" s="3">
        <v>0.8</v>
      </c>
      <c r="I58" t="s">
        <v>0</v>
      </c>
      <c r="J58" s="1" t="s">
        <v>119</v>
      </c>
      <c r="K58" s="1" t="s">
        <v>119</v>
      </c>
      <c r="L58" t="b">
        <f>IF(COUNTIF(carcinogens!$A$2:$A$35,F58),TRUE,FALSE)</f>
        <v>0</v>
      </c>
      <c r="M58" t="b">
        <f t="shared" si="0"/>
        <v>0</v>
      </c>
      <c r="N58" s="3">
        <f t="shared" si="4"/>
        <v>0.8</v>
      </c>
      <c r="O58" t="b">
        <f t="shared" si="5"/>
        <v>0</v>
      </c>
      <c r="P58" t="str">
        <f>VLOOKUP(C58,'Feedstock source'!$A$1:$B$8,2,FALSE)</f>
        <v>wood</v>
      </c>
      <c r="Q58" t="str">
        <f>VLOOKUP($F58,'PAHs abbreviations'!$A$2:$B$17,2,FALSE)</f>
        <v>Ant</v>
      </c>
      <c r="R58" s="3">
        <v>0.8</v>
      </c>
    </row>
    <row r="59" spans="1:18" hidden="1">
      <c r="A59" t="s">
        <v>189</v>
      </c>
      <c r="B59" t="s">
        <v>41</v>
      </c>
      <c r="C59" t="s">
        <v>136</v>
      </c>
      <c r="D59">
        <v>600</v>
      </c>
      <c r="E59" t="s">
        <v>119</v>
      </c>
      <c r="F59" t="s">
        <v>55</v>
      </c>
      <c r="G59" t="s">
        <v>46</v>
      </c>
      <c r="H59" s="3">
        <v>0.11</v>
      </c>
      <c r="I59" t="s">
        <v>0</v>
      </c>
      <c r="J59" s="1" t="s">
        <v>119</v>
      </c>
      <c r="K59" s="1" t="s">
        <v>119</v>
      </c>
      <c r="L59" t="b">
        <f>IF(COUNTIF(carcinogens!$A$2:$A$35,F59),TRUE,FALSE)</f>
        <v>1</v>
      </c>
      <c r="M59" t="b">
        <f t="shared" si="0"/>
        <v>0</v>
      </c>
      <c r="N59" s="3">
        <f t="shared" si="4"/>
        <v>0.11</v>
      </c>
      <c r="O59" t="b">
        <f t="shared" si="5"/>
        <v>0</v>
      </c>
      <c r="P59" t="str">
        <f>VLOOKUP(C59,'Feedstock source'!$A$1:$B$8,2,FALSE)</f>
        <v>wood</v>
      </c>
      <c r="Q59" t="str">
        <f>VLOOKUP($F59,'PAHs abbreviations'!$A$2:$B$17,2,FALSE)</f>
        <v>B(a)A</v>
      </c>
      <c r="R59" s="3">
        <v>0.11</v>
      </c>
    </row>
    <row r="60" spans="1:18" hidden="1">
      <c r="A60" t="s">
        <v>189</v>
      </c>
      <c r="B60" t="s">
        <v>41</v>
      </c>
      <c r="C60" t="s">
        <v>136</v>
      </c>
      <c r="D60">
        <v>600</v>
      </c>
      <c r="E60" t="s">
        <v>119</v>
      </c>
      <c r="F60" t="s">
        <v>55</v>
      </c>
      <c r="G60" t="s">
        <v>46</v>
      </c>
      <c r="H60" s="3">
        <v>0.41</v>
      </c>
      <c r="I60" t="s">
        <v>0</v>
      </c>
      <c r="J60" s="1" t="s">
        <v>119</v>
      </c>
      <c r="K60" s="1" t="s">
        <v>119</v>
      </c>
      <c r="L60" t="b">
        <f>IF(COUNTIF(carcinogens!$A$2:$A$35,F60),TRUE,FALSE)</f>
        <v>1</v>
      </c>
      <c r="M60" t="b">
        <f t="shared" si="0"/>
        <v>0</v>
      </c>
      <c r="N60" s="3">
        <f t="shared" si="4"/>
        <v>0.41</v>
      </c>
      <c r="O60" t="b">
        <f t="shared" si="5"/>
        <v>0</v>
      </c>
      <c r="P60" t="str">
        <f>VLOOKUP(C60,'Feedstock source'!$A$1:$B$8,2,FALSE)</f>
        <v>wood</v>
      </c>
      <c r="Q60" t="str">
        <f>VLOOKUP($F60,'PAHs abbreviations'!$A$2:$B$17,2,FALSE)</f>
        <v>B(a)A</v>
      </c>
      <c r="R60" s="3">
        <v>0.41</v>
      </c>
    </row>
    <row r="61" spans="1:18" hidden="1">
      <c r="A61" t="s">
        <v>189</v>
      </c>
      <c r="B61" t="s">
        <v>41</v>
      </c>
      <c r="C61" t="s">
        <v>136</v>
      </c>
      <c r="D61">
        <v>600</v>
      </c>
      <c r="E61" t="s">
        <v>119</v>
      </c>
      <c r="F61" t="s">
        <v>55</v>
      </c>
      <c r="G61" t="s">
        <v>46</v>
      </c>
      <c r="H61" s="3">
        <v>0.42</v>
      </c>
      <c r="I61" t="s">
        <v>0</v>
      </c>
      <c r="J61" s="1" t="s">
        <v>119</v>
      </c>
      <c r="K61" s="1" t="s">
        <v>119</v>
      </c>
      <c r="L61" t="b">
        <f>IF(COUNTIF(carcinogens!$A$2:$A$35,F61),TRUE,FALSE)</f>
        <v>1</v>
      </c>
      <c r="M61" t="b">
        <f t="shared" si="0"/>
        <v>0</v>
      </c>
      <c r="N61" s="3">
        <f t="shared" si="4"/>
        <v>0.42</v>
      </c>
      <c r="O61" t="b">
        <f t="shared" si="5"/>
        <v>0</v>
      </c>
      <c r="P61" t="str">
        <f>VLOOKUP(C61,'Feedstock source'!$A$1:$B$8,2,FALSE)</f>
        <v>wood</v>
      </c>
      <c r="Q61" t="str">
        <f>VLOOKUP($F61,'PAHs abbreviations'!$A$2:$B$17,2,FALSE)</f>
        <v>B(a)A</v>
      </c>
      <c r="R61" s="3">
        <v>0.42</v>
      </c>
    </row>
    <row r="62" spans="1:18" hidden="1">
      <c r="A62" t="s">
        <v>189</v>
      </c>
      <c r="B62" t="s">
        <v>41</v>
      </c>
      <c r="C62" t="s">
        <v>136</v>
      </c>
      <c r="D62">
        <v>600</v>
      </c>
      <c r="E62" t="s">
        <v>119</v>
      </c>
      <c r="F62" t="s">
        <v>59</v>
      </c>
      <c r="G62" t="s">
        <v>46</v>
      </c>
      <c r="H62" s="3">
        <v>0.02</v>
      </c>
      <c r="I62" t="s">
        <v>0</v>
      </c>
      <c r="J62" s="1" t="s">
        <v>119</v>
      </c>
      <c r="K62" s="1" t="s">
        <v>119</v>
      </c>
      <c r="L62" t="b">
        <f>IF(COUNTIF(carcinogens!$A$2:$A$35,F62),TRUE,FALSE)</f>
        <v>1</v>
      </c>
      <c r="M62" t="b">
        <f t="shared" si="0"/>
        <v>0</v>
      </c>
      <c r="N62" s="3">
        <f t="shared" si="4"/>
        <v>0.02</v>
      </c>
      <c r="O62" t="b">
        <f t="shared" si="5"/>
        <v>0</v>
      </c>
      <c r="P62" t="str">
        <f>VLOOKUP(C62,'Feedstock source'!$A$1:$B$8,2,FALSE)</f>
        <v>wood</v>
      </c>
      <c r="Q62" t="str">
        <f>VLOOKUP($F62,'PAHs abbreviations'!$A$2:$B$17,2,FALSE)</f>
        <v>B(a)P</v>
      </c>
      <c r="R62" s="3">
        <v>0.02</v>
      </c>
    </row>
    <row r="63" spans="1:18" hidden="1">
      <c r="A63" t="s">
        <v>189</v>
      </c>
      <c r="B63" t="s">
        <v>41</v>
      </c>
      <c r="C63" t="s">
        <v>136</v>
      </c>
      <c r="D63">
        <v>600</v>
      </c>
      <c r="E63" t="s">
        <v>119</v>
      </c>
      <c r="F63" t="s">
        <v>59</v>
      </c>
      <c r="G63" t="s">
        <v>46</v>
      </c>
      <c r="H63" s="3">
        <v>0.02</v>
      </c>
      <c r="I63" t="s">
        <v>0</v>
      </c>
      <c r="J63" s="1" t="s">
        <v>119</v>
      </c>
      <c r="K63" s="1" t="s">
        <v>119</v>
      </c>
      <c r="L63" t="b">
        <f>IF(COUNTIF(carcinogens!$A$2:$A$35,F63),TRUE,FALSE)</f>
        <v>1</v>
      </c>
      <c r="M63" t="b">
        <f t="shared" si="0"/>
        <v>0</v>
      </c>
      <c r="N63" s="3">
        <f t="shared" si="4"/>
        <v>0.02</v>
      </c>
      <c r="O63" t="b">
        <f t="shared" si="5"/>
        <v>0</v>
      </c>
      <c r="P63" t="str">
        <f>VLOOKUP(C63,'Feedstock source'!$A$1:$B$8,2,FALSE)</f>
        <v>wood</v>
      </c>
      <c r="Q63" t="str">
        <f>VLOOKUP($F63,'PAHs abbreviations'!$A$2:$B$17,2,FALSE)</f>
        <v>B(a)P</v>
      </c>
      <c r="R63" s="3">
        <v>0.02</v>
      </c>
    </row>
    <row r="64" spans="1:18" hidden="1">
      <c r="A64" t="s">
        <v>189</v>
      </c>
      <c r="B64" t="s">
        <v>41</v>
      </c>
      <c r="C64" t="s">
        <v>136</v>
      </c>
      <c r="D64">
        <v>600</v>
      </c>
      <c r="E64" t="s">
        <v>119</v>
      </c>
      <c r="F64" t="s">
        <v>59</v>
      </c>
      <c r="G64" t="s">
        <v>46</v>
      </c>
      <c r="H64" s="3" t="s">
        <v>97</v>
      </c>
      <c r="I64" t="s">
        <v>0</v>
      </c>
      <c r="J64" s="1" t="s">
        <v>119</v>
      </c>
      <c r="K64" s="1" t="s">
        <v>119</v>
      </c>
      <c r="L64" t="b">
        <f>IF(COUNTIF(carcinogens!$A$2:$A$35,F64),TRUE,FALSE)</f>
        <v>1</v>
      </c>
      <c r="M64" t="b">
        <f t="shared" si="0"/>
        <v>1</v>
      </c>
      <c r="N64" s="3">
        <f>0.01/2</f>
        <v>5.0000000000000001E-3</v>
      </c>
      <c r="O64" t="b">
        <f t="shared" si="5"/>
        <v>0</v>
      </c>
      <c r="P64" t="str">
        <f>VLOOKUP(C64,'Feedstock source'!$A$1:$B$8,2,FALSE)</f>
        <v>wood</v>
      </c>
      <c r="Q64" t="str">
        <f>VLOOKUP($F64,'PAHs abbreviations'!$A$2:$B$17,2,FALSE)</f>
        <v>B(a)P</v>
      </c>
      <c r="R64" s="3">
        <v>0.01</v>
      </c>
    </row>
    <row r="65" spans="1:18" hidden="1">
      <c r="A65" t="s">
        <v>189</v>
      </c>
      <c r="B65" t="s">
        <v>41</v>
      </c>
      <c r="C65" t="s">
        <v>136</v>
      </c>
      <c r="D65">
        <v>600</v>
      </c>
      <c r="E65" t="s">
        <v>119</v>
      </c>
      <c r="F65" t="s">
        <v>57</v>
      </c>
      <c r="G65" t="s">
        <v>46</v>
      </c>
      <c r="H65" s="3">
        <v>0.02</v>
      </c>
      <c r="I65" t="s">
        <v>0</v>
      </c>
      <c r="J65" s="1" t="s">
        <v>119</v>
      </c>
      <c r="K65" s="1" t="s">
        <v>119</v>
      </c>
      <c r="L65" t="b">
        <f>IF(COUNTIF(carcinogens!$A$2:$A$35,F65),TRUE,FALSE)</f>
        <v>1</v>
      </c>
      <c r="M65" t="b">
        <f t="shared" si="0"/>
        <v>0</v>
      </c>
      <c r="N65" s="3">
        <f>H65</f>
        <v>0.02</v>
      </c>
      <c r="O65" t="b">
        <f t="shared" si="5"/>
        <v>0</v>
      </c>
      <c r="P65" t="str">
        <f>VLOOKUP(C65,'Feedstock source'!$A$1:$B$8,2,FALSE)</f>
        <v>wood</v>
      </c>
      <c r="Q65" t="str">
        <f>VLOOKUP($F65,'PAHs abbreviations'!$A$2:$B$17,2,FALSE)</f>
        <v>B(b)F</v>
      </c>
      <c r="R65" s="3">
        <v>0.02</v>
      </c>
    </row>
    <row r="66" spans="1:18" hidden="1">
      <c r="A66" t="s">
        <v>189</v>
      </c>
      <c r="B66" t="s">
        <v>41</v>
      </c>
      <c r="C66" t="s">
        <v>136</v>
      </c>
      <c r="D66">
        <v>600</v>
      </c>
      <c r="E66" t="s">
        <v>119</v>
      </c>
      <c r="F66" t="s">
        <v>57</v>
      </c>
      <c r="G66" t="s">
        <v>46</v>
      </c>
      <c r="H66" s="3">
        <v>7.0000000000000007E-2</v>
      </c>
      <c r="I66" t="s">
        <v>0</v>
      </c>
      <c r="J66" s="1" t="s">
        <v>119</v>
      </c>
      <c r="K66" s="1" t="s">
        <v>119</v>
      </c>
      <c r="L66" t="b">
        <f>IF(COUNTIF(carcinogens!$A$2:$A$35,F66),TRUE,FALSE)</f>
        <v>1</v>
      </c>
      <c r="M66" t="b">
        <f t="shared" ref="M66:M129" si="6">IF(ISNUMBER(H66),FALSE,TRUE)</f>
        <v>0</v>
      </c>
      <c r="N66" s="3">
        <f>H66</f>
        <v>7.0000000000000007E-2</v>
      </c>
      <c r="O66" t="b">
        <f t="shared" si="5"/>
        <v>0</v>
      </c>
      <c r="P66" t="str">
        <f>VLOOKUP(C66,'Feedstock source'!$A$1:$B$8,2,FALSE)</f>
        <v>wood</v>
      </c>
      <c r="Q66" t="str">
        <f>VLOOKUP($F66,'PAHs abbreviations'!$A$2:$B$17,2,FALSE)</f>
        <v>B(b)F</v>
      </c>
      <c r="R66" s="3">
        <v>7.0000000000000007E-2</v>
      </c>
    </row>
    <row r="67" spans="1:18" hidden="1">
      <c r="A67" t="s">
        <v>189</v>
      </c>
      <c r="B67" t="s">
        <v>41</v>
      </c>
      <c r="C67" t="s">
        <v>136</v>
      </c>
      <c r="D67">
        <v>600</v>
      </c>
      <c r="E67" t="s">
        <v>119</v>
      </c>
      <c r="F67" t="s">
        <v>57</v>
      </c>
      <c r="G67" t="s">
        <v>46</v>
      </c>
      <c r="H67" s="3">
        <v>0.08</v>
      </c>
      <c r="I67" t="s">
        <v>0</v>
      </c>
      <c r="J67" s="1" t="s">
        <v>119</v>
      </c>
      <c r="K67" s="1" t="s">
        <v>119</v>
      </c>
      <c r="L67" t="b">
        <f>IF(COUNTIF(carcinogens!$A$2:$A$35,F67),TRUE,FALSE)</f>
        <v>1</v>
      </c>
      <c r="M67" t="b">
        <f t="shared" si="6"/>
        <v>0</v>
      </c>
      <c r="N67" s="3">
        <f>H67</f>
        <v>0.08</v>
      </c>
      <c r="O67" t="b">
        <f t="shared" si="5"/>
        <v>0</v>
      </c>
      <c r="P67" t="str">
        <f>VLOOKUP(C67,'Feedstock source'!$A$1:$B$8,2,FALSE)</f>
        <v>wood</v>
      </c>
      <c r="Q67" t="str">
        <f>VLOOKUP($F67,'PAHs abbreviations'!$A$2:$B$17,2,FALSE)</f>
        <v>B(b)F</v>
      </c>
      <c r="R67" s="3">
        <v>0.08</v>
      </c>
    </row>
    <row r="68" spans="1:18" hidden="1">
      <c r="A68" t="s">
        <v>189</v>
      </c>
      <c r="B68" t="s">
        <v>41</v>
      </c>
      <c r="C68" t="s">
        <v>136</v>
      </c>
      <c r="D68">
        <v>600</v>
      </c>
      <c r="E68" t="s">
        <v>119</v>
      </c>
      <c r="F68" t="s">
        <v>61</v>
      </c>
      <c r="G68" t="s">
        <v>46</v>
      </c>
      <c r="H68" s="3">
        <v>0.04</v>
      </c>
      <c r="I68" t="s">
        <v>0</v>
      </c>
      <c r="J68" s="1" t="s">
        <v>119</v>
      </c>
      <c r="K68" s="1" t="s">
        <v>119</v>
      </c>
      <c r="L68" t="b">
        <f>IF(COUNTIF(carcinogens!$A$2:$A$35,F68),TRUE,FALSE)</f>
        <v>1</v>
      </c>
      <c r="M68" t="b">
        <f t="shared" si="6"/>
        <v>0</v>
      </c>
      <c r="N68" s="3">
        <f>H68</f>
        <v>0.04</v>
      </c>
      <c r="O68" t="b">
        <f t="shared" si="5"/>
        <v>0</v>
      </c>
      <c r="P68" t="str">
        <f>VLOOKUP(C68,'Feedstock source'!$A$1:$B$8,2,FALSE)</f>
        <v>wood</v>
      </c>
      <c r="Q68" t="str">
        <f>VLOOKUP($F68,'PAHs abbreviations'!$A$2:$B$17,2,FALSE)</f>
        <v>B(ghi)P</v>
      </c>
      <c r="R68" s="3">
        <v>0.04</v>
      </c>
    </row>
    <row r="69" spans="1:18" hidden="1">
      <c r="A69" t="s">
        <v>189</v>
      </c>
      <c r="B69" t="s">
        <v>41</v>
      </c>
      <c r="C69" t="s">
        <v>136</v>
      </c>
      <c r="D69">
        <v>600</v>
      </c>
      <c r="E69" t="s">
        <v>119</v>
      </c>
      <c r="F69" t="s">
        <v>61</v>
      </c>
      <c r="G69" t="s">
        <v>46</v>
      </c>
      <c r="H69" s="3">
        <v>0.04</v>
      </c>
      <c r="I69" t="s">
        <v>0</v>
      </c>
      <c r="J69" s="1" t="s">
        <v>119</v>
      </c>
      <c r="K69" s="1" t="s">
        <v>119</v>
      </c>
      <c r="L69" t="b">
        <f>IF(COUNTIF(carcinogens!$A$2:$A$35,F69),TRUE,FALSE)</f>
        <v>1</v>
      </c>
      <c r="M69" t="b">
        <f t="shared" si="6"/>
        <v>0</v>
      </c>
      <c r="N69" s="3">
        <f>H69</f>
        <v>0.04</v>
      </c>
      <c r="O69" t="b">
        <f t="shared" si="5"/>
        <v>0</v>
      </c>
      <c r="P69" t="str">
        <f>VLOOKUP(C69,'Feedstock source'!$A$1:$B$8,2,FALSE)</f>
        <v>wood</v>
      </c>
      <c r="Q69" t="str">
        <f>VLOOKUP($F69,'PAHs abbreviations'!$A$2:$B$17,2,FALSE)</f>
        <v>B(ghi)P</v>
      </c>
      <c r="R69" s="3">
        <v>0.04</v>
      </c>
    </row>
    <row r="70" spans="1:18" hidden="1">
      <c r="A70" t="s">
        <v>189</v>
      </c>
      <c r="B70" t="s">
        <v>41</v>
      </c>
      <c r="C70" t="s">
        <v>136</v>
      </c>
      <c r="D70">
        <v>600</v>
      </c>
      <c r="E70" t="s">
        <v>119</v>
      </c>
      <c r="F70" t="s">
        <v>61</v>
      </c>
      <c r="G70" t="s">
        <v>46</v>
      </c>
      <c r="H70" s="3" t="s">
        <v>97</v>
      </c>
      <c r="I70" t="s">
        <v>0</v>
      </c>
      <c r="J70" s="1" t="s">
        <v>119</v>
      </c>
      <c r="K70" s="1" t="s">
        <v>119</v>
      </c>
      <c r="L70" t="b">
        <f>IF(COUNTIF(carcinogens!$A$2:$A$35,F70),TRUE,FALSE)</f>
        <v>1</v>
      </c>
      <c r="M70" t="b">
        <f t="shared" si="6"/>
        <v>1</v>
      </c>
      <c r="N70" s="3">
        <f>0.01/2</f>
        <v>5.0000000000000001E-3</v>
      </c>
      <c r="O70" t="b">
        <f t="shared" si="5"/>
        <v>0</v>
      </c>
      <c r="P70" t="str">
        <f>VLOOKUP(C70,'Feedstock source'!$A$1:$B$8,2,FALSE)</f>
        <v>wood</v>
      </c>
      <c r="Q70" t="str">
        <f>VLOOKUP($F70,'PAHs abbreviations'!$A$2:$B$17,2,FALSE)</f>
        <v>B(ghi)P</v>
      </c>
      <c r="R70" s="3">
        <v>0.01</v>
      </c>
    </row>
    <row r="71" spans="1:18" hidden="1">
      <c r="A71" t="s">
        <v>189</v>
      </c>
      <c r="B71" t="s">
        <v>41</v>
      </c>
      <c r="C71" t="s">
        <v>136</v>
      </c>
      <c r="D71">
        <v>600</v>
      </c>
      <c r="E71" t="s">
        <v>119</v>
      </c>
      <c r="F71" t="s">
        <v>58</v>
      </c>
      <c r="G71" t="s">
        <v>46</v>
      </c>
      <c r="H71" s="3">
        <v>0.01</v>
      </c>
      <c r="I71" t="s">
        <v>0</v>
      </c>
      <c r="J71" s="1" t="s">
        <v>119</v>
      </c>
      <c r="K71" s="1" t="s">
        <v>119</v>
      </c>
      <c r="L71" t="b">
        <f>IF(COUNTIF(carcinogens!$A$2:$A$35,F71),TRUE,FALSE)</f>
        <v>1</v>
      </c>
      <c r="M71" t="b">
        <f t="shared" si="6"/>
        <v>0</v>
      </c>
      <c r="N71" s="3">
        <f t="shared" ref="N71:N78" si="7">H71</f>
        <v>0.01</v>
      </c>
      <c r="O71" t="b">
        <f t="shared" si="5"/>
        <v>0</v>
      </c>
      <c r="P71" t="str">
        <f>VLOOKUP(C71,'Feedstock source'!$A$1:$B$8,2,FALSE)</f>
        <v>wood</v>
      </c>
      <c r="Q71" t="str">
        <f>VLOOKUP($F71,'PAHs abbreviations'!$A$2:$B$17,2,FALSE)</f>
        <v>B(k)F</v>
      </c>
      <c r="R71" s="3">
        <v>0.01</v>
      </c>
    </row>
    <row r="72" spans="1:18" hidden="1">
      <c r="A72" t="s">
        <v>189</v>
      </c>
      <c r="B72" t="s">
        <v>41</v>
      </c>
      <c r="C72" t="s">
        <v>136</v>
      </c>
      <c r="D72">
        <v>600</v>
      </c>
      <c r="E72" t="s">
        <v>119</v>
      </c>
      <c r="F72" t="s">
        <v>58</v>
      </c>
      <c r="G72" t="s">
        <v>46</v>
      </c>
      <c r="H72" s="3">
        <v>0.04</v>
      </c>
      <c r="I72" t="s">
        <v>0</v>
      </c>
      <c r="J72" s="1" t="s">
        <v>119</v>
      </c>
      <c r="K72" s="1" t="s">
        <v>119</v>
      </c>
      <c r="L72" t="b">
        <f>IF(COUNTIF(carcinogens!$A$2:$A$35,F72),TRUE,FALSE)</f>
        <v>1</v>
      </c>
      <c r="M72" t="b">
        <f t="shared" si="6"/>
        <v>0</v>
      </c>
      <c r="N72" s="3">
        <f t="shared" si="7"/>
        <v>0.04</v>
      </c>
      <c r="O72" t="b">
        <f t="shared" si="5"/>
        <v>0</v>
      </c>
      <c r="P72" t="str">
        <f>VLOOKUP(C72,'Feedstock source'!$A$1:$B$8,2,FALSE)</f>
        <v>wood</v>
      </c>
      <c r="Q72" t="str">
        <f>VLOOKUP($F72,'PAHs abbreviations'!$A$2:$B$17,2,FALSE)</f>
        <v>B(k)F</v>
      </c>
      <c r="R72" s="3">
        <v>0.04</v>
      </c>
    </row>
    <row r="73" spans="1:18" hidden="1">
      <c r="A73" t="s">
        <v>189</v>
      </c>
      <c r="B73" t="s">
        <v>41</v>
      </c>
      <c r="C73" t="s">
        <v>136</v>
      </c>
      <c r="D73">
        <v>600</v>
      </c>
      <c r="E73" t="s">
        <v>119</v>
      </c>
      <c r="F73" t="s">
        <v>58</v>
      </c>
      <c r="G73" t="s">
        <v>46</v>
      </c>
      <c r="H73" s="3">
        <v>0.05</v>
      </c>
      <c r="I73" t="s">
        <v>0</v>
      </c>
      <c r="J73" s="1" t="s">
        <v>119</v>
      </c>
      <c r="K73" s="1" t="s">
        <v>119</v>
      </c>
      <c r="L73" t="b">
        <f>IF(COUNTIF(carcinogens!$A$2:$A$35,F73),TRUE,FALSE)</f>
        <v>1</v>
      </c>
      <c r="M73" t="b">
        <f t="shared" si="6"/>
        <v>0</v>
      </c>
      <c r="N73" s="3">
        <f t="shared" si="7"/>
        <v>0.05</v>
      </c>
      <c r="O73" t="b">
        <f t="shared" si="5"/>
        <v>0</v>
      </c>
      <c r="P73" t="str">
        <f>VLOOKUP(C73,'Feedstock source'!$A$1:$B$8,2,FALSE)</f>
        <v>wood</v>
      </c>
      <c r="Q73" t="str">
        <f>VLOOKUP($F73,'PAHs abbreviations'!$A$2:$B$17,2,FALSE)</f>
        <v>B(k)F</v>
      </c>
      <c r="R73" s="3">
        <v>0.05</v>
      </c>
    </row>
    <row r="74" spans="1:18" hidden="1">
      <c r="A74" t="s">
        <v>189</v>
      </c>
      <c r="B74" t="s">
        <v>41</v>
      </c>
      <c r="C74" t="s">
        <v>136</v>
      </c>
      <c r="D74">
        <v>600</v>
      </c>
      <c r="E74" t="s">
        <v>119</v>
      </c>
      <c r="F74" t="s">
        <v>56</v>
      </c>
      <c r="G74" t="s">
        <v>46</v>
      </c>
      <c r="H74" s="3">
        <v>0.01</v>
      </c>
      <c r="I74" t="s">
        <v>0</v>
      </c>
      <c r="J74" s="1" t="s">
        <v>119</v>
      </c>
      <c r="K74" s="1" t="s">
        <v>119</v>
      </c>
      <c r="L74" t="b">
        <f>IF(COUNTIF(carcinogens!$A$2:$A$35,F74),TRUE,FALSE)</f>
        <v>1</v>
      </c>
      <c r="M74" t="b">
        <f t="shared" si="6"/>
        <v>0</v>
      </c>
      <c r="N74" s="3">
        <f t="shared" si="7"/>
        <v>0.01</v>
      </c>
      <c r="O74" t="b">
        <f t="shared" si="5"/>
        <v>0</v>
      </c>
      <c r="P74" t="str">
        <f>VLOOKUP(C74,'Feedstock source'!$A$1:$B$8,2,FALSE)</f>
        <v>wood</v>
      </c>
      <c r="Q74" t="str">
        <f>VLOOKUP($F74,'PAHs abbreviations'!$A$2:$B$17,2,FALSE)</f>
        <v>Cry</v>
      </c>
      <c r="R74" s="3">
        <v>0.01</v>
      </c>
    </row>
    <row r="75" spans="1:18" hidden="1">
      <c r="A75" t="s">
        <v>189</v>
      </c>
      <c r="B75" t="s">
        <v>41</v>
      </c>
      <c r="C75" t="s">
        <v>136</v>
      </c>
      <c r="D75">
        <v>600</v>
      </c>
      <c r="E75" t="s">
        <v>119</v>
      </c>
      <c r="F75" t="s">
        <v>56</v>
      </c>
      <c r="G75" t="s">
        <v>46</v>
      </c>
      <c r="H75" s="3">
        <v>0.06</v>
      </c>
      <c r="I75" t="s">
        <v>0</v>
      </c>
      <c r="J75" s="1" t="s">
        <v>119</v>
      </c>
      <c r="K75" s="1" t="s">
        <v>119</v>
      </c>
      <c r="L75" t="b">
        <f>IF(COUNTIF(carcinogens!$A$2:$A$35,F75),TRUE,FALSE)</f>
        <v>1</v>
      </c>
      <c r="M75" t="b">
        <f t="shared" si="6"/>
        <v>0</v>
      </c>
      <c r="N75" s="3">
        <f t="shared" si="7"/>
        <v>0.06</v>
      </c>
      <c r="O75" t="b">
        <f t="shared" si="5"/>
        <v>0</v>
      </c>
      <c r="P75" t="str">
        <f>VLOOKUP(C75,'Feedstock source'!$A$1:$B$8,2,FALSE)</f>
        <v>wood</v>
      </c>
      <c r="Q75" t="str">
        <f>VLOOKUP($F75,'PAHs abbreviations'!$A$2:$B$17,2,FALSE)</f>
        <v>Cry</v>
      </c>
      <c r="R75" s="3">
        <v>0.06</v>
      </c>
    </row>
    <row r="76" spans="1:18" hidden="1">
      <c r="A76" t="s">
        <v>189</v>
      </c>
      <c r="B76" t="s">
        <v>41</v>
      </c>
      <c r="C76" t="s">
        <v>136</v>
      </c>
      <c r="D76">
        <v>600</v>
      </c>
      <c r="E76" t="s">
        <v>119</v>
      </c>
      <c r="F76" t="s">
        <v>56</v>
      </c>
      <c r="G76" t="s">
        <v>46</v>
      </c>
      <c r="H76" s="3">
        <v>0.06</v>
      </c>
      <c r="I76" t="s">
        <v>0</v>
      </c>
      <c r="J76" s="1" t="s">
        <v>119</v>
      </c>
      <c r="K76" s="1" t="s">
        <v>119</v>
      </c>
      <c r="L76" t="b">
        <f>IF(COUNTIF(carcinogens!$A$2:$A$35,F76),TRUE,FALSE)</f>
        <v>1</v>
      </c>
      <c r="M76" t="b">
        <f t="shared" si="6"/>
        <v>0</v>
      </c>
      <c r="N76" s="3">
        <f t="shared" si="7"/>
        <v>0.06</v>
      </c>
      <c r="O76" t="b">
        <f t="shared" si="5"/>
        <v>0</v>
      </c>
      <c r="P76" t="str">
        <f>VLOOKUP(C76,'Feedstock source'!$A$1:$B$8,2,FALSE)</f>
        <v>wood</v>
      </c>
      <c r="Q76" t="str">
        <f>VLOOKUP($F76,'PAHs abbreviations'!$A$2:$B$17,2,FALSE)</f>
        <v>Cry</v>
      </c>
      <c r="R76" s="3">
        <v>0.06</v>
      </c>
    </row>
    <row r="77" spans="1:18" hidden="1">
      <c r="A77" t="s">
        <v>189</v>
      </c>
      <c r="B77" t="s">
        <v>41</v>
      </c>
      <c r="C77" t="s">
        <v>136</v>
      </c>
      <c r="D77">
        <v>600</v>
      </c>
      <c r="E77" t="s">
        <v>119</v>
      </c>
      <c r="F77" t="s">
        <v>62</v>
      </c>
      <c r="G77" t="s">
        <v>46</v>
      </c>
      <c r="H77" s="3">
        <v>0.04</v>
      </c>
      <c r="I77" t="s">
        <v>0</v>
      </c>
      <c r="J77" s="1" t="s">
        <v>119</v>
      </c>
      <c r="K77" s="1" t="s">
        <v>119</v>
      </c>
      <c r="L77" t="b">
        <f>IF(COUNTIF(carcinogens!$A$2:$A$35,F77),TRUE,FALSE)</f>
        <v>1</v>
      </c>
      <c r="M77" t="b">
        <f t="shared" si="6"/>
        <v>0</v>
      </c>
      <c r="N77" s="3">
        <f t="shared" si="7"/>
        <v>0.04</v>
      </c>
      <c r="O77" t="b">
        <f t="shared" si="5"/>
        <v>0</v>
      </c>
      <c r="P77" t="str">
        <f>VLOOKUP(C77,'Feedstock source'!$A$1:$B$8,2,FALSE)</f>
        <v>wood</v>
      </c>
      <c r="Q77" t="str">
        <f>VLOOKUP($F77,'PAHs abbreviations'!$A$2:$B$17,2,FALSE)</f>
        <v>DB(ah)A</v>
      </c>
      <c r="R77" s="3">
        <v>0.04</v>
      </c>
    </row>
    <row r="78" spans="1:18" hidden="1">
      <c r="A78" t="s">
        <v>189</v>
      </c>
      <c r="B78" t="s">
        <v>41</v>
      </c>
      <c r="C78" t="s">
        <v>136</v>
      </c>
      <c r="D78">
        <v>600</v>
      </c>
      <c r="E78" t="s">
        <v>119</v>
      </c>
      <c r="F78" t="s">
        <v>62</v>
      </c>
      <c r="G78" t="s">
        <v>46</v>
      </c>
      <c r="H78" s="3">
        <v>0.04</v>
      </c>
      <c r="I78" t="s">
        <v>0</v>
      </c>
      <c r="J78" s="1" t="s">
        <v>119</v>
      </c>
      <c r="K78" s="1" t="s">
        <v>119</v>
      </c>
      <c r="L78" t="b">
        <f>IF(COUNTIF(carcinogens!$A$2:$A$35,F78),TRUE,FALSE)</f>
        <v>1</v>
      </c>
      <c r="M78" t="b">
        <f t="shared" si="6"/>
        <v>0</v>
      </c>
      <c r="N78" s="3">
        <f t="shared" si="7"/>
        <v>0.04</v>
      </c>
      <c r="O78" t="b">
        <f t="shared" si="5"/>
        <v>0</v>
      </c>
      <c r="P78" t="str">
        <f>VLOOKUP(C78,'Feedstock source'!$A$1:$B$8,2,FALSE)</f>
        <v>wood</v>
      </c>
      <c r="Q78" t="str">
        <f>VLOOKUP($F78,'PAHs abbreviations'!$A$2:$B$17,2,FALSE)</f>
        <v>DB(ah)A</v>
      </c>
      <c r="R78" s="3">
        <v>0.04</v>
      </c>
    </row>
    <row r="79" spans="1:18" hidden="1">
      <c r="A79" t="s">
        <v>189</v>
      </c>
      <c r="B79" t="s">
        <v>41</v>
      </c>
      <c r="C79" t="s">
        <v>136</v>
      </c>
      <c r="D79">
        <v>600</v>
      </c>
      <c r="E79" t="s">
        <v>119</v>
      </c>
      <c r="F79" t="s">
        <v>62</v>
      </c>
      <c r="G79" t="s">
        <v>46</v>
      </c>
      <c r="H79" s="3" t="s">
        <v>97</v>
      </c>
      <c r="I79" t="s">
        <v>0</v>
      </c>
      <c r="J79" s="1" t="s">
        <v>119</v>
      </c>
      <c r="K79" s="1" t="s">
        <v>119</v>
      </c>
      <c r="L79" t="b">
        <f>IF(COUNTIF(carcinogens!$A$2:$A$35,F79),TRUE,FALSE)</f>
        <v>1</v>
      </c>
      <c r="M79" t="b">
        <f t="shared" si="6"/>
        <v>1</v>
      </c>
      <c r="N79" s="3">
        <f>0.01/2</f>
        <v>5.0000000000000001E-3</v>
      </c>
      <c r="O79" t="b">
        <f t="shared" si="5"/>
        <v>0</v>
      </c>
      <c r="P79" t="str">
        <f>VLOOKUP(C79,'Feedstock source'!$A$1:$B$8,2,FALSE)</f>
        <v>wood</v>
      </c>
      <c r="Q79" t="str">
        <f>VLOOKUP($F79,'PAHs abbreviations'!$A$2:$B$17,2,FALSE)</f>
        <v>DB(ah)A</v>
      </c>
      <c r="R79" s="3">
        <v>0.01</v>
      </c>
    </row>
    <row r="80" spans="1:18" hidden="1">
      <c r="A80" t="s">
        <v>189</v>
      </c>
      <c r="B80" t="s">
        <v>41</v>
      </c>
      <c r="C80" t="s">
        <v>136</v>
      </c>
      <c r="D80">
        <v>600</v>
      </c>
      <c r="E80" t="s">
        <v>119</v>
      </c>
      <c r="F80" t="s">
        <v>53</v>
      </c>
      <c r="G80" t="s">
        <v>46</v>
      </c>
      <c r="H80" s="3">
        <v>0.03</v>
      </c>
      <c r="I80" t="s">
        <v>0</v>
      </c>
      <c r="J80" s="1" t="s">
        <v>119</v>
      </c>
      <c r="K80" s="1" t="s">
        <v>119</v>
      </c>
      <c r="L80" t="b">
        <f>IF(COUNTIF(carcinogens!$A$2:$A$35,F80),TRUE,FALSE)</f>
        <v>0</v>
      </c>
      <c r="M80" t="b">
        <f t="shared" si="6"/>
        <v>0</v>
      </c>
      <c r="N80" s="3">
        <f t="shared" ref="N80:N94" si="8">H80</f>
        <v>0.03</v>
      </c>
      <c r="O80" t="b">
        <f t="shared" si="5"/>
        <v>0</v>
      </c>
      <c r="P80" t="str">
        <f>VLOOKUP(C80,'Feedstock source'!$A$1:$B$8,2,FALSE)</f>
        <v>wood</v>
      </c>
      <c r="Q80" t="str">
        <f>VLOOKUP($F80,'PAHs abbreviations'!$A$2:$B$17,2,FALSE)</f>
        <v>Flt</v>
      </c>
      <c r="R80" s="3">
        <v>0.03</v>
      </c>
    </row>
    <row r="81" spans="1:18" hidden="1">
      <c r="A81" t="s">
        <v>189</v>
      </c>
      <c r="B81" t="s">
        <v>41</v>
      </c>
      <c r="C81" t="s">
        <v>136</v>
      </c>
      <c r="D81">
        <v>600</v>
      </c>
      <c r="E81" t="s">
        <v>119</v>
      </c>
      <c r="F81" t="s">
        <v>53</v>
      </c>
      <c r="G81" t="s">
        <v>46</v>
      </c>
      <c r="H81" s="3">
        <v>0.09</v>
      </c>
      <c r="I81" t="s">
        <v>0</v>
      </c>
      <c r="J81" s="1" t="s">
        <v>119</v>
      </c>
      <c r="K81" s="1" t="s">
        <v>119</v>
      </c>
      <c r="L81" t="b">
        <f>IF(COUNTIF(carcinogens!$A$2:$A$35,F81),TRUE,FALSE)</f>
        <v>0</v>
      </c>
      <c r="M81" t="b">
        <f t="shared" si="6"/>
        <v>0</v>
      </c>
      <c r="N81" s="3">
        <f t="shared" si="8"/>
        <v>0.09</v>
      </c>
      <c r="O81" t="b">
        <f t="shared" si="5"/>
        <v>0</v>
      </c>
      <c r="P81" t="str">
        <f>VLOOKUP(C81,'Feedstock source'!$A$1:$B$8,2,FALSE)</f>
        <v>wood</v>
      </c>
      <c r="Q81" t="str">
        <f>VLOOKUP($F81,'PAHs abbreviations'!$A$2:$B$17,2,FALSE)</f>
        <v>Flt</v>
      </c>
      <c r="R81" s="3">
        <v>0.09</v>
      </c>
    </row>
    <row r="82" spans="1:18" hidden="1">
      <c r="A82" t="s">
        <v>189</v>
      </c>
      <c r="B82" t="s">
        <v>41</v>
      </c>
      <c r="C82" t="s">
        <v>136</v>
      </c>
      <c r="D82">
        <v>600</v>
      </c>
      <c r="E82" t="s">
        <v>119</v>
      </c>
      <c r="F82" t="s">
        <v>53</v>
      </c>
      <c r="G82" t="s">
        <v>46</v>
      </c>
      <c r="H82" s="3">
        <v>0.12</v>
      </c>
      <c r="I82" t="s">
        <v>0</v>
      </c>
      <c r="J82" s="1" t="s">
        <v>119</v>
      </c>
      <c r="K82" s="1" t="s">
        <v>119</v>
      </c>
      <c r="L82" t="b">
        <f>IF(COUNTIF(carcinogens!$A$2:$A$35,F82),TRUE,FALSE)</f>
        <v>0</v>
      </c>
      <c r="M82" t="b">
        <f t="shared" si="6"/>
        <v>0</v>
      </c>
      <c r="N82" s="3">
        <f t="shared" si="8"/>
        <v>0.12</v>
      </c>
      <c r="O82" t="b">
        <f t="shared" si="5"/>
        <v>0</v>
      </c>
      <c r="P82" t="str">
        <f>VLOOKUP(C82,'Feedstock source'!$A$1:$B$8,2,FALSE)</f>
        <v>wood</v>
      </c>
      <c r="Q82" t="str">
        <f>VLOOKUP($F82,'PAHs abbreviations'!$A$2:$B$17,2,FALSE)</f>
        <v>Flt</v>
      </c>
      <c r="R82" s="3">
        <v>0.12</v>
      </c>
    </row>
    <row r="83" spans="1:18" hidden="1">
      <c r="A83" t="s">
        <v>189</v>
      </c>
      <c r="B83" t="s">
        <v>41</v>
      </c>
      <c r="C83" t="s">
        <v>136</v>
      </c>
      <c r="D83">
        <v>600</v>
      </c>
      <c r="E83" t="s">
        <v>119</v>
      </c>
      <c r="F83" t="s">
        <v>50</v>
      </c>
      <c r="G83" t="s">
        <v>46</v>
      </c>
      <c r="H83" s="3">
        <v>0.06</v>
      </c>
      <c r="I83" t="s">
        <v>0</v>
      </c>
      <c r="J83" s="1" t="s">
        <v>119</v>
      </c>
      <c r="K83" s="1" t="s">
        <v>119</v>
      </c>
      <c r="L83" t="b">
        <f>IF(COUNTIF(carcinogens!$A$2:$A$35,F83),TRUE,FALSE)</f>
        <v>0</v>
      </c>
      <c r="M83" t="b">
        <f t="shared" si="6"/>
        <v>0</v>
      </c>
      <c r="N83" s="3">
        <f t="shared" si="8"/>
        <v>0.06</v>
      </c>
      <c r="O83" t="b">
        <f t="shared" si="5"/>
        <v>0</v>
      </c>
      <c r="P83" t="str">
        <f>VLOOKUP(C83,'Feedstock source'!$A$1:$B$8,2,FALSE)</f>
        <v>wood</v>
      </c>
      <c r="Q83" t="str">
        <f>VLOOKUP($F83,'PAHs abbreviations'!$A$2:$B$17,2,FALSE)</f>
        <v>Flu</v>
      </c>
      <c r="R83" s="3">
        <v>0.06</v>
      </c>
    </row>
    <row r="84" spans="1:18" hidden="1">
      <c r="A84" t="s">
        <v>189</v>
      </c>
      <c r="B84" t="s">
        <v>41</v>
      </c>
      <c r="C84" t="s">
        <v>136</v>
      </c>
      <c r="D84">
        <v>600</v>
      </c>
      <c r="E84" t="s">
        <v>119</v>
      </c>
      <c r="F84" t="s">
        <v>50</v>
      </c>
      <c r="G84" t="s">
        <v>46</v>
      </c>
      <c r="H84" s="3">
        <v>0.13</v>
      </c>
      <c r="I84" t="s">
        <v>0</v>
      </c>
      <c r="J84" s="1" t="s">
        <v>119</v>
      </c>
      <c r="K84" s="1" t="s">
        <v>119</v>
      </c>
      <c r="L84" t="b">
        <f>IF(COUNTIF(carcinogens!$A$2:$A$35,F84),TRUE,FALSE)</f>
        <v>0</v>
      </c>
      <c r="M84" t="b">
        <f t="shared" si="6"/>
        <v>0</v>
      </c>
      <c r="N84" s="3">
        <f t="shared" si="8"/>
        <v>0.13</v>
      </c>
      <c r="O84" t="b">
        <f t="shared" si="5"/>
        <v>0</v>
      </c>
      <c r="P84" t="str">
        <f>VLOOKUP(C84,'Feedstock source'!$A$1:$B$8,2,FALSE)</f>
        <v>wood</v>
      </c>
      <c r="Q84" t="str">
        <f>VLOOKUP($F84,'PAHs abbreviations'!$A$2:$B$17,2,FALSE)</f>
        <v>Flu</v>
      </c>
      <c r="R84" s="3">
        <v>0.13</v>
      </c>
    </row>
    <row r="85" spans="1:18" hidden="1">
      <c r="A85" t="s">
        <v>189</v>
      </c>
      <c r="B85" t="s">
        <v>41</v>
      </c>
      <c r="C85" t="s">
        <v>136</v>
      </c>
      <c r="D85">
        <v>600</v>
      </c>
      <c r="E85" t="s">
        <v>119</v>
      </c>
      <c r="F85" t="s">
        <v>50</v>
      </c>
      <c r="G85" t="s">
        <v>46</v>
      </c>
      <c r="H85" s="3">
        <v>0.14000000000000001</v>
      </c>
      <c r="I85" t="s">
        <v>0</v>
      </c>
      <c r="J85" s="1" t="s">
        <v>119</v>
      </c>
      <c r="K85" s="1" t="s">
        <v>119</v>
      </c>
      <c r="L85" t="b">
        <f>IF(COUNTIF(carcinogens!$A$2:$A$35,F85),TRUE,FALSE)</f>
        <v>0</v>
      </c>
      <c r="M85" t="b">
        <f t="shared" si="6"/>
        <v>0</v>
      </c>
      <c r="N85" s="3">
        <f t="shared" si="8"/>
        <v>0.14000000000000001</v>
      </c>
      <c r="O85" t="b">
        <f t="shared" si="5"/>
        <v>0</v>
      </c>
      <c r="P85" t="str">
        <f>VLOOKUP(C85,'Feedstock source'!$A$1:$B$8,2,FALSE)</f>
        <v>wood</v>
      </c>
      <c r="Q85" t="str">
        <f>VLOOKUP($F85,'PAHs abbreviations'!$A$2:$B$17,2,FALSE)</f>
        <v>Flu</v>
      </c>
      <c r="R85" s="3">
        <v>0.14000000000000001</v>
      </c>
    </row>
    <row r="86" spans="1:18" hidden="1">
      <c r="A86" t="s">
        <v>189</v>
      </c>
      <c r="B86" t="s">
        <v>41</v>
      </c>
      <c r="C86" t="s">
        <v>136</v>
      </c>
      <c r="D86">
        <v>600</v>
      </c>
      <c r="E86" t="s">
        <v>119</v>
      </c>
      <c r="F86" t="s">
        <v>60</v>
      </c>
      <c r="G86" t="s">
        <v>46</v>
      </c>
      <c r="H86" s="3">
        <v>0.01</v>
      </c>
      <c r="I86" t="s">
        <v>0</v>
      </c>
      <c r="J86" s="1" t="s">
        <v>119</v>
      </c>
      <c r="K86" s="1" t="s">
        <v>119</v>
      </c>
      <c r="L86" t="b">
        <f>IF(COUNTIF(carcinogens!$A$2:$A$35,F86),TRUE,FALSE)</f>
        <v>1</v>
      </c>
      <c r="M86" t="b">
        <f t="shared" si="6"/>
        <v>0</v>
      </c>
      <c r="N86" s="3">
        <f t="shared" si="8"/>
        <v>0.01</v>
      </c>
      <c r="O86" t="b">
        <f t="shared" si="5"/>
        <v>0</v>
      </c>
      <c r="P86" t="str">
        <f>VLOOKUP(C86,'Feedstock source'!$A$1:$B$8,2,FALSE)</f>
        <v>wood</v>
      </c>
      <c r="Q86" t="str">
        <f>VLOOKUP($F86,'PAHs abbreviations'!$A$2:$B$17,2,FALSE)</f>
        <v>IP</v>
      </c>
      <c r="R86" s="3">
        <v>0.01</v>
      </c>
    </row>
    <row r="87" spans="1:18" hidden="1">
      <c r="A87" t="s">
        <v>189</v>
      </c>
      <c r="B87" t="s">
        <v>41</v>
      </c>
      <c r="C87" t="s">
        <v>136</v>
      </c>
      <c r="D87">
        <v>600</v>
      </c>
      <c r="E87" t="s">
        <v>119</v>
      </c>
      <c r="F87" t="s">
        <v>60</v>
      </c>
      <c r="G87" t="s">
        <v>46</v>
      </c>
      <c r="H87" s="3">
        <v>0.06</v>
      </c>
      <c r="I87" t="s">
        <v>0</v>
      </c>
      <c r="J87" s="1" t="s">
        <v>119</v>
      </c>
      <c r="K87" s="1" t="s">
        <v>119</v>
      </c>
      <c r="L87" t="b">
        <f>IF(COUNTIF(carcinogens!$A$2:$A$35,F87),TRUE,FALSE)</f>
        <v>1</v>
      </c>
      <c r="M87" t="b">
        <f t="shared" si="6"/>
        <v>0</v>
      </c>
      <c r="N87" s="3">
        <f t="shared" si="8"/>
        <v>0.06</v>
      </c>
      <c r="O87" t="b">
        <f t="shared" si="5"/>
        <v>0</v>
      </c>
      <c r="P87" t="str">
        <f>VLOOKUP(C87,'Feedstock source'!$A$1:$B$8,2,FALSE)</f>
        <v>wood</v>
      </c>
      <c r="Q87" t="str">
        <f>VLOOKUP($F87,'PAHs abbreviations'!$A$2:$B$17,2,FALSE)</f>
        <v>IP</v>
      </c>
      <c r="R87" s="3">
        <v>0.06</v>
      </c>
    </row>
    <row r="88" spans="1:18" hidden="1">
      <c r="A88" t="s">
        <v>189</v>
      </c>
      <c r="B88" t="s">
        <v>41</v>
      </c>
      <c r="C88" t="s">
        <v>136</v>
      </c>
      <c r="D88">
        <v>600</v>
      </c>
      <c r="E88" t="s">
        <v>119</v>
      </c>
      <c r="F88" t="s">
        <v>60</v>
      </c>
      <c r="G88" t="s">
        <v>46</v>
      </c>
      <c r="H88" s="3">
        <v>0.06</v>
      </c>
      <c r="I88" t="s">
        <v>0</v>
      </c>
      <c r="J88" s="1" t="s">
        <v>119</v>
      </c>
      <c r="K88" s="1" t="s">
        <v>119</v>
      </c>
      <c r="L88" t="b">
        <f>IF(COUNTIF(carcinogens!$A$2:$A$35,F88),TRUE,FALSE)</f>
        <v>1</v>
      </c>
      <c r="M88" t="b">
        <f t="shared" si="6"/>
        <v>0</v>
      </c>
      <c r="N88" s="3">
        <f t="shared" si="8"/>
        <v>0.06</v>
      </c>
      <c r="O88" t="b">
        <f t="shared" si="5"/>
        <v>0</v>
      </c>
      <c r="P88" t="str">
        <f>VLOOKUP(C88,'Feedstock source'!$A$1:$B$8,2,FALSE)</f>
        <v>wood</v>
      </c>
      <c r="Q88" t="str">
        <f>VLOOKUP($F88,'PAHs abbreviations'!$A$2:$B$17,2,FALSE)</f>
        <v>IP</v>
      </c>
      <c r="R88" s="3">
        <v>0.06</v>
      </c>
    </row>
    <row r="89" spans="1:18" hidden="1">
      <c r="A89" t="s">
        <v>189</v>
      </c>
      <c r="B89" t="s">
        <v>41</v>
      </c>
      <c r="C89" t="s">
        <v>136</v>
      </c>
      <c r="D89">
        <v>600</v>
      </c>
      <c r="E89" t="s">
        <v>119</v>
      </c>
      <c r="F89" t="s">
        <v>51</v>
      </c>
      <c r="G89" t="s">
        <v>46</v>
      </c>
      <c r="H89" s="3">
        <v>0.08</v>
      </c>
      <c r="I89" t="s">
        <v>0</v>
      </c>
      <c r="J89" s="1" t="s">
        <v>119</v>
      </c>
      <c r="K89" s="1" t="s">
        <v>119</v>
      </c>
      <c r="L89" t="b">
        <f>IF(COUNTIF(carcinogens!$A$2:$A$35,F89),TRUE,FALSE)</f>
        <v>0</v>
      </c>
      <c r="M89" t="b">
        <f t="shared" si="6"/>
        <v>0</v>
      </c>
      <c r="N89" s="3">
        <f t="shared" si="8"/>
        <v>0.08</v>
      </c>
      <c r="O89" t="b">
        <f t="shared" si="5"/>
        <v>0</v>
      </c>
      <c r="P89" t="str">
        <f>VLOOKUP(C89,'Feedstock source'!$A$1:$B$8,2,FALSE)</f>
        <v>wood</v>
      </c>
      <c r="Q89" t="str">
        <f>VLOOKUP($F89,'PAHs abbreviations'!$A$2:$B$17,2,FALSE)</f>
        <v>Phen</v>
      </c>
      <c r="R89" s="3">
        <v>0.08</v>
      </c>
    </row>
    <row r="90" spans="1:18" hidden="1">
      <c r="A90" t="s">
        <v>189</v>
      </c>
      <c r="B90" t="s">
        <v>41</v>
      </c>
      <c r="C90" t="s">
        <v>136</v>
      </c>
      <c r="D90">
        <v>600</v>
      </c>
      <c r="E90" t="s">
        <v>119</v>
      </c>
      <c r="F90" t="s">
        <v>51</v>
      </c>
      <c r="G90" t="s">
        <v>46</v>
      </c>
      <c r="H90" s="3">
        <v>0.17</v>
      </c>
      <c r="I90" t="s">
        <v>0</v>
      </c>
      <c r="J90" s="1" t="s">
        <v>119</v>
      </c>
      <c r="K90" s="1" t="s">
        <v>119</v>
      </c>
      <c r="L90" t="b">
        <f>IF(COUNTIF(carcinogens!$A$2:$A$35,F90),TRUE,FALSE)</f>
        <v>0</v>
      </c>
      <c r="M90" t="b">
        <f t="shared" si="6"/>
        <v>0</v>
      </c>
      <c r="N90" s="3">
        <f t="shared" si="8"/>
        <v>0.17</v>
      </c>
      <c r="O90" t="b">
        <f t="shared" si="5"/>
        <v>0</v>
      </c>
      <c r="P90" t="str">
        <f>VLOOKUP(C90,'Feedstock source'!$A$1:$B$8,2,FALSE)</f>
        <v>wood</v>
      </c>
      <c r="Q90" t="str">
        <f>VLOOKUP($F90,'PAHs abbreviations'!$A$2:$B$17,2,FALSE)</f>
        <v>Phen</v>
      </c>
      <c r="R90" s="3">
        <v>0.17</v>
      </c>
    </row>
    <row r="91" spans="1:18" hidden="1">
      <c r="A91" t="s">
        <v>189</v>
      </c>
      <c r="B91" t="s">
        <v>41</v>
      </c>
      <c r="C91" t="s">
        <v>136</v>
      </c>
      <c r="D91">
        <v>600</v>
      </c>
      <c r="E91" t="s">
        <v>119</v>
      </c>
      <c r="F91" t="s">
        <v>51</v>
      </c>
      <c r="G91" t="s">
        <v>46</v>
      </c>
      <c r="H91" s="3">
        <v>0.22</v>
      </c>
      <c r="I91" t="s">
        <v>0</v>
      </c>
      <c r="J91" s="1" t="s">
        <v>119</v>
      </c>
      <c r="K91" s="1" t="s">
        <v>119</v>
      </c>
      <c r="L91" t="b">
        <f>IF(COUNTIF(carcinogens!$A$2:$A$35,F91),TRUE,FALSE)</f>
        <v>0</v>
      </c>
      <c r="M91" t="b">
        <f t="shared" si="6"/>
        <v>0</v>
      </c>
      <c r="N91" s="3">
        <f t="shared" si="8"/>
        <v>0.22</v>
      </c>
      <c r="O91" t="b">
        <f t="shared" si="5"/>
        <v>0</v>
      </c>
      <c r="P91" t="str">
        <f>VLOOKUP(C91,'Feedstock source'!$A$1:$B$8,2,FALSE)</f>
        <v>wood</v>
      </c>
      <c r="Q91" t="str">
        <f>VLOOKUP($F91,'PAHs abbreviations'!$A$2:$B$17,2,FALSE)</f>
        <v>Phen</v>
      </c>
      <c r="R91" s="3">
        <v>0.22</v>
      </c>
    </row>
    <row r="92" spans="1:18" hidden="1">
      <c r="A92" t="s">
        <v>189</v>
      </c>
      <c r="B92" t="s">
        <v>41</v>
      </c>
      <c r="C92" t="s">
        <v>136</v>
      </c>
      <c r="D92">
        <v>600</v>
      </c>
      <c r="E92" t="s">
        <v>119</v>
      </c>
      <c r="F92" t="s">
        <v>54</v>
      </c>
      <c r="G92" t="s">
        <v>46</v>
      </c>
      <c r="H92" s="3">
        <v>0.13</v>
      </c>
      <c r="I92" t="s">
        <v>0</v>
      </c>
      <c r="J92" s="1" t="s">
        <v>119</v>
      </c>
      <c r="K92" s="1" t="s">
        <v>119</v>
      </c>
      <c r="L92" t="b">
        <f>IF(COUNTIF(carcinogens!$A$2:$A$35,F92),TRUE,FALSE)</f>
        <v>0</v>
      </c>
      <c r="M92" t="b">
        <f t="shared" si="6"/>
        <v>0</v>
      </c>
      <c r="N92" s="3">
        <f t="shared" si="8"/>
        <v>0.13</v>
      </c>
      <c r="O92" t="b">
        <f t="shared" si="5"/>
        <v>0</v>
      </c>
      <c r="P92" t="str">
        <f>VLOOKUP(C92,'Feedstock source'!$A$1:$B$8,2,FALSE)</f>
        <v>wood</v>
      </c>
      <c r="Q92" t="str">
        <f>VLOOKUP($F92,'PAHs abbreviations'!$A$2:$B$17,2,FALSE)</f>
        <v>Pyr</v>
      </c>
      <c r="R92" s="3">
        <v>0.13</v>
      </c>
    </row>
    <row r="93" spans="1:18" hidden="1">
      <c r="A93" t="s">
        <v>189</v>
      </c>
      <c r="B93" t="s">
        <v>41</v>
      </c>
      <c r="C93" t="s">
        <v>136</v>
      </c>
      <c r="D93">
        <v>600</v>
      </c>
      <c r="E93" t="s">
        <v>119</v>
      </c>
      <c r="F93" t="s">
        <v>54</v>
      </c>
      <c r="G93" t="s">
        <v>46</v>
      </c>
      <c r="H93" s="3">
        <v>0.41</v>
      </c>
      <c r="I93" t="s">
        <v>0</v>
      </c>
      <c r="J93" s="1" t="s">
        <v>119</v>
      </c>
      <c r="K93" s="1" t="s">
        <v>119</v>
      </c>
      <c r="L93" t="b">
        <f>IF(COUNTIF(carcinogens!$A$2:$A$35,F93),TRUE,FALSE)</f>
        <v>0</v>
      </c>
      <c r="M93" t="b">
        <f t="shared" si="6"/>
        <v>0</v>
      </c>
      <c r="N93" s="3">
        <f t="shared" si="8"/>
        <v>0.41</v>
      </c>
      <c r="O93" t="b">
        <f t="shared" si="5"/>
        <v>0</v>
      </c>
      <c r="P93" t="str">
        <f>VLOOKUP(C93,'Feedstock source'!$A$1:$B$8,2,FALSE)</f>
        <v>wood</v>
      </c>
      <c r="Q93" t="str">
        <f>VLOOKUP($F93,'PAHs abbreviations'!$A$2:$B$17,2,FALSE)</f>
        <v>Pyr</v>
      </c>
      <c r="R93" s="3">
        <v>0.41</v>
      </c>
    </row>
    <row r="94" spans="1:18" hidden="1">
      <c r="A94" t="s">
        <v>189</v>
      </c>
      <c r="B94" t="s">
        <v>41</v>
      </c>
      <c r="C94" t="s">
        <v>136</v>
      </c>
      <c r="D94">
        <v>600</v>
      </c>
      <c r="E94" t="s">
        <v>119</v>
      </c>
      <c r="F94" t="s">
        <v>54</v>
      </c>
      <c r="G94" t="s">
        <v>46</v>
      </c>
      <c r="H94" s="3">
        <v>0.44</v>
      </c>
      <c r="I94" t="s">
        <v>0</v>
      </c>
      <c r="J94" s="1" t="s">
        <v>119</v>
      </c>
      <c r="K94" s="1" t="s">
        <v>119</v>
      </c>
      <c r="L94" t="b">
        <f>IF(COUNTIF(carcinogens!$A$2:$A$35,F94),TRUE,FALSE)</f>
        <v>0</v>
      </c>
      <c r="M94" t="b">
        <f t="shared" si="6"/>
        <v>0</v>
      </c>
      <c r="N94" s="3">
        <f t="shared" si="8"/>
        <v>0.44</v>
      </c>
      <c r="O94" t="b">
        <f t="shared" si="5"/>
        <v>0</v>
      </c>
      <c r="P94" t="str">
        <f>VLOOKUP(C94,'Feedstock source'!$A$1:$B$8,2,FALSE)</f>
        <v>wood</v>
      </c>
      <c r="Q94" t="str">
        <f>VLOOKUP($F94,'PAHs abbreviations'!$A$2:$B$17,2,FALSE)</f>
        <v>Pyr</v>
      </c>
      <c r="R94" s="3">
        <v>0.44</v>
      </c>
    </row>
    <row r="95" spans="1:18" hidden="1">
      <c r="A95" t="s">
        <v>189</v>
      </c>
      <c r="B95" t="s">
        <v>41</v>
      </c>
      <c r="C95" t="s">
        <v>136</v>
      </c>
      <c r="D95">
        <v>600</v>
      </c>
      <c r="E95" t="s">
        <v>119</v>
      </c>
      <c r="F95" t="s">
        <v>47</v>
      </c>
      <c r="G95" t="s">
        <v>46</v>
      </c>
      <c r="H95" s="3"/>
      <c r="I95" t="s">
        <v>0</v>
      </c>
      <c r="J95" s="1" t="s">
        <v>119</v>
      </c>
      <c r="K95" s="1" t="s">
        <v>119</v>
      </c>
      <c r="L95" t="b">
        <f>IF(COUNTIF(carcinogens!$A$2:$A$35,F95),TRUE,FALSE)</f>
        <v>0</v>
      </c>
      <c r="M95" t="b">
        <f t="shared" si="6"/>
        <v>1</v>
      </c>
      <c r="O95" t="b">
        <v>1</v>
      </c>
      <c r="P95" t="str">
        <f>VLOOKUP(C95,'Feedstock source'!$A$1:$B$8,2,FALSE)</f>
        <v>wood</v>
      </c>
      <c r="Q95" t="str">
        <f>VLOOKUP($F95,'PAHs abbreviations'!$A$2:$B$17,2,FALSE)</f>
        <v>Nap</v>
      </c>
    </row>
    <row r="96" spans="1:18" hidden="1">
      <c r="A96" t="s">
        <v>189</v>
      </c>
      <c r="B96" t="s">
        <v>41</v>
      </c>
      <c r="C96" t="s">
        <v>136</v>
      </c>
      <c r="D96">
        <v>600</v>
      </c>
      <c r="E96" t="s">
        <v>119</v>
      </c>
      <c r="F96" t="s">
        <v>47</v>
      </c>
      <c r="G96" t="s">
        <v>46</v>
      </c>
      <c r="H96" s="3"/>
      <c r="I96" t="s">
        <v>0</v>
      </c>
      <c r="J96" s="1" t="s">
        <v>119</v>
      </c>
      <c r="K96" s="1" t="s">
        <v>119</v>
      </c>
      <c r="L96" t="b">
        <f>IF(COUNTIF(carcinogens!$A$2:$A$35,F96),TRUE,FALSE)</f>
        <v>0</v>
      </c>
      <c r="M96" t="b">
        <f t="shared" si="6"/>
        <v>1</v>
      </c>
      <c r="O96" t="b">
        <v>1</v>
      </c>
      <c r="P96" t="str">
        <f>VLOOKUP(C96,'Feedstock source'!$A$1:$B$8,2,FALSE)</f>
        <v>wood</v>
      </c>
      <c r="Q96" t="str">
        <f>VLOOKUP($F96,'PAHs abbreviations'!$A$2:$B$17,2,FALSE)</f>
        <v>Nap</v>
      </c>
    </row>
    <row r="97" spans="1:18" hidden="1">
      <c r="A97" t="s">
        <v>189</v>
      </c>
      <c r="B97" t="s">
        <v>41</v>
      </c>
      <c r="C97" t="s">
        <v>136</v>
      </c>
      <c r="D97">
        <v>600</v>
      </c>
      <c r="E97" t="s">
        <v>119</v>
      </c>
      <c r="F97" t="s">
        <v>47</v>
      </c>
      <c r="G97" t="s">
        <v>46</v>
      </c>
      <c r="H97" s="3"/>
      <c r="I97" t="s">
        <v>0</v>
      </c>
      <c r="J97" s="1" t="s">
        <v>119</v>
      </c>
      <c r="K97" s="1" t="s">
        <v>119</v>
      </c>
      <c r="L97" t="b">
        <f>IF(COUNTIF(carcinogens!$A$2:$A$35,F97),TRUE,FALSE)</f>
        <v>0</v>
      </c>
      <c r="M97" t="b">
        <f t="shared" si="6"/>
        <v>1</v>
      </c>
      <c r="O97" t="b">
        <v>1</v>
      </c>
      <c r="P97" t="str">
        <f>VLOOKUP(C97,'Feedstock source'!$A$1:$B$8,2,FALSE)</f>
        <v>wood</v>
      </c>
      <c r="Q97" t="str">
        <f>VLOOKUP($F97,'PAHs abbreviations'!$A$2:$B$17,2,FALSE)</f>
        <v>Nap</v>
      </c>
    </row>
    <row r="98" spans="1:18" hidden="1">
      <c r="A98" t="s">
        <v>190</v>
      </c>
      <c r="B98" t="s">
        <v>42</v>
      </c>
      <c r="C98" t="s">
        <v>136</v>
      </c>
      <c r="D98">
        <v>700</v>
      </c>
      <c r="E98" t="s">
        <v>119</v>
      </c>
      <c r="F98" t="s">
        <v>49</v>
      </c>
      <c r="G98" t="s">
        <v>46</v>
      </c>
      <c r="H98" s="3">
        <v>0.14000000000000001</v>
      </c>
      <c r="I98" t="s">
        <v>0</v>
      </c>
      <c r="J98" s="1" t="s">
        <v>119</v>
      </c>
      <c r="K98" s="1" t="s">
        <v>119</v>
      </c>
      <c r="L98" t="b">
        <f>IF(COUNTIF(carcinogens!$A$2:$A$35,F98),TRUE,FALSE)</f>
        <v>0</v>
      </c>
      <c r="M98" t="b">
        <f t="shared" si="6"/>
        <v>0</v>
      </c>
      <c r="N98" s="3">
        <f t="shared" ref="N98:N113" si="9">H98</f>
        <v>0.14000000000000001</v>
      </c>
      <c r="O98" t="b">
        <f t="shared" ref="O98:O142" si="10">IF(ISNUMBER(N98),FALSE,TRUE)</f>
        <v>0</v>
      </c>
      <c r="P98" t="str">
        <f>VLOOKUP(C98,'Feedstock source'!$A$1:$B$8,2,FALSE)</f>
        <v>wood</v>
      </c>
      <c r="Q98" t="str">
        <f>VLOOKUP($F98,'PAHs abbreviations'!$A$2:$B$17,2,FALSE)</f>
        <v>Ace</v>
      </c>
      <c r="R98" s="3">
        <v>0.14000000000000001</v>
      </c>
    </row>
    <row r="99" spans="1:18" hidden="1">
      <c r="A99" t="s">
        <v>190</v>
      </c>
      <c r="B99" t="s">
        <v>42</v>
      </c>
      <c r="C99" t="s">
        <v>136</v>
      </c>
      <c r="D99">
        <v>700</v>
      </c>
      <c r="E99" t="s">
        <v>119</v>
      </c>
      <c r="F99" t="s">
        <v>49</v>
      </c>
      <c r="G99" t="s">
        <v>46</v>
      </c>
      <c r="H99" s="3">
        <v>0.21</v>
      </c>
      <c r="I99" t="s">
        <v>0</v>
      </c>
      <c r="J99" s="1" t="s">
        <v>119</v>
      </c>
      <c r="K99" s="1" t="s">
        <v>119</v>
      </c>
      <c r="L99" t="b">
        <f>IF(COUNTIF(carcinogens!$A$2:$A$35,F99),TRUE,FALSE)</f>
        <v>0</v>
      </c>
      <c r="M99" t="b">
        <f t="shared" si="6"/>
        <v>0</v>
      </c>
      <c r="N99" s="3">
        <f t="shared" si="9"/>
        <v>0.21</v>
      </c>
      <c r="O99" t="b">
        <f t="shared" si="10"/>
        <v>0</v>
      </c>
      <c r="P99" t="str">
        <f>VLOOKUP(C99,'Feedstock source'!$A$1:$B$8,2,FALSE)</f>
        <v>wood</v>
      </c>
      <c r="Q99" t="str">
        <f>VLOOKUP($F99,'PAHs abbreviations'!$A$2:$B$17,2,FALSE)</f>
        <v>Ace</v>
      </c>
      <c r="R99" s="3">
        <v>0.21</v>
      </c>
    </row>
    <row r="100" spans="1:18" hidden="1">
      <c r="A100" t="s">
        <v>190</v>
      </c>
      <c r="B100" t="s">
        <v>42</v>
      </c>
      <c r="C100" t="s">
        <v>136</v>
      </c>
      <c r="D100">
        <v>700</v>
      </c>
      <c r="E100" t="s">
        <v>119</v>
      </c>
      <c r="F100" t="s">
        <v>49</v>
      </c>
      <c r="G100" t="s">
        <v>46</v>
      </c>
      <c r="H100" s="3">
        <v>0.36</v>
      </c>
      <c r="I100" t="s">
        <v>0</v>
      </c>
      <c r="J100" s="1" t="s">
        <v>119</v>
      </c>
      <c r="K100" s="1" t="s">
        <v>119</v>
      </c>
      <c r="L100" t="b">
        <f>IF(COUNTIF(carcinogens!$A$2:$A$35,F100),TRUE,FALSE)</f>
        <v>0</v>
      </c>
      <c r="M100" t="b">
        <f t="shared" si="6"/>
        <v>0</v>
      </c>
      <c r="N100" s="3">
        <f t="shared" si="9"/>
        <v>0.36</v>
      </c>
      <c r="O100" t="b">
        <f t="shared" si="10"/>
        <v>0</v>
      </c>
      <c r="P100" t="str">
        <f>VLOOKUP(C100,'Feedstock source'!$A$1:$B$8,2,FALSE)</f>
        <v>wood</v>
      </c>
      <c r="Q100" t="str">
        <f>VLOOKUP($F100,'PAHs abbreviations'!$A$2:$B$17,2,FALSE)</f>
        <v>Ace</v>
      </c>
      <c r="R100" s="3">
        <v>0.36</v>
      </c>
    </row>
    <row r="101" spans="1:18" hidden="1">
      <c r="A101" t="s">
        <v>190</v>
      </c>
      <c r="B101" t="s">
        <v>42</v>
      </c>
      <c r="C101" t="s">
        <v>136</v>
      </c>
      <c r="D101">
        <v>700</v>
      </c>
      <c r="E101" t="s">
        <v>119</v>
      </c>
      <c r="F101" t="s">
        <v>48</v>
      </c>
      <c r="G101" t="s">
        <v>46</v>
      </c>
      <c r="H101" s="3">
        <v>2.98</v>
      </c>
      <c r="I101" t="s">
        <v>0</v>
      </c>
      <c r="J101" s="1" t="s">
        <v>119</v>
      </c>
      <c r="K101" s="1" t="s">
        <v>119</v>
      </c>
      <c r="L101" t="b">
        <f>IF(COUNTIF(carcinogens!$A$2:$A$35,F101),TRUE,FALSE)</f>
        <v>0</v>
      </c>
      <c r="M101" t="b">
        <f t="shared" si="6"/>
        <v>0</v>
      </c>
      <c r="N101" s="3">
        <f t="shared" si="9"/>
        <v>2.98</v>
      </c>
      <c r="O101" t="b">
        <f t="shared" si="10"/>
        <v>0</v>
      </c>
      <c r="P101" t="str">
        <f>VLOOKUP(C101,'Feedstock source'!$A$1:$B$8,2,FALSE)</f>
        <v>wood</v>
      </c>
      <c r="Q101" t="str">
        <f>VLOOKUP($F101,'PAHs abbreviations'!$A$2:$B$17,2,FALSE)</f>
        <v>Acy</v>
      </c>
      <c r="R101" s="3">
        <v>2.98</v>
      </c>
    </row>
    <row r="102" spans="1:18" hidden="1">
      <c r="A102" t="s">
        <v>190</v>
      </c>
      <c r="B102" t="s">
        <v>42</v>
      </c>
      <c r="C102" t="s">
        <v>136</v>
      </c>
      <c r="D102">
        <v>700</v>
      </c>
      <c r="E102" t="s">
        <v>119</v>
      </c>
      <c r="F102" t="s">
        <v>48</v>
      </c>
      <c r="G102" t="s">
        <v>46</v>
      </c>
      <c r="H102" s="3">
        <v>3.69</v>
      </c>
      <c r="I102" t="s">
        <v>0</v>
      </c>
      <c r="J102" s="1" t="s">
        <v>119</v>
      </c>
      <c r="K102" s="1" t="s">
        <v>119</v>
      </c>
      <c r="L102" t="b">
        <f>IF(COUNTIF(carcinogens!$A$2:$A$35,F102),TRUE,FALSE)</f>
        <v>0</v>
      </c>
      <c r="M102" t="b">
        <f t="shared" si="6"/>
        <v>0</v>
      </c>
      <c r="N102" s="3">
        <f t="shared" si="9"/>
        <v>3.69</v>
      </c>
      <c r="O102" t="b">
        <f t="shared" si="10"/>
        <v>0</v>
      </c>
      <c r="P102" t="str">
        <f>VLOOKUP(C102,'Feedstock source'!$A$1:$B$8,2,FALSE)</f>
        <v>wood</v>
      </c>
      <c r="Q102" t="str">
        <f>VLOOKUP($F102,'PAHs abbreviations'!$A$2:$B$17,2,FALSE)</f>
        <v>Acy</v>
      </c>
      <c r="R102" s="3">
        <v>3.69</v>
      </c>
    </row>
    <row r="103" spans="1:18" hidden="1">
      <c r="A103" t="s">
        <v>190</v>
      </c>
      <c r="B103" t="s">
        <v>42</v>
      </c>
      <c r="C103" t="s">
        <v>136</v>
      </c>
      <c r="D103">
        <v>700</v>
      </c>
      <c r="E103" t="s">
        <v>119</v>
      </c>
      <c r="F103" t="s">
        <v>48</v>
      </c>
      <c r="G103" t="s">
        <v>46</v>
      </c>
      <c r="H103" s="3">
        <v>9.1999999999999993</v>
      </c>
      <c r="I103" t="s">
        <v>0</v>
      </c>
      <c r="J103" s="1" t="s">
        <v>119</v>
      </c>
      <c r="K103" s="1" t="s">
        <v>119</v>
      </c>
      <c r="L103" t="b">
        <f>IF(COUNTIF(carcinogens!$A$2:$A$35,F103),TRUE,FALSE)</f>
        <v>0</v>
      </c>
      <c r="M103" t="b">
        <f t="shared" si="6"/>
        <v>0</v>
      </c>
      <c r="N103" s="3">
        <f t="shared" si="9"/>
        <v>9.1999999999999993</v>
      </c>
      <c r="O103" t="b">
        <f t="shared" si="10"/>
        <v>0</v>
      </c>
      <c r="P103" t="str">
        <f>VLOOKUP(C103,'Feedstock source'!$A$1:$B$8,2,FALSE)</f>
        <v>wood</v>
      </c>
      <c r="Q103" t="str">
        <f>VLOOKUP($F103,'PAHs abbreviations'!$A$2:$B$17,2,FALSE)</f>
        <v>Acy</v>
      </c>
      <c r="R103" s="3">
        <v>9.1999999999999993</v>
      </c>
    </row>
    <row r="104" spans="1:18" hidden="1">
      <c r="A104" t="s">
        <v>190</v>
      </c>
      <c r="B104" t="s">
        <v>42</v>
      </c>
      <c r="C104" t="s">
        <v>136</v>
      </c>
      <c r="D104">
        <v>700</v>
      </c>
      <c r="E104" t="s">
        <v>119</v>
      </c>
      <c r="F104" t="s">
        <v>52</v>
      </c>
      <c r="G104" t="s">
        <v>46</v>
      </c>
      <c r="H104" s="3">
        <v>0.27</v>
      </c>
      <c r="I104" t="s">
        <v>0</v>
      </c>
      <c r="J104" s="1" t="s">
        <v>119</v>
      </c>
      <c r="K104" s="1" t="s">
        <v>119</v>
      </c>
      <c r="L104" t="b">
        <f>IF(COUNTIF(carcinogens!$A$2:$A$35,F104),TRUE,FALSE)</f>
        <v>0</v>
      </c>
      <c r="M104" t="b">
        <f t="shared" si="6"/>
        <v>0</v>
      </c>
      <c r="N104" s="3">
        <f t="shared" si="9"/>
        <v>0.27</v>
      </c>
      <c r="O104" t="b">
        <f t="shared" si="10"/>
        <v>0</v>
      </c>
      <c r="P104" t="str">
        <f>VLOOKUP(C104,'Feedstock source'!$A$1:$B$8,2,FALSE)</f>
        <v>wood</v>
      </c>
      <c r="Q104" t="str">
        <f>VLOOKUP($F104,'PAHs abbreviations'!$A$2:$B$17,2,FALSE)</f>
        <v>Ant</v>
      </c>
      <c r="R104" s="3">
        <v>0.27</v>
      </c>
    </row>
    <row r="105" spans="1:18" hidden="1">
      <c r="A105" t="s">
        <v>190</v>
      </c>
      <c r="B105" t="s">
        <v>42</v>
      </c>
      <c r="C105" t="s">
        <v>136</v>
      </c>
      <c r="D105">
        <v>700</v>
      </c>
      <c r="E105" t="s">
        <v>119</v>
      </c>
      <c r="F105" t="s">
        <v>52</v>
      </c>
      <c r="G105" t="s">
        <v>46</v>
      </c>
      <c r="H105" s="3">
        <v>0.3</v>
      </c>
      <c r="I105" t="s">
        <v>0</v>
      </c>
      <c r="J105" s="1" t="s">
        <v>119</v>
      </c>
      <c r="K105" s="1" t="s">
        <v>119</v>
      </c>
      <c r="L105" t="b">
        <f>IF(COUNTIF(carcinogens!$A$2:$A$35,F105),TRUE,FALSE)</f>
        <v>0</v>
      </c>
      <c r="M105" t="b">
        <f t="shared" si="6"/>
        <v>0</v>
      </c>
      <c r="N105" s="3">
        <f t="shared" si="9"/>
        <v>0.3</v>
      </c>
      <c r="O105" t="b">
        <f t="shared" si="10"/>
        <v>0</v>
      </c>
      <c r="P105" t="str">
        <f>VLOOKUP(C105,'Feedstock source'!$A$1:$B$8,2,FALSE)</f>
        <v>wood</v>
      </c>
      <c r="Q105" t="str">
        <f>VLOOKUP($F105,'PAHs abbreviations'!$A$2:$B$17,2,FALSE)</f>
        <v>Ant</v>
      </c>
      <c r="R105" s="3">
        <v>0.3</v>
      </c>
    </row>
    <row r="106" spans="1:18" hidden="1">
      <c r="A106" t="s">
        <v>190</v>
      </c>
      <c r="B106" t="s">
        <v>42</v>
      </c>
      <c r="C106" t="s">
        <v>136</v>
      </c>
      <c r="D106">
        <v>700</v>
      </c>
      <c r="E106" t="s">
        <v>119</v>
      </c>
      <c r="F106" t="s">
        <v>52</v>
      </c>
      <c r="G106" t="s">
        <v>46</v>
      </c>
      <c r="H106" s="3">
        <v>0.59</v>
      </c>
      <c r="I106" t="s">
        <v>0</v>
      </c>
      <c r="J106" s="1" t="s">
        <v>119</v>
      </c>
      <c r="K106" s="1" t="s">
        <v>119</v>
      </c>
      <c r="L106" t="b">
        <f>IF(COUNTIF(carcinogens!$A$2:$A$35,F106),TRUE,FALSE)</f>
        <v>0</v>
      </c>
      <c r="M106" t="b">
        <f t="shared" si="6"/>
        <v>0</v>
      </c>
      <c r="N106" s="3">
        <f t="shared" si="9"/>
        <v>0.59</v>
      </c>
      <c r="O106" t="b">
        <f t="shared" si="10"/>
        <v>0</v>
      </c>
      <c r="P106" t="str">
        <f>VLOOKUP(C106,'Feedstock source'!$A$1:$B$8,2,FALSE)</f>
        <v>wood</v>
      </c>
      <c r="Q106" t="str">
        <f>VLOOKUP($F106,'PAHs abbreviations'!$A$2:$B$17,2,FALSE)</f>
        <v>Ant</v>
      </c>
      <c r="R106" s="3">
        <v>0.59</v>
      </c>
    </row>
    <row r="107" spans="1:18" hidden="1">
      <c r="A107" t="s">
        <v>190</v>
      </c>
      <c r="B107" t="s">
        <v>42</v>
      </c>
      <c r="C107" t="s">
        <v>136</v>
      </c>
      <c r="D107">
        <v>700</v>
      </c>
      <c r="E107" t="s">
        <v>119</v>
      </c>
      <c r="F107" t="s">
        <v>55</v>
      </c>
      <c r="G107" t="s">
        <v>46</v>
      </c>
      <c r="H107" s="3">
        <v>0.09</v>
      </c>
      <c r="I107" t="s">
        <v>0</v>
      </c>
      <c r="J107" s="1" t="s">
        <v>119</v>
      </c>
      <c r="K107" s="1" t="s">
        <v>119</v>
      </c>
      <c r="L107" t="b">
        <f>IF(COUNTIF(carcinogens!$A$2:$A$35,F107),TRUE,FALSE)</f>
        <v>1</v>
      </c>
      <c r="M107" t="b">
        <f t="shared" si="6"/>
        <v>0</v>
      </c>
      <c r="N107" s="3">
        <f t="shared" si="9"/>
        <v>0.09</v>
      </c>
      <c r="O107" t="b">
        <f t="shared" si="10"/>
        <v>0</v>
      </c>
      <c r="P107" t="str">
        <f>VLOOKUP(C107,'Feedstock source'!$A$1:$B$8,2,FALSE)</f>
        <v>wood</v>
      </c>
      <c r="Q107" t="str">
        <f>VLOOKUP($F107,'PAHs abbreviations'!$A$2:$B$17,2,FALSE)</f>
        <v>B(a)A</v>
      </c>
      <c r="R107" s="3">
        <v>0.09</v>
      </c>
    </row>
    <row r="108" spans="1:18" hidden="1">
      <c r="A108" t="s">
        <v>190</v>
      </c>
      <c r="B108" t="s">
        <v>42</v>
      </c>
      <c r="C108" t="s">
        <v>136</v>
      </c>
      <c r="D108">
        <v>700</v>
      </c>
      <c r="E108" t="s">
        <v>119</v>
      </c>
      <c r="F108" t="s">
        <v>55</v>
      </c>
      <c r="G108" t="s">
        <v>46</v>
      </c>
      <c r="H108" s="3">
        <v>0.1</v>
      </c>
      <c r="I108" t="s">
        <v>0</v>
      </c>
      <c r="J108" s="1" t="s">
        <v>119</v>
      </c>
      <c r="K108" s="1" t="s">
        <v>119</v>
      </c>
      <c r="L108" t="b">
        <f>IF(COUNTIF(carcinogens!$A$2:$A$35,F108),TRUE,FALSE)</f>
        <v>1</v>
      </c>
      <c r="M108" t="b">
        <f t="shared" si="6"/>
        <v>0</v>
      </c>
      <c r="N108" s="3">
        <f t="shared" si="9"/>
        <v>0.1</v>
      </c>
      <c r="O108" t="b">
        <f t="shared" si="10"/>
        <v>0</v>
      </c>
      <c r="P108" t="str">
        <f>VLOOKUP(C108,'Feedstock source'!$A$1:$B$8,2,FALSE)</f>
        <v>wood</v>
      </c>
      <c r="Q108" t="str">
        <f>VLOOKUP($F108,'PAHs abbreviations'!$A$2:$B$17,2,FALSE)</f>
        <v>B(a)A</v>
      </c>
      <c r="R108" s="3">
        <v>0.1</v>
      </c>
    </row>
    <row r="109" spans="1:18" hidden="1">
      <c r="A109" t="s">
        <v>190</v>
      </c>
      <c r="B109" t="s">
        <v>42</v>
      </c>
      <c r="C109" t="s">
        <v>136</v>
      </c>
      <c r="D109">
        <v>700</v>
      </c>
      <c r="E109" t="s">
        <v>119</v>
      </c>
      <c r="F109" t="s">
        <v>55</v>
      </c>
      <c r="G109" t="s">
        <v>46</v>
      </c>
      <c r="H109" s="3">
        <v>0.25</v>
      </c>
      <c r="I109" t="s">
        <v>0</v>
      </c>
      <c r="J109" s="1" t="s">
        <v>119</v>
      </c>
      <c r="K109" s="1" t="s">
        <v>119</v>
      </c>
      <c r="L109" t="b">
        <f>IF(COUNTIF(carcinogens!$A$2:$A$35,F109),TRUE,FALSE)</f>
        <v>1</v>
      </c>
      <c r="M109" t="b">
        <f t="shared" si="6"/>
        <v>0</v>
      </c>
      <c r="N109" s="3">
        <f t="shared" si="9"/>
        <v>0.25</v>
      </c>
      <c r="O109" t="b">
        <f t="shared" si="10"/>
        <v>0</v>
      </c>
      <c r="P109" t="str">
        <f>VLOOKUP(C109,'Feedstock source'!$A$1:$B$8,2,FALSE)</f>
        <v>wood</v>
      </c>
      <c r="Q109" t="str">
        <f>VLOOKUP($F109,'PAHs abbreviations'!$A$2:$B$17,2,FALSE)</f>
        <v>B(a)A</v>
      </c>
      <c r="R109" s="3">
        <v>0.25</v>
      </c>
    </row>
    <row r="110" spans="1:18" hidden="1">
      <c r="A110" t="s">
        <v>190</v>
      </c>
      <c r="B110" t="s">
        <v>42</v>
      </c>
      <c r="C110" t="s">
        <v>136</v>
      </c>
      <c r="D110">
        <v>700</v>
      </c>
      <c r="E110" t="s">
        <v>119</v>
      </c>
      <c r="F110" t="s">
        <v>57</v>
      </c>
      <c r="G110" t="s">
        <v>46</v>
      </c>
      <c r="H110" s="3">
        <v>0.01</v>
      </c>
      <c r="I110" t="s">
        <v>0</v>
      </c>
      <c r="J110" s="1" t="s">
        <v>119</v>
      </c>
      <c r="K110" s="1" t="s">
        <v>119</v>
      </c>
      <c r="L110" t="b">
        <f>IF(COUNTIF(carcinogens!$A$2:$A$35,F110),TRUE,FALSE)</f>
        <v>1</v>
      </c>
      <c r="M110" t="b">
        <f t="shared" si="6"/>
        <v>0</v>
      </c>
      <c r="N110" s="3">
        <f t="shared" si="9"/>
        <v>0.01</v>
      </c>
      <c r="O110" t="b">
        <f t="shared" si="10"/>
        <v>0</v>
      </c>
      <c r="P110" t="str">
        <f>VLOOKUP(C110,'Feedstock source'!$A$1:$B$8,2,FALSE)</f>
        <v>wood</v>
      </c>
      <c r="Q110" t="str">
        <f>VLOOKUP($F110,'PAHs abbreviations'!$A$2:$B$17,2,FALSE)</f>
        <v>B(b)F</v>
      </c>
      <c r="R110" s="3">
        <v>0.01</v>
      </c>
    </row>
    <row r="111" spans="1:18" hidden="1">
      <c r="A111" t="s">
        <v>190</v>
      </c>
      <c r="B111" t="s">
        <v>42</v>
      </c>
      <c r="C111" t="s">
        <v>136</v>
      </c>
      <c r="D111">
        <v>700</v>
      </c>
      <c r="E111" t="s">
        <v>119</v>
      </c>
      <c r="F111" t="s">
        <v>57</v>
      </c>
      <c r="G111" t="s">
        <v>46</v>
      </c>
      <c r="H111" s="3">
        <v>0.02</v>
      </c>
      <c r="I111" t="s">
        <v>0</v>
      </c>
      <c r="J111" s="1" t="s">
        <v>119</v>
      </c>
      <c r="K111" s="1" t="s">
        <v>119</v>
      </c>
      <c r="L111" t="b">
        <f>IF(COUNTIF(carcinogens!$A$2:$A$35,F111),TRUE,FALSE)</f>
        <v>1</v>
      </c>
      <c r="M111" t="b">
        <f t="shared" si="6"/>
        <v>0</v>
      </c>
      <c r="N111" s="3">
        <f t="shared" si="9"/>
        <v>0.02</v>
      </c>
      <c r="O111" t="b">
        <f t="shared" si="10"/>
        <v>0</v>
      </c>
      <c r="P111" t="str">
        <f>VLOOKUP(C111,'Feedstock source'!$A$1:$B$8,2,FALSE)</f>
        <v>wood</v>
      </c>
      <c r="Q111" t="str">
        <f>VLOOKUP($F111,'PAHs abbreviations'!$A$2:$B$17,2,FALSE)</f>
        <v>B(b)F</v>
      </c>
      <c r="R111" s="3">
        <v>0.02</v>
      </c>
    </row>
    <row r="112" spans="1:18" hidden="1">
      <c r="A112" t="s">
        <v>190</v>
      </c>
      <c r="B112" t="s">
        <v>42</v>
      </c>
      <c r="C112" t="s">
        <v>136</v>
      </c>
      <c r="D112">
        <v>700</v>
      </c>
      <c r="E112" t="s">
        <v>119</v>
      </c>
      <c r="F112" t="s">
        <v>57</v>
      </c>
      <c r="G112" t="s">
        <v>46</v>
      </c>
      <c r="H112" s="3">
        <v>0.04</v>
      </c>
      <c r="I112" t="s">
        <v>0</v>
      </c>
      <c r="J112" s="1" t="s">
        <v>119</v>
      </c>
      <c r="K112" s="1" t="s">
        <v>119</v>
      </c>
      <c r="L112" t="b">
        <f>IF(COUNTIF(carcinogens!$A$2:$A$35,F112),TRUE,FALSE)</f>
        <v>1</v>
      </c>
      <c r="M112" t="b">
        <f t="shared" si="6"/>
        <v>0</v>
      </c>
      <c r="N112" s="3">
        <f t="shared" si="9"/>
        <v>0.04</v>
      </c>
      <c r="O112" t="b">
        <f t="shared" si="10"/>
        <v>0</v>
      </c>
      <c r="P112" t="str">
        <f>VLOOKUP(C112,'Feedstock source'!$A$1:$B$8,2,FALSE)</f>
        <v>wood</v>
      </c>
      <c r="Q112" t="str">
        <f>VLOOKUP($F112,'PAHs abbreviations'!$A$2:$B$17,2,FALSE)</f>
        <v>B(b)F</v>
      </c>
      <c r="R112" s="3">
        <v>0.04</v>
      </c>
    </row>
    <row r="113" spans="1:18" hidden="1">
      <c r="A113" t="s">
        <v>190</v>
      </c>
      <c r="B113" t="s">
        <v>42</v>
      </c>
      <c r="C113" t="s">
        <v>136</v>
      </c>
      <c r="D113">
        <v>700</v>
      </c>
      <c r="E113" t="s">
        <v>119</v>
      </c>
      <c r="F113" t="s">
        <v>61</v>
      </c>
      <c r="G113" t="s">
        <v>46</v>
      </c>
      <c r="H113" s="3">
        <v>0.02</v>
      </c>
      <c r="I113" t="s">
        <v>0</v>
      </c>
      <c r="J113" s="1" t="s">
        <v>119</v>
      </c>
      <c r="K113" s="1" t="s">
        <v>119</v>
      </c>
      <c r="L113" t="b">
        <f>IF(COUNTIF(carcinogens!$A$2:$A$35,F113),TRUE,FALSE)</f>
        <v>1</v>
      </c>
      <c r="M113" t="b">
        <f t="shared" si="6"/>
        <v>0</v>
      </c>
      <c r="N113" s="3">
        <f t="shared" si="9"/>
        <v>0.02</v>
      </c>
      <c r="O113" t="b">
        <f t="shared" si="10"/>
        <v>0</v>
      </c>
      <c r="P113" t="str">
        <f>VLOOKUP(C113,'Feedstock source'!$A$1:$B$8,2,FALSE)</f>
        <v>wood</v>
      </c>
      <c r="Q113" t="str">
        <f>VLOOKUP($F113,'PAHs abbreviations'!$A$2:$B$17,2,FALSE)</f>
        <v>B(ghi)P</v>
      </c>
      <c r="R113" s="3">
        <v>0.02</v>
      </c>
    </row>
    <row r="114" spans="1:18" hidden="1">
      <c r="A114" t="s">
        <v>190</v>
      </c>
      <c r="B114" t="s">
        <v>42</v>
      </c>
      <c r="C114" t="s">
        <v>136</v>
      </c>
      <c r="D114">
        <v>700</v>
      </c>
      <c r="E114" t="s">
        <v>119</v>
      </c>
      <c r="F114" t="s">
        <v>61</v>
      </c>
      <c r="G114" t="s">
        <v>46</v>
      </c>
      <c r="H114" s="3" t="s">
        <v>97</v>
      </c>
      <c r="I114" t="s">
        <v>0</v>
      </c>
      <c r="J114" s="1" t="s">
        <v>119</v>
      </c>
      <c r="K114" s="1" t="s">
        <v>119</v>
      </c>
      <c r="L114" t="b">
        <f>IF(COUNTIF(carcinogens!$A$2:$A$35,F114),TRUE,FALSE)</f>
        <v>1</v>
      </c>
      <c r="M114" t="b">
        <f t="shared" si="6"/>
        <v>1</v>
      </c>
      <c r="N114" s="3">
        <f>0.01/2</f>
        <v>5.0000000000000001E-3</v>
      </c>
      <c r="O114" t="b">
        <f t="shared" si="10"/>
        <v>0</v>
      </c>
      <c r="P114" t="str">
        <f>VLOOKUP(C114,'Feedstock source'!$A$1:$B$8,2,FALSE)</f>
        <v>wood</v>
      </c>
      <c r="Q114" t="str">
        <f>VLOOKUP($F114,'PAHs abbreviations'!$A$2:$B$17,2,FALSE)</f>
        <v>B(ghi)P</v>
      </c>
      <c r="R114" s="3">
        <v>0.01</v>
      </c>
    </row>
    <row r="115" spans="1:18" hidden="1">
      <c r="A115" t="s">
        <v>190</v>
      </c>
      <c r="B115" t="s">
        <v>42</v>
      </c>
      <c r="C115" t="s">
        <v>136</v>
      </c>
      <c r="D115">
        <v>700</v>
      </c>
      <c r="E115" t="s">
        <v>119</v>
      </c>
      <c r="F115" t="s">
        <v>61</v>
      </c>
      <c r="G115" t="s">
        <v>46</v>
      </c>
      <c r="H115" s="3" t="s">
        <v>97</v>
      </c>
      <c r="I115" t="s">
        <v>0</v>
      </c>
      <c r="J115" s="1" t="s">
        <v>119</v>
      </c>
      <c r="K115" s="1" t="s">
        <v>119</v>
      </c>
      <c r="L115" t="b">
        <f>IF(COUNTIF(carcinogens!$A$2:$A$35,F115),TRUE,FALSE)</f>
        <v>1</v>
      </c>
      <c r="M115" t="b">
        <f t="shared" si="6"/>
        <v>1</v>
      </c>
      <c r="N115" s="3">
        <f>0.01/2</f>
        <v>5.0000000000000001E-3</v>
      </c>
      <c r="O115" t="b">
        <f t="shared" si="10"/>
        <v>0</v>
      </c>
      <c r="P115" t="str">
        <f>VLOOKUP(C115,'Feedstock source'!$A$1:$B$8,2,FALSE)</f>
        <v>wood</v>
      </c>
      <c r="Q115" t="str">
        <f>VLOOKUP($F115,'PAHs abbreviations'!$A$2:$B$17,2,FALSE)</f>
        <v>B(ghi)P</v>
      </c>
      <c r="R115" s="3">
        <v>0.01</v>
      </c>
    </row>
    <row r="116" spans="1:18" hidden="1">
      <c r="A116" t="s">
        <v>190</v>
      </c>
      <c r="B116" t="s">
        <v>42</v>
      </c>
      <c r="C116" t="s">
        <v>136</v>
      </c>
      <c r="D116">
        <v>700</v>
      </c>
      <c r="E116" t="s">
        <v>119</v>
      </c>
      <c r="F116" t="s">
        <v>58</v>
      </c>
      <c r="G116" t="s">
        <v>46</v>
      </c>
      <c r="H116" s="3">
        <v>0.01</v>
      </c>
      <c r="I116" t="s">
        <v>0</v>
      </c>
      <c r="J116" s="1" t="s">
        <v>119</v>
      </c>
      <c r="K116" s="1" t="s">
        <v>119</v>
      </c>
      <c r="L116" t="b">
        <f>IF(COUNTIF(carcinogens!$A$2:$A$35,F116),TRUE,FALSE)</f>
        <v>1</v>
      </c>
      <c r="M116" t="b">
        <f t="shared" si="6"/>
        <v>0</v>
      </c>
      <c r="N116" s="3">
        <f t="shared" ref="N116:N122" si="11">H116</f>
        <v>0.01</v>
      </c>
      <c r="O116" t="b">
        <f t="shared" si="10"/>
        <v>0</v>
      </c>
      <c r="P116" t="str">
        <f>VLOOKUP(C116,'Feedstock source'!$A$1:$B$8,2,FALSE)</f>
        <v>wood</v>
      </c>
      <c r="Q116" t="str">
        <f>VLOOKUP($F116,'PAHs abbreviations'!$A$2:$B$17,2,FALSE)</f>
        <v>B(k)F</v>
      </c>
      <c r="R116" s="3">
        <v>0.01</v>
      </c>
    </row>
    <row r="117" spans="1:18" hidden="1">
      <c r="A117" t="s">
        <v>190</v>
      </c>
      <c r="B117" t="s">
        <v>42</v>
      </c>
      <c r="C117" t="s">
        <v>136</v>
      </c>
      <c r="D117">
        <v>700</v>
      </c>
      <c r="E117" t="s">
        <v>119</v>
      </c>
      <c r="F117" t="s">
        <v>58</v>
      </c>
      <c r="G117" t="s">
        <v>46</v>
      </c>
      <c r="H117" s="3">
        <v>0.01</v>
      </c>
      <c r="I117" t="s">
        <v>0</v>
      </c>
      <c r="J117" s="1" t="s">
        <v>119</v>
      </c>
      <c r="K117" s="1" t="s">
        <v>119</v>
      </c>
      <c r="L117" t="b">
        <f>IF(COUNTIF(carcinogens!$A$2:$A$35,F117),TRUE,FALSE)</f>
        <v>1</v>
      </c>
      <c r="M117" t="b">
        <f t="shared" si="6"/>
        <v>0</v>
      </c>
      <c r="N117" s="3">
        <f t="shared" si="11"/>
        <v>0.01</v>
      </c>
      <c r="O117" t="b">
        <f t="shared" si="10"/>
        <v>0</v>
      </c>
      <c r="P117" t="str">
        <f>VLOOKUP(C117,'Feedstock source'!$A$1:$B$8,2,FALSE)</f>
        <v>wood</v>
      </c>
      <c r="Q117" t="str">
        <f>VLOOKUP($F117,'PAHs abbreviations'!$A$2:$B$17,2,FALSE)</f>
        <v>B(k)F</v>
      </c>
      <c r="R117" s="3">
        <v>0.01</v>
      </c>
    </row>
    <row r="118" spans="1:18" hidden="1">
      <c r="A118" t="s">
        <v>190</v>
      </c>
      <c r="B118" t="s">
        <v>42</v>
      </c>
      <c r="C118" t="s">
        <v>136</v>
      </c>
      <c r="D118">
        <v>700</v>
      </c>
      <c r="E118" t="s">
        <v>119</v>
      </c>
      <c r="F118" t="s">
        <v>58</v>
      </c>
      <c r="G118" t="s">
        <v>46</v>
      </c>
      <c r="H118" s="3">
        <v>0.03</v>
      </c>
      <c r="I118" t="s">
        <v>0</v>
      </c>
      <c r="J118" s="1" t="s">
        <v>119</v>
      </c>
      <c r="K118" s="1" t="s">
        <v>119</v>
      </c>
      <c r="L118" t="b">
        <f>IF(COUNTIF(carcinogens!$A$2:$A$35,F118),TRUE,FALSE)</f>
        <v>1</v>
      </c>
      <c r="M118" t="b">
        <f t="shared" si="6"/>
        <v>0</v>
      </c>
      <c r="N118" s="3">
        <f t="shared" si="11"/>
        <v>0.03</v>
      </c>
      <c r="O118" t="b">
        <f t="shared" si="10"/>
        <v>0</v>
      </c>
      <c r="P118" t="str">
        <f>VLOOKUP(C118,'Feedstock source'!$A$1:$B$8,2,FALSE)</f>
        <v>wood</v>
      </c>
      <c r="Q118" t="str">
        <f>VLOOKUP($F118,'PAHs abbreviations'!$A$2:$B$17,2,FALSE)</f>
        <v>B(k)F</v>
      </c>
      <c r="R118" s="3">
        <v>0.03</v>
      </c>
    </row>
    <row r="119" spans="1:18" hidden="1">
      <c r="A119" t="s">
        <v>190</v>
      </c>
      <c r="B119" t="s">
        <v>42</v>
      </c>
      <c r="C119" t="s">
        <v>136</v>
      </c>
      <c r="D119">
        <v>700</v>
      </c>
      <c r="E119" t="s">
        <v>119</v>
      </c>
      <c r="F119" t="s">
        <v>56</v>
      </c>
      <c r="G119" t="s">
        <v>46</v>
      </c>
      <c r="H119" s="3">
        <v>0.01</v>
      </c>
      <c r="I119" t="s">
        <v>0</v>
      </c>
      <c r="J119" s="1" t="s">
        <v>119</v>
      </c>
      <c r="K119" s="1" t="s">
        <v>119</v>
      </c>
      <c r="L119" t="b">
        <f>IF(COUNTIF(carcinogens!$A$2:$A$35,F119),TRUE,FALSE)</f>
        <v>1</v>
      </c>
      <c r="M119" t="b">
        <f t="shared" si="6"/>
        <v>0</v>
      </c>
      <c r="N119" s="3">
        <f t="shared" si="11"/>
        <v>0.01</v>
      </c>
      <c r="O119" t="b">
        <f t="shared" si="10"/>
        <v>0</v>
      </c>
      <c r="P119" t="str">
        <f>VLOOKUP(C119,'Feedstock source'!$A$1:$B$8,2,FALSE)</f>
        <v>wood</v>
      </c>
      <c r="Q119" t="str">
        <f>VLOOKUP($F119,'PAHs abbreviations'!$A$2:$B$17,2,FALSE)</f>
        <v>Cry</v>
      </c>
      <c r="R119" s="3">
        <v>0.01</v>
      </c>
    </row>
    <row r="120" spans="1:18" hidden="1">
      <c r="A120" t="s">
        <v>190</v>
      </c>
      <c r="B120" t="s">
        <v>42</v>
      </c>
      <c r="C120" t="s">
        <v>136</v>
      </c>
      <c r="D120">
        <v>700</v>
      </c>
      <c r="E120" t="s">
        <v>119</v>
      </c>
      <c r="F120" t="s">
        <v>56</v>
      </c>
      <c r="G120" t="s">
        <v>46</v>
      </c>
      <c r="H120" s="3">
        <v>0.01</v>
      </c>
      <c r="I120" t="s">
        <v>0</v>
      </c>
      <c r="J120" s="1" t="s">
        <v>119</v>
      </c>
      <c r="K120" s="1" t="s">
        <v>119</v>
      </c>
      <c r="L120" t="b">
        <f>IF(COUNTIF(carcinogens!$A$2:$A$35,F120),TRUE,FALSE)</f>
        <v>1</v>
      </c>
      <c r="M120" t="b">
        <f t="shared" si="6"/>
        <v>0</v>
      </c>
      <c r="N120" s="3">
        <f t="shared" si="11"/>
        <v>0.01</v>
      </c>
      <c r="O120" t="b">
        <f t="shared" si="10"/>
        <v>0</v>
      </c>
      <c r="P120" t="str">
        <f>VLOOKUP(C120,'Feedstock source'!$A$1:$B$8,2,FALSE)</f>
        <v>wood</v>
      </c>
      <c r="Q120" t="str">
        <f>VLOOKUP($F120,'PAHs abbreviations'!$A$2:$B$17,2,FALSE)</f>
        <v>Cry</v>
      </c>
      <c r="R120" s="3">
        <v>0.01</v>
      </c>
    </row>
    <row r="121" spans="1:18" hidden="1">
      <c r="A121" t="s">
        <v>190</v>
      </c>
      <c r="B121" t="s">
        <v>42</v>
      </c>
      <c r="C121" t="s">
        <v>136</v>
      </c>
      <c r="D121">
        <v>700</v>
      </c>
      <c r="E121" t="s">
        <v>119</v>
      </c>
      <c r="F121" t="s">
        <v>56</v>
      </c>
      <c r="G121" t="s">
        <v>46</v>
      </c>
      <c r="H121" s="3">
        <v>0.03</v>
      </c>
      <c r="I121" t="s">
        <v>0</v>
      </c>
      <c r="J121" s="1" t="s">
        <v>119</v>
      </c>
      <c r="K121" s="1" t="s">
        <v>119</v>
      </c>
      <c r="L121" t="b">
        <f>IF(COUNTIF(carcinogens!$A$2:$A$35,F121),TRUE,FALSE)</f>
        <v>1</v>
      </c>
      <c r="M121" t="b">
        <f t="shared" si="6"/>
        <v>0</v>
      </c>
      <c r="N121" s="3">
        <f t="shared" si="11"/>
        <v>0.03</v>
      </c>
      <c r="O121" t="b">
        <f t="shared" si="10"/>
        <v>0</v>
      </c>
      <c r="P121" t="str">
        <f>VLOOKUP(C121,'Feedstock source'!$A$1:$B$8,2,FALSE)</f>
        <v>wood</v>
      </c>
      <c r="Q121" t="str">
        <f>VLOOKUP($F121,'PAHs abbreviations'!$A$2:$B$17,2,FALSE)</f>
        <v>Cry</v>
      </c>
      <c r="R121" s="3">
        <v>0.03</v>
      </c>
    </row>
    <row r="122" spans="1:18" hidden="1">
      <c r="A122" t="s">
        <v>190</v>
      </c>
      <c r="B122" t="s">
        <v>42</v>
      </c>
      <c r="C122" t="s">
        <v>136</v>
      </c>
      <c r="D122">
        <v>700</v>
      </c>
      <c r="E122" t="s">
        <v>119</v>
      </c>
      <c r="F122" t="s">
        <v>62</v>
      </c>
      <c r="G122" t="s">
        <v>46</v>
      </c>
      <c r="H122" s="3">
        <v>0.02</v>
      </c>
      <c r="I122" t="s">
        <v>0</v>
      </c>
      <c r="J122" s="1" t="s">
        <v>119</v>
      </c>
      <c r="K122" s="1" t="s">
        <v>119</v>
      </c>
      <c r="L122" t="b">
        <f>IF(COUNTIF(carcinogens!$A$2:$A$35,F122),TRUE,FALSE)</f>
        <v>1</v>
      </c>
      <c r="M122" t="b">
        <f t="shared" si="6"/>
        <v>0</v>
      </c>
      <c r="N122" s="3">
        <f t="shared" si="11"/>
        <v>0.02</v>
      </c>
      <c r="O122" t="b">
        <f t="shared" si="10"/>
        <v>0</v>
      </c>
      <c r="P122" t="str">
        <f>VLOOKUP(C122,'Feedstock source'!$A$1:$B$8,2,FALSE)</f>
        <v>wood</v>
      </c>
      <c r="Q122" t="str">
        <f>VLOOKUP($F122,'PAHs abbreviations'!$A$2:$B$17,2,FALSE)</f>
        <v>DB(ah)A</v>
      </c>
      <c r="R122" s="3">
        <v>0.02</v>
      </c>
    </row>
    <row r="123" spans="1:18" hidden="1">
      <c r="A123" t="s">
        <v>190</v>
      </c>
      <c r="B123" t="s">
        <v>42</v>
      </c>
      <c r="C123" t="s">
        <v>136</v>
      </c>
      <c r="D123">
        <v>700</v>
      </c>
      <c r="E123" t="s">
        <v>119</v>
      </c>
      <c r="F123" t="s">
        <v>62</v>
      </c>
      <c r="G123" t="s">
        <v>46</v>
      </c>
      <c r="H123" s="3" t="s">
        <v>97</v>
      </c>
      <c r="I123" t="s">
        <v>0</v>
      </c>
      <c r="J123" s="1" t="s">
        <v>119</v>
      </c>
      <c r="K123" s="1" t="s">
        <v>119</v>
      </c>
      <c r="L123" t="b">
        <f>IF(COUNTIF(carcinogens!$A$2:$A$35,F123),TRUE,FALSE)</f>
        <v>1</v>
      </c>
      <c r="M123" t="b">
        <f t="shared" si="6"/>
        <v>1</v>
      </c>
      <c r="N123" s="3">
        <v>5.0000000000000001E-3</v>
      </c>
      <c r="O123" t="b">
        <f t="shared" si="10"/>
        <v>0</v>
      </c>
      <c r="P123" t="str">
        <f>VLOOKUP(C123,'Feedstock source'!$A$1:$B$8,2,FALSE)</f>
        <v>wood</v>
      </c>
      <c r="Q123" t="str">
        <f>VLOOKUP($F123,'PAHs abbreviations'!$A$2:$B$17,2,FALSE)</f>
        <v>DB(ah)A</v>
      </c>
      <c r="R123" s="3">
        <v>0.01</v>
      </c>
    </row>
    <row r="124" spans="1:18" hidden="1">
      <c r="A124" t="s">
        <v>190</v>
      </c>
      <c r="B124" t="s">
        <v>42</v>
      </c>
      <c r="C124" t="s">
        <v>136</v>
      </c>
      <c r="D124">
        <v>700</v>
      </c>
      <c r="E124" t="s">
        <v>119</v>
      </c>
      <c r="F124" t="s">
        <v>62</v>
      </c>
      <c r="G124" t="s">
        <v>46</v>
      </c>
      <c r="H124" s="3" t="s">
        <v>97</v>
      </c>
      <c r="I124" t="s">
        <v>0</v>
      </c>
      <c r="J124" s="1" t="s">
        <v>119</v>
      </c>
      <c r="K124" s="1" t="s">
        <v>119</v>
      </c>
      <c r="L124" t="b">
        <f>IF(COUNTIF(carcinogens!$A$2:$A$35,F124),TRUE,FALSE)</f>
        <v>1</v>
      </c>
      <c r="M124" t="b">
        <f t="shared" si="6"/>
        <v>1</v>
      </c>
      <c r="N124" s="3">
        <v>5.0000000000000001E-3</v>
      </c>
      <c r="O124" t="b">
        <f t="shared" si="10"/>
        <v>0</v>
      </c>
      <c r="P124" t="str">
        <f>VLOOKUP(C124,'Feedstock source'!$A$1:$B$8,2,FALSE)</f>
        <v>wood</v>
      </c>
      <c r="Q124" t="str">
        <f>VLOOKUP($F124,'PAHs abbreviations'!$A$2:$B$17,2,FALSE)</f>
        <v>DB(ah)A</v>
      </c>
      <c r="R124" s="3">
        <v>0.01</v>
      </c>
    </row>
    <row r="125" spans="1:18" hidden="1">
      <c r="A125" t="s">
        <v>190</v>
      </c>
      <c r="B125" t="s">
        <v>42</v>
      </c>
      <c r="C125" t="s">
        <v>136</v>
      </c>
      <c r="D125">
        <v>700</v>
      </c>
      <c r="E125" t="s">
        <v>119</v>
      </c>
      <c r="F125" t="s">
        <v>53</v>
      </c>
      <c r="G125" t="s">
        <v>46</v>
      </c>
      <c r="H125" s="3">
        <v>0.04</v>
      </c>
      <c r="I125" t="s">
        <v>0</v>
      </c>
      <c r="J125" s="1" t="s">
        <v>119</v>
      </c>
      <c r="K125" s="1" t="s">
        <v>119</v>
      </c>
      <c r="L125" t="b">
        <f>IF(COUNTIF(carcinogens!$A$2:$A$35,F125),TRUE,FALSE)</f>
        <v>0</v>
      </c>
      <c r="M125" t="b">
        <f t="shared" si="6"/>
        <v>0</v>
      </c>
      <c r="N125" s="3">
        <f t="shared" ref="N125:N131" si="12">H125</f>
        <v>0.04</v>
      </c>
      <c r="O125" t="b">
        <f t="shared" si="10"/>
        <v>0</v>
      </c>
      <c r="P125" t="str">
        <f>VLOOKUP(C125,'Feedstock source'!$A$1:$B$8,2,FALSE)</f>
        <v>wood</v>
      </c>
      <c r="Q125" t="str">
        <f>VLOOKUP($F125,'PAHs abbreviations'!$A$2:$B$17,2,FALSE)</f>
        <v>Flt</v>
      </c>
      <c r="R125" s="3">
        <v>0.04</v>
      </c>
    </row>
    <row r="126" spans="1:18" hidden="1">
      <c r="A126" t="s">
        <v>190</v>
      </c>
      <c r="B126" t="s">
        <v>42</v>
      </c>
      <c r="C126" t="s">
        <v>136</v>
      </c>
      <c r="D126">
        <v>700</v>
      </c>
      <c r="E126" t="s">
        <v>119</v>
      </c>
      <c r="F126" t="s">
        <v>53</v>
      </c>
      <c r="G126" t="s">
        <v>46</v>
      </c>
      <c r="H126" s="3">
        <v>0.04</v>
      </c>
      <c r="I126" t="s">
        <v>0</v>
      </c>
      <c r="J126" s="1" t="s">
        <v>119</v>
      </c>
      <c r="K126" s="1" t="s">
        <v>119</v>
      </c>
      <c r="L126" t="b">
        <f>IF(COUNTIF(carcinogens!$A$2:$A$35,F126),TRUE,FALSE)</f>
        <v>0</v>
      </c>
      <c r="M126" t="b">
        <f t="shared" si="6"/>
        <v>0</v>
      </c>
      <c r="N126" s="3">
        <f t="shared" si="12"/>
        <v>0.04</v>
      </c>
      <c r="O126" t="b">
        <f t="shared" si="10"/>
        <v>0</v>
      </c>
      <c r="P126" t="str">
        <f>VLOOKUP(C126,'Feedstock source'!$A$1:$B$8,2,FALSE)</f>
        <v>wood</v>
      </c>
      <c r="Q126" t="str">
        <f>VLOOKUP($F126,'PAHs abbreviations'!$A$2:$B$17,2,FALSE)</f>
        <v>Flt</v>
      </c>
      <c r="R126" s="3">
        <v>0.04</v>
      </c>
    </row>
    <row r="127" spans="1:18" hidden="1">
      <c r="A127" t="s">
        <v>190</v>
      </c>
      <c r="B127" t="s">
        <v>42</v>
      </c>
      <c r="C127" t="s">
        <v>136</v>
      </c>
      <c r="D127">
        <v>700</v>
      </c>
      <c r="E127" t="s">
        <v>119</v>
      </c>
      <c r="F127" t="s">
        <v>53</v>
      </c>
      <c r="G127" t="s">
        <v>46</v>
      </c>
      <c r="H127" s="3">
        <v>7.0000000000000007E-2</v>
      </c>
      <c r="I127" t="s">
        <v>0</v>
      </c>
      <c r="J127" s="1" t="s">
        <v>119</v>
      </c>
      <c r="K127" s="1" t="s">
        <v>119</v>
      </c>
      <c r="L127" t="b">
        <f>IF(COUNTIF(carcinogens!$A$2:$A$35,F127),TRUE,FALSE)</f>
        <v>0</v>
      </c>
      <c r="M127" t="b">
        <f t="shared" si="6"/>
        <v>0</v>
      </c>
      <c r="N127" s="3">
        <f t="shared" si="12"/>
        <v>7.0000000000000007E-2</v>
      </c>
      <c r="O127" t="b">
        <f t="shared" si="10"/>
        <v>0</v>
      </c>
      <c r="P127" t="str">
        <f>VLOOKUP(C127,'Feedstock source'!$A$1:$B$8,2,FALSE)</f>
        <v>wood</v>
      </c>
      <c r="Q127" t="str">
        <f>VLOOKUP($F127,'PAHs abbreviations'!$A$2:$B$17,2,FALSE)</f>
        <v>Flt</v>
      </c>
      <c r="R127" s="3">
        <v>7.0000000000000007E-2</v>
      </c>
    </row>
    <row r="128" spans="1:18" hidden="1">
      <c r="A128" t="s">
        <v>190</v>
      </c>
      <c r="B128" t="s">
        <v>42</v>
      </c>
      <c r="C128" t="s">
        <v>136</v>
      </c>
      <c r="D128">
        <v>700</v>
      </c>
      <c r="E128" t="s">
        <v>119</v>
      </c>
      <c r="F128" t="s">
        <v>50</v>
      </c>
      <c r="G128" t="s">
        <v>46</v>
      </c>
      <c r="H128" s="3">
        <v>0.04</v>
      </c>
      <c r="I128" t="s">
        <v>0</v>
      </c>
      <c r="J128" s="1" t="s">
        <v>119</v>
      </c>
      <c r="K128" s="1" t="s">
        <v>119</v>
      </c>
      <c r="L128" t="b">
        <f>IF(COUNTIF(carcinogens!$A$2:$A$35,F128),TRUE,FALSE)</f>
        <v>0</v>
      </c>
      <c r="M128" t="b">
        <f t="shared" si="6"/>
        <v>0</v>
      </c>
      <c r="N128" s="3">
        <f t="shared" si="12"/>
        <v>0.04</v>
      </c>
      <c r="O128" t="b">
        <f t="shared" si="10"/>
        <v>0</v>
      </c>
      <c r="P128" t="str">
        <f>VLOOKUP(C128,'Feedstock source'!$A$1:$B$8,2,FALSE)</f>
        <v>wood</v>
      </c>
      <c r="Q128" t="str">
        <f>VLOOKUP($F128,'PAHs abbreviations'!$A$2:$B$17,2,FALSE)</f>
        <v>Flu</v>
      </c>
      <c r="R128" s="3">
        <v>0.04</v>
      </c>
    </row>
    <row r="129" spans="1:18" hidden="1">
      <c r="A129" t="s">
        <v>190</v>
      </c>
      <c r="B129" t="s">
        <v>42</v>
      </c>
      <c r="C129" t="s">
        <v>136</v>
      </c>
      <c r="D129">
        <v>700</v>
      </c>
      <c r="E129" t="s">
        <v>119</v>
      </c>
      <c r="F129" t="s">
        <v>50</v>
      </c>
      <c r="G129" t="s">
        <v>46</v>
      </c>
      <c r="H129" s="3">
        <v>0.06</v>
      </c>
      <c r="I129" t="s">
        <v>0</v>
      </c>
      <c r="J129" s="1" t="s">
        <v>119</v>
      </c>
      <c r="K129" s="1" t="s">
        <v>119</v>
      </c>
      <c r="L129" t="b">
        <f>IF(COUNTIF(carcinogens!$A$2:$A$35,F129),TRUE,FALSE)</f>
        <v>0</v>
      </c>
      <c r="M129" t="b">
        <f t="shared" si="6"/>
        <v>0</v>
      </c>
      <c r="N129" s="3">
        <f t="shared" si="12"/>
        <v>0.06</v>
      </c>
      <c r="O129" t="b">
        <f t="shared" si="10"/>
        <v>0</v>
      </c>
      <c r="P129" t="str">
        <f>VLOOKUP(C129,'Feedstock source'!$A$1:$B$8,2,FALSE)</f>
        <v>wood</v>
      </c>
      <c r="Q129" t="str">
        <f>VLOOKUP($F129,'PAHs abbreviations'!$A$2:$B$17,2,FALSE)</f>
        <v>Flu</v>
      </c>
      <c r="R129" s="3">
        <v>0.06</v>
      </c>
    </row>
    <row r="130" spans="1:18" hidden="1">
      <c r="A130" t="s">
        <v>190</v>
      </c>
      <c r="B130" t="s">
        <v>42</v>
      </c>
      <c r="C130" t="s">
        <v>136</v>
      </c>
      <c r="D130">
        <v>700</v>
      </c>
      <c r="E130" t="s">
        <v>119</v>
      </c>
      <c r="F130" t="s">
        <v>50</v>
      </c>
      <c r="G130" t="s">
        <v>46</v>
      </c>
      <c r="H130" s="3">
        <v>0.11</v>
      </c>
      <c r="I130" t="s">
        <v>0</v>
      </c>
      <c r="J130" s="1" t="s">
        <v>119</v>
      </c>
      <c r="K130" s="1" t="s">
        <v>119</v>
      </c>
      <c r="L130" t="b">
        <f>IF(COUNTIF(carcinogens!$A$2:$A$35,F130),TRUE,FALSE)</f>
        <v>0</v>
      </c>
      <c r="M130" t="b">
        <f t="shared" ref="M130:M193" si="13">IF(ISNUMBER(H130),FALSE,TRUE)</f>
        <v>0</v>
      </c>
      <c r="N130" s="3">
        <f t="shared" si="12"/>
        <v>0.11</v>
      </c>
      <c r="O130" t="b">
        <f t="shared" si="10"/>
        <v>0</v>
      </c>
      <c r="P130" t="str">
        <f>VLOOKUP(C130,'Feedstock source'!$A$1:$B$8,2,FALSE)</f>
        <v>wood</v>
      </c>
      <c r="Q130" t="str">
        <f>VLOOKUP($F130,'PAHs abbreviations'!$A$2:$B$17,2,FALSE)</f>
        <v>Flu</v>
      </c>
      <c r="R130" s="3">
        <v>0.11</v>
      </c>
    </row>
    <row r="131" spans="1:18" hidden="1">
      <c r="A131" t="s">
        <v>190</v>
      </c>
      <c r="B131" t="s">
        <v>42</v>
      </c>
      <c r="C131" t="s">
        <v>136</v>
      </c>
      <c r="D131">
        <v>700</v>
      </c>
      <c r="E131" t="s">
        <v>119</v>
      </c>
      <c r="F131" t="s">
        <v>60</v>
      </c>
      <c r="G131" t="s">
        <v>46</v>
      </c>
      <c r="H131" s="3">
        <v>0.02</v>
      </c>
      <c r="I131" t="s">
        <v>0</v>
      </c>
      <c r="J131" s="1" t="s">
        <v>119</v>
      </c>
      <c r="K131" s="1" t="s">
        <v>119</v>
      </c>
      <c r="L131" t="b">
        <f>IF(COUNTIF(carcinogens!$A$2:$A$35,F131),TRUE,FALSE)</f>
        <v>1</v>
      </c>
      <c r="M131" t="b">
        <f t="shared" si="13"/>
        <v>0</v>
      </c>
      <c r="N131" s="3">
        <f t="shared" si="12"/>
        <v>0.02</v>
      </c>
      <c r="O131" t="b">
        <f t="shared" si="10"/>
        <v>0</v>
      </c>
      <c r="P131" t="str">
        <f>VLOOKUP(C131,'Feedstock source'!$A$1:$B$8,2,FALSE)</f>
        <v>wood</v>
      </c>
      <c r="Q131" t="str">
        <f>VLOOKUP($F131,'PAHs abbreviations'!$A$2:$B$17,2,FALSE)</f>
        <v>IP</v>
      </c>
      <c r="R131" s="3">
        <v>0.02</v>
      </c>
    </row>
    <row r="132" spans="1:18" hidden="1">
      <c r="A132" t="s">
        <v>190</v>
      </c>
      <c r="B132" t="s">
        <v>42</v>
      </c>
      <c r="C132" t="s">
        <v>136</v>
      </c>
      <c r="D132">
        <v>700</v>
      </c>
      <c r="E132" t="s">
        <v>119</v>
      </c>
      <c r="F132" t="s">
        <v>60</v>
      </c>
      <c r="G132" t="s">
        <v>46</v>
      </c>
      <c r="H132" s="3" t="s">
        <v>97</v>
      </c>
      <c r="I132" t="s">
        <v>0</v>
      </c>
      <c r="J132" s="1" t="s">
        <v>119</v>
      </c>
      <c r="K132" s="1" t="s">
        <v>119</v>
      </c>
      <c r="L132" t="b">
        <f>IF(COUNTIF(carcinogens!$A$2:$A$35,F132),TRUE,FALSE)</f>
        <v>1</v>
      </c>
      <c r="M132" t="b">
        <f t="shared" si="13"/>
        <v>1</v>
      </c>
      <c r="N132" s="3">
        <f>0.01/2</f>
        <v>5.0000000000000001E-3</v>
      </c>
      <c r="O132" t="b">
        <f t="shared" si="10"/>
        <v>0</v>
      </c>
      <c r="P132" t="str">
        <f>VLOOKUP(C132,'Feedstock source'!$A$1:$B$8,2,FALSE)</f>
        <v>wood</v>
      </c>
      <c r="Q132" t="str">
        <f>VLOOKUP($F132,'PAHs abbreviations'!$A$2:$B$17,2,FALSE)</f>
        <v>IP</v>
      </c>
      <c r="R132" s="3">
        <v>0.01</v>
      </c>
    </row>
    <row r="133" spans="1:18" hidden="1">
      <c r="A133" t="s">
        <v>190</v>
      </c>
      <c r="B133" t="s">
        <v>42</v>
      </c>
      <c r="C133" t="s">
        <v>136</v>
      </c>
      <c r="D133">
        <v>700</v>
      </c>
      <c r="E133" t="s">
        <v>119</v>
      </c>
      <c r="F133" t="s">
        <v>60</v>
      </c>
      <c r="G133" t="s">
        <v>46</v>
      </c>
      <c r="H133" s="3" t="s">
        <v>97</v>
      </c>
      <c r="I133" t="s">
        <v>0</v>
      </c>
      <c r="J133" s="1" t="s">
        <v>119</v>
      </c>
      <c r="K133" s="1" t="s">
        <v>119</v>
      </c>
      <c r="L133" t="b">
        <f>IF(COUNTIF(carcinogens!$A$2:$A$35,F133),TRUE,FALSE)</f>
        <v>1</v>
      </c>
      <c r="M133" t="b">
        <f t="shared" si="13"/>
        <v>1</v>
      </c>
      <c r="N133" s="3">
        <f>0.01/2</f>
        <v>5.0000000000000001E-3</v>
      </c>
      <c r="O133" t="b">
        <f t="shared" si="10"/>
        <v>0</v>
      </c>
      <c r="P133" t="str">
        <f>VLOOKUP(C133,'Feedstock source'!$A$1:$B$8,2,FALSE)</f>
        <v>wood</v>
      </c>
      <c r="Q133" t="str">
        <f>VLOOKUP($F133,'PAHs abbreviations'!$A$2:$B$17,2,FALSE)</f>
        <v>IP</v>
      </c>
      <c r="R133" s="3">
        <v>0.01</v>
      </c>
    </row>
    <row r="134" spans="1:18" hidden="1">
      <c r="A134" t="s">
        <v>190</v>
      </c>
      <c r="B134" t="s">
        <v>42</v>
      </c>
      <c r="C134" t="s">
        <v>136</v>
      </c>
      <c r="D134">
        <v>700</v>
      </c>
      <c r="E134" t="s">
        <v>119</v>
      </c>
      <c r="F134" t="s">
        <v>51</v>
      </c>
      <c r="G134" t="s">
        <v>46</v>
      </c>
      <c r="H134" s="3">
        <v>0.11</v>
      </c>
      <c r="I134" t="s">
        <v>0</v>
      </c>
      <c r="J134" s="1" t="s">
        <v>119</v>
      </c>
      <c r="K134" s="1" t="s">
        <v>119</v>
      </c>
      <c r="L134" t="b">
        <f>IF(COUNTIF(carcinogens!$A$2:$A$35,F134),TRUE,FALSE)</f>
        <v>0</v>
      </c>
      <c r="M134" t="b">
        <f t="shared" si="13"/>
        <v>0</v>
      </c>
      <c r="N134" s="3">
        <f t="shared" ref="N134:N139" si="14">H134</f>
        <v>0.11</v>
      </c>
      <c r="O134" t="b">
        <f t="shared" si="10"/>
        <v>0</v>
      </c>
      <c r="P134" t="str">
        <f>VLOOKUP(C134,'Feedstock source'!$A$1:$B$8,2,FALSE)</f>
        <v>wood</v>
      </c>
      <c r="Q134" t="str">
        <f>VLOOKUP($F134,'PAHs abbreviations'!$A$2:$B$17,2,FALSE)</f>
        <v>Phen</v>
      </c>
      <c r="R134" s="3">
        <v>0.11</v>
      </c>
    </row>
    <row r="135" spans="1:18" hidden="1">
      <c r="A135" t="s">
        <v>190</v>
      </c>
      <c r="B135" t="s">
        <v>42</v>
      </c>
      <c r="C135" t="s">
        <v>136</v>
      </c>
      <c r="D135">
        <v>700</v>
      </c>
      <c r="E135" t="s">
        <v>119</v>
      </c>
      <c r="F135" t="s">
        <v>51</v>
      </c>
      <c r="G135" t="s">
        <v>46</v>
      </c>
      <c r="H135" s="3">
        <v>0.12</v>
      </c>
      <c r="I135" t="s">
        <v>0</v>
      </c>
      <c r="J135" s="1" t="s">
        <v>119</v>
      </c>
      <c r="K135" s="1" t="s">
        <v>119</v>
      </c>
      <c r="L135" t="b">
        <f>IF(COUNTIF(carcinogens!$A$2:$A$35,F135),TRUE,FALSE)</f>
        <v>0</v>
      </c>
      <c r="M135" t="b">
        <f t="shared" si="13"/>
        <v>0</v>
      </c>
      <c r="N135" s="3">
        <f t="shared" si="14"/>
        <v>0.12</v>
      </c>
      <c r="O135" t="b">
        <f t="shared" si="10"/>
        <v>0</v>
      </c>
      <c r="P135" t="str">
        <f>VLOOKUP(C135,'Feedstock source'!$A$1:$B$8,2,FALSE)</f>
        <v>wood</v>
      </c>
      <c r="Q135" t="str">
        <f>VLOOKUP($F135,'PAHs abbreviations'!$A$2:$B$17,2,FALSE)</f>
        <v>Phen</v>
      </c>
      <c r="R135" s="3">
        <v>0.12</v>
      </c>
    </row>
    <row r="136" spans="1:18" hidden="1">
      <c r="A136" t="s">
        <v>190</v>
      </c>
      <c r="B136" t="s">
        <v>42</v>
      </c>
      <c r="C136" t="s">
        <v>136</v>
      </c>
      <c r="D136">
        <v>700</v>
      </c>
      <c r="E136" t="s">
        <v>119</v>
      </c>
      <c r="F136" t="s">
        <v>51</v>
      </c>
      <c r="G136" t="s">
        <v>46</v>
      </c>
      <c r="H136" s="3">
        <v>0.13</v>
      </c>
      <c r="I136" t="s">
        <v>0</v>
      </c>
      <c r="J136" s="1" t="s">
        <v>119</v>
      </c>
      <c r="K136" s="1" t="s">
        <v>119</v>
      </c>
      <c r="L136" t="b">
        <f>IF(COUNTIF(carcinogens!$A$2:$A$35,F136),TRUE,FALSE)</f>
        <v>0</v>
      </c>
      <c r="M136" t="b">
        <f t="shared" si="13"/>
        <v>0</v>
      </c>
      <c r="N136" s="3">
        <f t="shared" si="14"/>
        <v>0.13</v>
      </c>
      <c r="O136" t="b">
        <f t="shared" si="10"/>
        <v>0</v>
      </c>
      <c r="P136" t="str">
        <f>VLOOKUP(C136,'Feedstock source'!$A$1:$B$8,2,FALSE)</f>
        <v>wood</v>
      </c>
      <c r="Q136" t="str">
        <f>VLOOKUP($F136,'PAHs abbreviations'!$A$2:$B$17,2,FALSE)</f>
        <v>Phen</v>
      </c>
      <c r="R136" s="3">
        <v>0.13</v>
      </c>
    </row>
    <row r="137" spans="1:18" hidden="1">
      <c r="A137" t="s">
        <v>190</v>
      </c>
      <c r="B137" t="s">
        <v>42</v>
      </c>
      <c r="C137" t="s">
        <v>136</v>
      </c>
      <c r="D137">
        <v>700</v>
      </c>
      <c r="E137" t="s">
        <v>119</v>
      </c>
      <c r="F137" t="s">
        <v>54</v>
      </c>
      <c r="G137" t="s">
        <v>46</v>
      </c>
      <c r="H137" s="3">
        <v>0.11</v>
      </c>
      <c r="I137" t="s">
        <v>0</v>
      </c>
      <c r="J137" s="1" t="s">
        <v>119</v>
      </c>
      <c r="K137" s="1" t="s">
        <v>119</v>
      </c>
      <c r="L137" t="b">
        <f>IF(COUNTIF(carcinogens!$A$2:$A$35,F137),TRUE,FALSE)</f>
        <v>0</v>
      </c>
      <c r="M137" t="b">
        <f t="shared" si="13"/>
        <v>0</v>
      </c>
      <c r="N137" s="3">
        <f t="shared" si="14"/>
        <v>0.11</v>
      </c>
      <c r="O137" t="b">
        <f t="shared" si="10"/>
        <v>0</v>
      </c>
      <c r="P137" t="str">
        <f>VLOOKUP(C137,'Feedstock source'!$A$1:$B$8,2,FALSE)</f>
        <v>wood</v>
      </c>
      <c r="Q137" t="str">
        <f>VLOOKUP($F137,'PAHs abbreviations'!$A$2:$B$17,2,FALSE)</f>
        <v>Pyr</v>
      </c>
      <c r="R137" s="3">
        <v>0.11</v>
      </c>
    </row>
    <row r="138" spans="1:18" hidden="1">
      <c r="A138" t="s">
        <v>190</v>
      </c>
      <c r="B138" t="s">
        <v>42</v>
      </c>
      <c r="C138" t="s">
        <v>136</v>
      </c>
      <c r="D138">
        <v>700</v>
      </c>
      <c r="E138" t="s">
        <v>119</v>
      </c>
      <c r="F138" t="s">
        <v>54</v>
      </c>
      <c r="G138" t="s">
        <v>46</v>
      </c>
      <c r="H138" s="3">
        <v>0.11</v>
      </c>
      <c r="I138" t="s">
        <v>0</v>
      </c>
      <c r="J138" s="1" t="s">
        <v>119</v>
      </c>
      <c r="K138" s="1" t="s">
        <v>119</v>
      </c>
      <c r="L138" t="b">
        <f>IF(COUNTIF(carcinogens!$A$2:$A$35,F138),TRUE,FALSE)</f>
        <v>0</v>
      </c>
      <c r="M138" t="b">
        <f t="shared" si="13"/>
        <v>0</v>
      </c>
      <c r="N138" s="3">
        <f t="shared" si="14"/>
        <v>0.11</v>
      </c>
      <c r="O138" t="b">
        <f t="shared" si="10"/>
        <v>0</v>
      </c>
      <c r="P138" t="str">
        <f>VLOOKUP(C138,'Feedstock source'!$A$1:$B$8,2,FALSE)</f>
        <v>wood</v>
      </c>
      <c r="Q138" t="str">
        <f>VLOOKUP($F138,'PAHs abbreviations'!$A$2:$B$17,2,FALSE)</f>
        <v>Pyr</v>
      </c>
      <c r="R138" s="3">
        <v>0.11</v>
      </c>
    </row>
    <row r="139" spans="1:18" hidden="1">
      <c r="A139" t="s">
        <v>190</v>
      </c>
      <c r="B139" t="s">
        <v>42</v>
      </c>
      <c r="C139" t="s">
        <v>136</v>
      </c>
      <c r="D139">
        <v>700</v>
      </c>
      <c r="E139" t="s">
        <v>119</v>
      </c>
      <c r="F139" t="s">
        <v>54</v>
      </c>
      <c r="G139" t="s">
        <v>46</v>
      </c>
      <c r="H139" s="3">
        <v>0.27</v>
      </c>
      <c r="I139" t="s">
        <v>0</v>
      </c>
      <c r="J139" s="1" t="s">
        <v>119</v>
      </c>
      <c r="K139" s="1" t="s">
        <v>119</v>
      </c>
      <c r="L139" t="b">
        <f>IF(COUNTIF(carcinogens!$A$2:$A$35,F139),TRUE,FALSE)</f>
        <v>0</v>
      </c>
      <c r="M139" t="b">
        <f t="shared" si="13"/>
        <v>0</v>
      </c>
      <c r="N139" s="3">
        <f t="shared" si="14"/>
        <v>0.27</v>
      </c>
      <c r="O139" t="b">
        <f t="shared" si="10"/>
        <v>0</v>
      </c>
      <c r="P139" t="str">
        <f>VLOOKUP(C139,'Feedstock source'!$A$1:$B$8,2,FALSE)</f>
        <v>wood</v>
      </c>
      <c r="Q139" t="str">
        <f>VLOOKUP($F139,'PAHs abbreviations'!$A$2:$B$17,2,FALSE)</f>
        <v>Pyr</v>
      </c>
      <c r="R139" s="3">
        <v>0.27</v>
      </c>
    </row>
    <row r="140" spans="1:18" hidden="1">
      <c r="A140" t="s">
        <v>190</v>
      </c>
      <c r="B140" t="s">
        <v>42</v>
      </c>
      <c r="C140" t="s">
        <v>136</v>
      </c>
      <c r="D140">
        <v>700</v>
      </c>
      <c r="E140" t="s">
        <v>119</v>
      </c>
      <c r="F140" t="s">
        <v>59</v>
      </c>
      <c r="G140" t="s">
        <v>46</v>
      </c>
      <c r="H140" s="3" t="s">
        <v>97</v>
      </c>
      <c r="I140" t="s">
        <v>0</v>
      </c>
      <c r="J140" s="1" t="s">
        <v>119</v>
      </c>
      <c r="K140" s="1" t="s">
        <v>119</v>
      </c>
      <c r="L140" t="b">
        <f>IF(COUNTIF(carcinogens!$A$2:$A$35,F140),TRUE,FALSE)</f>
        <v>1</v>
      </c>
      <c r="M140" t="b">
        <f t="shared" si="13"/>
        <v>1</v>
      </c>
      <c r="N140" s="3" t="s">
        <v>182</v>
      </c>
      <c r="O140" t="b">
        <f t="shared" si="10"/>
        <v>1</v>
      </c>
      <c r="P140" t="str">
        <f>VLOOKUP(C140,'Feedstock source'!$A$1:$B$8,2,FALSE)</f>
        <v>wood</v>
      </c>
      <c r="Q140" t="str">
        <f>VLOOKUP($F140,'PAHs abbreviations'!$A$2:$B$17,2,FALSE)</f>
        <v>B(a)P</v>
      </c>
      <c r="R140" s="3">
        <v>0.01</v>
      </c>
    </row>
    <row r="141" spans="1:18" hidden="1">
      <c r="A141" t="s">
        <v>190</v>
      </c>
      <c r="B141" t="s">
        <v>42</v>
      </c>
      <c r="C141" t="s">
        <v>136</v>
      </c>
      <c r="D141">
        <v>700</v>
      </c>
      <c r="E141" t="s">
        <v>119</v>
      </c>
      <c r="F141" t="s">
        <v>59</v>
      </c>
      <c r="G141" t="s">
        <v>46</v>
      </c>
      <c r="H141" s="3" t="s">
        <v>97</v>
      </c>
      <c r="I141" t="s">
        <v>0</v>
      </c>
      <c r="J141" s="1" t="s">
        <v>119</v>
      </c>
      <c r="K141" s="1" t="s">
        <v>119</v>
      </c>
      <c r="L141" t="b">
        <f>IF(COUNTIF(carcinogens!$A$2:$A$35,F141),TRUE,FALSE)</f>
        <v>1</v>
      </c>
      <c r="M141" t="b">
        <f t="shared" si="13"/>
        <v>1</v>
      </c>
      <c r="N141" s="3" t="s">
        <v>182</v>
      </c>
      <c r="O141" t="b">
        <f t="shared" si="10"/>
        <v>1</v>
      </c>
      <c r="P141" t="str">
        <f>VLOOKUP(C141,'Feedstock source'!$A$1:$B$8,2,FALSE)</f>
        <v>wood</v>
      </c>
      <c r="Q141" t="str">
        <f>VLOOKUP($F141,'PAHs abbreviations'!$A$2:$B$17,2,FALSE)</f>
        <v>B(a)P</v>
      </c>
      <c r="R141" s="3">
        <v>0.01</v>
      </c>
    </row>
    <row r="142" spans="1:18" hidden="1">
      <c r="A142" t="s">
        <v>190</v>
      </c>
      <c r="B142" t="s">
        <v>42</v>
      </c>
      <c r="C142" t="s">
        <v>136</v>
      </c>
      <c r="D142">
        <v>700</v>
      </c>
      <c r="E142" t="s">
        <v>119</v>
      </c>
      <c r="F142" t="s">
        <v>59</v>
      </c>
      <c r="G142" t="s">
        <v>46</v>
      </c>
      <c r="H142" s="3" t="s">
        <v>97</v>
      </c>
      <c r="I142" t="s">
        <v>0</v>
      </c>
      <c r="J142" s="1" t="s">
        <v>119</v>
      </c>
      <c r="K142" s="1" t="s">
        <v>119</v>
      </c>
      <c r="L142" t="b">
        <f>IF(COUNTIF(carcinogens!$A$2:$A$35,F142),TRUE,FALSE)</f>
        <v>1</v>
      </c>
      <c r="M142" t="b">
        <f t="shared" si="13"/>
        <v>1</v>
      </c>
      <c r="N142" s="3" t="s">
        <v>182</v>
      </c>
      <c r="O142" t="b">
        <f t="shared" si="10"/>
        <v>1</v>
      </c>
      <c r="P142" t="str">
        <f>VLOOKUP(C142,'Feedstock source'!$A$1:$B$8,2,FALSE)</f>
        <v>wood</v>
      </c>
      <c r="Q142" t="str">
        <f>VLOOKUP($F142,'PAHs abbreviations'!$A$2:$B$17,2,FALSE)</f>
        <v>B(a)P</v>
      </c>
      <c r="R142" s="3">
        <v>0.01</v>
      </c>
    </row>
    <row r="143" spans="1:18" hidden="1">
      <c r="A143" t="s">
        <v>190</v>
      </c>
      <c r="B143" t="s">
        <v>42</v>
      </c>
      <c r="C143" t="s">
        <v>136</v>
      </c>
      <c r="D143">
        <v>700</v>
      </c>
      <c r="E143" t="s">
        <v>119</v>
      </c>
      <c r="F143" t="s">
        <v>47</v>
      </c>
      <c r="G143" t="s">
        <v>46</v>
      </c>
      <c r="H143" s="3"/>
      <c r="I143" t="s">
        <v>0</v>
      </c>
      <c r="J143" s="1" t="s">
        <v>119</v>
      </c>
      <c r="K143" s="1" t="s">
        <v>119</v>
      </c>
      <c r="L143" t="b">
        <f>IF(COUNTIF(carcinogens!$A$2:$A$35,F143),TRUE,FALSE)</f>
        <v>0</v>
      </c>
      <c r="M143" t="b">
        <f t="shared" si="13"/>
        <v>1</v>
      </c>
      <c r="O143" t="b">
        <v>1</v>
      </c>
      <c r="P143" t="str">
        <f>VLOOKUP(C143,'Feedstock source'!$A$1:$B$8,2,FALSE)</f>
        <v>wood</v>
      </c>
      <c r="Q143" t="str">
        <f>VLOOKUP($F143,'PAHs abbreviations'!$A$2:$B$17,2,FALSE)</f>
        <v>Nap</v>
      </c>
    </row>
    <row r="144" spans="1:18" hidden="1">
      <c r="A144" t="s">
        <v>190</v>
      </c>
      <c r="B144" t="s">
        <v>42</v>
      </c>
      <c r="C144" t="s">
        <v>136</v>
      </c>
      <c r="D144">
        <v>700</v>
      </c>
      <c r="E144" t="s">
        <v>119</v>
      </c>
      <c r="F144" t="s">
        <v>47</v>
      </c>
      <c r="G144" t="s">
        <v>46</v>
      </c>
      <c r="H144" s="3"/>
      <c r="I144" t="s">
        <v>0</v>
      </c>
      <c r="J144" s="1" t="s">
        <v>119</v>
      </c>
      <c r="K144" s="1" t="s">
        <v>119</v>
      </c>
      <c r="L144" t="b">
        <f>IF(COUNTIF(carcinogens!$A$2:$A$35,F144),TRUE,FALSE)</f>
        <v>0</v>
      </c>
      <c r="M144" t="b">
        <f t="shared" si="13"/>
        <v>1</v>
      </c>
      <c r="O144" t="b">
        <v>1</v>
      </c>
      <c r="P144" t="str">
        <f>VLOOKUP(C144,'Feedstock source'!$A$1:$B$8,2,FALSE)</f>
        <v>wood</v>
      </c>
      <c r="Q144" t="str">
        <f>VLOOKUP($F144,'PAHs abbreviations'!$A$2:$B$17,2,FALSE)</f>
        <v>Nap</v>
      </c>
    </row>
    <row r="145" spans="1:18" hidden="1">
      <c r="A145" t="s">
        <v>190</v>
      </c>
      <c r="B145" t="s">
        <v>42</v>
      </c>
      <c r="C145" t="s">
        <v>136</v>
      </c>
      <c r="D145">
        <v>700</v>
      </c>
      <c r="E145" t="s">
        <v>119</v>
      </c>
      <c r="F145" t="s">
        <v>47</v>
      </c>
      <c r="G145" t="s">
        <v>46</v>
      </c>
      <c r="H145" s="3"/>
      <c r="I145" t="s">
        <v>0</v>
      </c>
      <c r="J145" s="1" t="s">
        <v>119</v>
      </c>
      <c r="K145" s="1" t="s">
        <v>119</v>
      </c>
      <c r="L145" t="b">
        <f>IF(COUNTIF(carcinogens!$A$2:$A$35,F145),TRUE,FALSE)</f>
        <v>0</v>
      </c>
      <c r="M145" t="b">
        <f t="shared" si="13"/>
        <v>1</v>
      </c>
      <c r="O145" t="b">
        <v>1</v>
      </c>
      <c r="P145" t="str">
        <f>VLOOKUP(C145,'Feedstock source'!$A$1:$B$8,2,FALSE)</f>
        <v>wood</v>
      </c>
      <c r="Q145" t="str">
        <f>VLOOKUP($F145,'PAHs abbreviations'!$A$2:$B$17,2,FALSE)</f>
        <v>Nap</v>
      </c>
    </row>
    <row r="146" spans="1:18" hidden="1">
      <c r="A146" t="s">
        <v>280</v>
      </c>
      <c r="B146" t="s">
        <v>43</v>
      </c>
      <c r="C146" t="s">
        <v>136</v>
      </c>
      <c r="D146">
        <v>750</v>
      </c>
      <c r="E146" t="s">
        <v>119</v>
      </c>
      <c r="F146" t="s">
        <v>49</v>
      </c>
      <c r="G146" t="s">
        <v>46</v>
      </c>
      <c r="H146" s="3">
        <v>0.16</v>
      </c>
      <c r="I146" t="s">
        <v>0</v>
      </c>
      <c r="J146" s="1" t="s">
        <v>119</v>
      </c>
      <c r="K146" s="1" t="s">
        <v>119</v>
      </c>
      <c r="L146" t="b">
        <f>IF(COUNTIF(carcinogens!$A$2:$A$35,F146),TRUE,FALSE)</f>
        <v>0</v>
      </c>
      <c r="M146" t="b">
        <f t="shared" si="13"/>
        <v>0</v>
      </c>
      <c r="N146" s="3">
        <f t="shared" ref="N146:N161" si="15">H146</f>
        <v>0.16</v>
      </c>
      <c r="O146" t="b">
        <f t="shared" ref="O146:O190" si="16">IF(ISNUMBER(N146),FALSE,TRUE)</f>
        <v>0</v>
      </c>
      <c r="P146" t="str">
        <f>VLOOKUP(C146,'Feedstock source'!$A$1:$B$8,2,FALSE)</f>
        <v>wood</v>
      </c>
      <c r="Q146" t="str">
        <f>VLOOKUP($F146,'PAHs abbreviations'!$A$2:$B$17,2,FALSE)</f>
        <v>Ace</v>
      </c>
      <c r="R146" s="3">
        <v>0.16</v>
      </c>
    </row>
    <row r="147" spans="1:18" hidden="1">
      <c r="A147" t="s">
        <v>280</v>
      </c>
      <c r="B147" t="s">
        <v>43</v>
      </c>
      <c r="C147" t="s">
        <v>136</v>
      </c>
      <c r="D147">
        <v>750</v>
      </c>
      <c r="E147" t="s">
        <v>119</v>
      </c>
      <c r="F147" t="s">
        <v>49</v>
      </c>
      <c r="G147" t="s">
        <v>46</v>
      </c>
      <c r="H147" s="3">
        <v>0.16</v>
      </c>
      <c r="I147" t="s">
        <v>0</v>
      </c>
      <c r="J147" s="1" t="s">
        <v>119</v>
      </c>
      <c r="K147" s="1" t="s">
        <v>119</v>
      </c>
      <c r="L147" t="b">
        <f>IF(COUNTIF(carcinogens!$A$2:$A$35,F147),TRUE,FALSE)</f>
        <v>0</v>
      </c>
      <c r="M147" t="b">
        <f t="shared" si="13"/>
        <v>0</v>
      </c>
      <c r="N147" s="3">
        <f t="shared" si="15"/>
        <v>0.16</v>
      </c>
      <c r="O147" t="b">
        <f t="shared" si="16"/>
        <v>0</v>
      </c>
      <c r="P147" t="str">
        <f>VLOOKUP(C147,'Feedstock source'!$A$1:$B$8,2,FALSE)</f>
        <v>wood</v>
      </c>
      <c r="Q147" t="str">
        <f>VLOOKUP($F147,'PAHs abbreviations'!$A$2:$B$17,2,FALSE)</f>
        <v>Ace</v>
      </c>
      <c r="R147" s="3">
        <v>0.16</v>
      </c>
    </row>
    <row r="148" spans="1:18" hidden="1">
      <c r="A148" t="s">
        <v>280</v>
      </c>
      <c r="B148" t="s">
        <v>43</v>
      </c>
      <c r="C148" t="s">
        <v>136</v>
      </c>
      <c r="D148">
        <v>750</v>
      </c>
      <c r="E148" t="s">
        <v>119</v>
      </c>
      <c r="F148" t="s">
        <v>49</v>
      </c>
      <c r="G148" t="s">
        <v>46</v>
      </c>
      <c r="H148" s="3">
        <v>0.17</v>
      </c>
      <c r="I148" t="s">
        <v>0</v>
      </c>
      <c r="J148" s="1" t="s">
        <v>119</v>
      </c>
      <c r="K148" s="1" t="s">
        <v>119</v>
      </c>
      <c r="L148" t="b">
        <f>IF(COUNTIF(carcinogens!$A$2:$A$35,F148),TRUE,FALSE)</f>
        <v>0</v>
      </c>
      <c r="M148" t="b">
        <f t="shared" si="13"/>
        <v>0</v>
      </c>
      <c r="N148" s="3">
        <f t="shared" si="15"/>
        <v>0.17</v>
      </c>
      <c r="O148" t="b">
        <f t="shared" si="16"/>
        <v>0</v>
      </c>
      <c r="P148" t="str">
        <f>VLOOKUP(C148,'Feedstock source'!$A$1:$B$8,2,FALSE)</f>
        <v>wood</v>
      </c>
      <c r="Q148" t="str">
        <f>VLOOKUP($F148,'PAHs abbreviations'!$A$2:$B$17,2,FALSE)</f>
        <v>Ace</v>
      </c>
      <c r="R148" s="3">
        <v>0.17</v>
      </c>
    </row>
    <row r="149" spans="1:18" hidden="1">
      <c r="A149" t="s">
        <v>280</v>
      </c>
      <c r="B149" t="s">
        <v>43</v>
      </c>
      <c r="C149" t="s">
        <v>136</v>
      </c>
      <c r="D149">
        <v>750</v>
      </c>
      <c r="E149" t="s">
        <v>119</v>
      </c>
      <c r="F149" t="s">
        <v>48</v>
      </c>
      <c r="G149" t="s">
        <v>46</v>
      </c>
      <c r="H149" s="3">
        <v>5.09</v>
      </c>
      <c r="I149" t="s">
        <v>0</v>
      </c>
      <c r="J149" s="1" t="s">
        <v>119</v>
      </c>
      <c r="K149" s="1" t="s">
        <v>119</v>
      </c>
      <c r="L149" t="b">
        <f>IF(COUNTIF(carcinogens!$A$2:$A$35,F149),TRUE,FALSE)</f>
        <v>0</v>
      </c>
      <c r="M149" t="b">
        <f t="shared" si="13"/>
        <v>0</v>
      </c>
      <c r="N149" s="3">
        <f t="shared" si="15"/>
        <v>5.09</v>
      </c>
      <c r="O149" t="b">
        <f t="shared" si="16"/>
        <v>0</v>
      </c>
      <c r="P149" t="str">
        <f>VLOOKUP(C149,'Feedstock source'!$A$1:$B$8,2,FALSE)</f>
        <v>wood</v>
      </c>
      <c r="Q149" t="str">
        <f>VLOOKUP($F149,'PAHs abbreviations'!$A$2:$B$17,2,FALSE)</f>
        <v>Acy</v>
      </c>
      <c r="R149" s="3">
        <v>5.09</v>
      </c>
    </row>
    <row r="150" spans="1:18" hidden="1">
      <c r="A150" t="s">
        <v>280</v>
      </c>
      <c r="B150" t="s">
        <v>43</v>
      </c>
      <c r="C150" t="s">
        <v>136</v>
      </c>
      <c r="D150">
        <v>750</v>
      </c>
      <c r="E150" t="s">
        <v>119</v>
      </c>
      <c r="F150" t="s">
        <v>48</v>
      </c>
      <c r="G150" t="s">
        <v>46</v>
      </c>
      <c r="H150" s="3">
        <v>5.0999999999999996</v>
      </c>
      <c r="I150" t="s">
        <v>0</v>
      </c>
      <c r="J150" s="1" t="s">
        <v>119</v>
      </c>
      <c r="K150" s="1" t="s">
        <v>119</v>
      </c>
      <c r="L150" t="b">
        <f>IF(COUNTIF(carcinogens!$A$2:$A$35,F150),TRUE,FALSE)</f>
        <v>0</v>
      </c>
      <c r="M150" t="b">
        <f t="shared" si="13"/>
        <v>0</v>
      </c>
      <c r="N150" s="3">
        <f t="shared" si="15"/>
        <v>5.0999999999999996</v>
      </c>
      <c r="O150" t="b">
        <f t="shared" si="16"/>
        <v>0</v>
      </c>
      <c r="P150" t="str">
        <f>VLOOKUP(C150,'Feedstock source'!$A$1:$B$8,2,FALSE)</f>
        <v>wood</v>
      </c>
      <c r="Q150" t="str">
        <f>VLOOKUP($F150,'PAHs abbreviations'!$A$2:$B$17,2,FALSE)</f>
        <v>Acy</v>
      </c>
      <c r="R150" s="3">
        <v>5.0999999999999996</v>
      </c>
    </row>
    <row r="151" spans="1:18" hidden="1">
      <c r="A151" t="s">
        <v>280</v>
      </c>
      <c r="B151" t="s">
        <v>43</v>
      </c>
      <c r="C151" t="s">
        <v>136</v>
      </c>
      <c r="D151">
        <v>750</v>
      </c>
      <c r="E151" t="s">
        <v>119</v>
      </c>
      <c r="F151" t="s">
        <v>48</v>
      </c>
      <c r="G151" t="s">
        <v>46</v>
      </c>
      <c r="H151" s="3">
        <v>5.17</v>
      </c>
      <c r="I151" t="s">
        <v>0</v>
      </c>
      <c r="J151" s="1" t="s">
        <v>119</v>
      </c>
      <c r="K151" s="1" t="s">
        <v>119</v>
      </c>
      <c r="L151" t="b">
        <f>IF(COUNTIF(carcinogens!$A$2:$A$35,F151),TRUE,FALSE)</f>
        <v>0</v>
      </c>
      <c r="M151" t="b">
        <f t="shared" si="13"/>
        <v>0</v>
      </c>
      <c r="N151" s="3">
        <f t="shared" si="15"/>
        <v>5.17</v>
      </c>
      <c r="O151" t="b">
        <f t="shared" si="16"/>
        <v>0</v>
      </c>
      <c r="P151" t="str">
        <f>VLOOKUP(C151,'Feedstock source'!$A$1:$B$8,2,FALSE)</f>
        <v>wood</v>
      </c>
      <c r="Q151" t="str">
        <f>VLOOKUP($F151,'PAHs abbreviations'!$A$2:$B$17,2,FALSE)</f>
        <v>Acy</v>
      </c>
      <c r="R151" s="3">
        <v>5.17</v>
      </c>
    </row>
    <row r="152" spans="1:18" hidden="1">
      <c r="A152" t="s">
        <v>280</v>
      </c>
      <c r="B152" t="s">
        <v>43</v>
      </c>
      <c r="C152" t="s">
        <v>136</v>
      </c>
      <c r="D152">
        <v>750</v>
      </c>
      <c r="E152" t="s">
        <v>119</v>
      </c>
      <c r="F152" t="s">
        <v>52</v>
      </c>
      <c r="G152" t="s">
        <v>46</v>
      </c>
      <c r="H152" s="3">
        <v>0.44</v>
      </c>
      <c r="I152" t="s">
        <v>0</v>
      </c>
      <c r="J152" s="1" t="s">
        <v>119</v>
      </c>
      <c r="K152" s="1" t="s">
        <v>119</v>
      </c>
      <c r="L152" t="b">
        <f>IF(COUNTIF(carcinogens!$A$2:$A$35,F152),TRUE,FALSE)</f>
        <v>0</v>
      </c>
      <c r="M152" t="b">
        <f t="shared" si="13"/>
        <v>0</v>
      </c>
      <c r="N152" s="3">
        <f t="shared" si="15"/>
        <v>0.44</v>
      </c>
      <c r="O152" t="b">
        <f t="shared" si="16"/>
        <v>0</v>
      </c>
      <c r="P152" t="str">
        <f>VLOOKUP(C152,'Feedstock source'!$A$1:$B$8,2,FALSE)</f>
        <v>wood</v>
      </c>
      <c r="Q152" t="str">
        <f>VLOOKUP($F152,'PAHs abbreviations'!$A$2:$B$17,2,FALSE)</f>
        <v>Ant</v>
      </c>
      <c r="R152" s="3">
        <v>0.44</v>
      </c>
    </row>
    <row r="153" spans="1:18" hidden="1">
      <c r="A153" t="s">
        <v>280</v>
      </c>
      <c r="B153" t="s">
        <v>43</v>
      </c>
      <c r="C153" t="s">
        <v>136</v>
      </c>
      <c r="D153">
        <v>750</v>
      </c>
      <c r="E153" t="s">
        <v>119</v>
      </c>
      <c r="F153" t="s">
        <v>52</v>
      </c>
      <c r="G153" t="s">
        <v>46</v>
      </c>
      <c r="H153" s="3">
        <v>0.44</v>
      </c>
      <c r="I153" t="s">
        <v>0</v>
      </c>
      <c r="J153" s="1" t="s">
        <v>119</v>
      </c>
      <c r="K153" s="1" t="s">
        <v>119</v>
      </c>
      <c r="L153" t="b">
        <f>IF(COUNTIF(carcinogens!$A$2:$A$35,F153),TRUE,FALSE)</f>
        <v>0</v>
      </c>
      <c r="M153" t="b">
        <f t="shared" si="13"/>
        <v>0</v>
      </c>
      <c r="N153" s="3">
        <f t="shared" si="15"/>
        <v>0.44</v>
      </c>
      <c r="O153" t="b">
        <f t="shared" si="16"/>
        <v>0</v>
      </c>
      <c r="P153" t="str">
        <f>VLOOKUP(C153,'Feedstock source'!$A$1:$B$8,2,FALSE)</f>
        <v>wood</v>
      </c>
      <c r="Q153" t="str">
        <f>VLOOKUP($F153,'PAHs abbreviations'!$A$2:$B$17,2,FALSE)</f>
        <v>Ant</v>
      </c>
      <c r="R153" s="3">
        <v>0.44</v>
      </c>
    </row>
    <row r="154" spans="1:18" hidden="1">
      <c r="A154" t="s">
        <v>280</v>
      </c>
      <c r="B154" t="s">
        <v>43</v>
      </c>
      <c r="C154" t="s">
        <v>136</v>
      </c>
      <c r="D154">
        <v>750</v>
      </c>
      <c r="E154" t="s">
        <v>119</v>
      </c>
      <c r="F154" t="s">
        <v>52</v>
      </c>
      <c r="G154" t="s">
        <v>46</v>
      </c>
      <c r="H154" s="3">
        <v>0.49</v>
      </c>
      <c r="I154" t="s">
        <v>0</v>
      </c>
      <c r="J154" s="1" t="s">
        <v>119</v>
      </c>
      <c r="K154" s="1" t="s">
        <v>119</v>
      </c>
      <c r="L154" t="b">
        <f>IF(COUNTIF(carcinogens!$A$2:$A$35,F154),TRUE,FALSE)</f>
        <v>0</v>
      </c>
      <c r="M154" t="b">
        <f t="shared" si="13"/>
        <v>0</v>
      </c>
      <c r="N154" s="3">
        <f t="shared" si="15"/>
        <v>0.49</v>
      </c>
      <c r="O154" t="b">
        <f t="shared" si="16"/>
        <v>0</v>
      </c>
      <c r="P154" t="str">
        <f>VLOOKUP(C154,'Feedstock source'!$A$1:$B$8,2,FALSE)</f>
        <v>wood</v>
      </c>
      <c r="Q154" t="str">
        <f>VLOOKUP($F154,'PAHs abbreviations'!$A$2:$B$17,2,FALSE)</f>
        <v>Ant</v>
      </c>
      <c r="R154" s="3">
        <v>0.49</v>
      </c>
    </row>
    <row r="155" spans="1:18" hidden="1">
      <c r="A155" t="s">
        <v>280</v>
      </c>
      <c r="B155" t="s">
        <v>43</v>
      </c>
      <c r="C155" t="s">
        <v>136</v>
      </c>
      <c r="D155">
        <v>750</v>
      </c>
      <c r="E155" t="s">
        <v>119</v>
      </c>
      <c r="F155" t="s">
        <v>55</v>
      </c>
      <c r="G155" t="s">
        <v>46</v>
      </c>
      <c r="H155" s="3">
        <v>0.17</v>
      </c>
      <c r="I155" t="s">
        <v>0</v>
      </c>
      <c r="J155" s="1" t="s">
        <v>119</v>
      </c>
      <c r="K155" s="1" t="s">
        <v>119</v>
      </c>
      <c r="L155" t="b">
        <f>IF(COUNTIF(carcinogens!$A$2:$A$35,F155),TRUE,FALSE)</f>
        <v>1</v>
      </c>
      <c r="M155" t="b">
        <f t="shared" si="13"/>
        <v>0</v>
      </c>
      <c r="N155" s="3">
        <f t="shared" si="15"/>
        <v>0.17</v>
      </c>
      <c r="O155" t="b">
        <f t="shared" si="16"/>
        <v>0</v>
      </c>
      <c r="P155" t="str">
        <f>VLOOKUP(C155,'Feedstock source'!$A$1:$B$8,2,FALSE)</f>
        <v>wood</v>
      </c>
      <c r="Q155" t="str">
        <f>VLOOKUP($F155,'PAHs abbreviations'!$A$2:$B$17,2,FALSE)</f>
        <v>B(a)A</v>
      </c>
      <c r="R155" s="3">
        <v>0.17</v>
      </c>
    </row>
    <row r="156" spans="1:18" hidden="1">
      <c r="A156" t="s">
        <v>280</v>
      </c>
      <c r="B156" t="s">
        <v>43</v>
      </c>
      <c r="C156" t="s">
        <v>136</v>
      </c>
      <c r="D156">
        <v>750</v>
      </c>
      <c r="E156" t="s">
        <v>119</v>
      </c>
      <c r="F156" t="s">
        <v>55</v>
      </c>
      <c r="G156" t="s">
        <v>46</v>
      </c>
      <c r="H156" s="3">
        <v>0.19</v>
      </c>
      <c r="I156" t="s">
        <v>0</v>
      </c>
      <c r="J156" s="1" t="s">
        <v>119</v>
      </c>
      <c r="K156" s="1" t="s">
        <v>119</v>
      </c>
      <c r="L156" t="b">
        <f>IF(COUNTIF(carcinogens!$A$2:$A$35,F156),TRUE,FALSE)</f>
        <v>1</v>
      </c>
      <c r="M156" t="b">
        <f t="shared" si="13"/>
        <v>0</v>
      </c>
      <c r="N156" s="3">
        <f t="shared" si="15"/>
        <v>0.19</v>
      </c>
      <c r="O156" t="b">
        <f t="shared" si="16"/>
        <v>0</v>
      </c>
      <c r="P156" t="str">
        <f>VLOOKUP(C156,'Feedstock source'!$A$1:$B$8,2,FALSE)</f>
        <v>wood</v>
      </c>
      <c r="Q156" t="str">
        <f>VLOOKUP($F156,'PAHs abbreviations'!$A$2:$B$17,2,FALSE)</f>
        <v>B(a)A</v>
      </c>
      <c r="R156" s="3">
        <v>0.19</v>
      </c>
    </row>
    <row r="157" spans="1:18" hidden="1">
      <c r="A157" t="s">
        <v>280</v>
      </c>
      <c r="B157" t="s">
        <v>43</v>
      </c>
      <c r="C157" t="s">
        <v>136</v>
      </c>
      <c r="D157">
        <v>750</v>
      </c>
      <c r="E157" t="s">
        <v>119</v>
      </c>
      <c r="F157" t="s">
        <v>55</v>
      </c>
      <c r="G157" t="s">
        <v>46</v>
      </c>
      <c r="H157" s="3">
        <v>0.21</v>
      </c>
      <c r="I157" t="s">
        <v>0</v>
      </c>
      <c r="J157" s="1" t="s">
        <v>119</v>
      </c>
      <c r="K157" s="1" t="s">
        <v>119</v>
      </c>
      <c r="L157" t="b">
        <f>IF(COUNTIF(carcinogens!$A$2:$A$35,F157),TRUE,FALSE)</f>
        <v>1</v>
      </c>
      <c r="M157" t="b">
        <f t="shared" si="13"/>
        <v>0</v>
      </c>
      <c r="N157" s="3">
        <f t="shared" si="15"/>
        <v>0.21</v>
      </c>
      <c r="O157" t="b">
        <f t="shared" si="16"/>
        <v>0</v>
      </c>
      <c r="P157" t="str">
        <f>VLOOKUP(C157,'Feedstock source'!$A$1:$B$8,2,FALSE)</f>
        <v>wood</v>
      </c>
      <c r="Q157" t="str">
        <f>VLOOKUP($F157,'PAHs abbreviations'!$A$2:$B$17,2,FALSE)</f>
        <v>B(a)A</v>
      </c>
      <c r="R157" s="3">
        <v>0.21</v>
      </c>
    </row>
    <row r="158" spans="1:18" hidden="1">
      <c r="A158" t="s">
        <v>280</v>
      </c>
      <c r="B158" t="s">
        <v>43</v>
      </c>
      <c r="C158" t="s">
        <v>136</v>
      </c>
      <c r="D158">
        <v>750</v>
      </c>
      <c r="E158" t="s">
        <v>119</v>
      </c>
      <c r="F158" t="s">
        <v>57</v>
      </c>
      <c r="G158" t="s">
        <v>46</v>
      </c>
      <c r="H158" s="3">
        <v>0.02</v>
      </c>
      <c r="I158" t="s">
        <v>0</v>
      </c>
      <c r="J158" s="1" t="s">
        <v>119</v>
      </c>
      <c r="K158" s="1" t="s">
        <v>119</v>
      </c>
      <c r="L158" t="b">
        <f>IF(COUNTIF(carcinogens!$A$2:$A$35,F158),TRUE,FALSE)</f>
        <v>1</v>
      </c>
      <c r="M158" t="b">
        <f t="shared" si="13"/>
        <v>0</v>
      </c>
      <c r="N158" s="3">
        <f t="shared" si="15"/>
        <v>0.02</v>
      </c>
      <c r="O158" t="b">
        <f t="shared" si="16"/>
        <v>0</v>
      </c>
      <c r="P158" t="str">
        <f>VLOOKUP(C158,'Feedstock source'!$A$1:$B$8,2,FALSE)</f>
        <v>wood</v>
      </c>
      <c r="Q158" t="str">
        <f>VLOOKUP($F158,'PAHs abbreviations'!$A$2:$B$17,2,FALSE)</f>
        <v>B(b)F</v>
      </c>
      <c r="R158" s="3">
        <v>0.02</v>
      </c>
    </row>
    <row r="159" spans="1:18" hidden="1">
      <c r="A159" t="s">
        <v>280</v>
      </c>
      <c r="B159" t="s">
        <v>43</v>
      </c>
      <c r="C159" t="s">
        <v>136</v>
      </c>
      <c r="D159">
        <v>750</v>
      </c>
      <c r="E159" t="s">
        <v>119</v>
      </c>
      <c r="F159" t="s">
        <v>57</v>
      </c>
      <c r="G159" t="s">
        <v>46</v>
      </c>
      <c r="H159" s="3">
        <v>0.02</v>
      </c>
      <c r="I159" t="s">
        <v>0</v>
      </c>
      <c r="J159" s="1" t="s">
        <v>119</v>
      </c>
      <c r="K159" s="1" t="s">
        <v>119</v>
      </c>
      <c r="L159" t="b">
        <f>IF(COUNTIF(carcinogens!$A$2:$A$35,F159),TRUE,FALSE)</f>
        <v>1</v>
      </c>
      <c r="M159" t="b">
        <f t="shared" si="13"/>
        <v>0</v>
      </c>
      <c r="N159" s="3">
        <f t="shared" si="15"/>
        <v>0.02</v>
      </c>
      <c r="O159" t="b">
        <f t="shared" si="16"/>
        <v>0</v>
      </c>
      <c r="P159" t="str">
        <f>VLOOKUP(C159,'Feedstock source'!$A$1:$B$8,2,FALSE)</f>
        <v>wood</v>
      </c>
      <c r="Q159" t="str">
        <f>VLOOKUP($F159,'PAHs abbreviations'!$A$2:$B$17,2,FALSE)</f>
        <v>B(b)F</v>
      </c>
      <c r="R159" s="3">
        <v>0.02</v>
      </c>
    </row>
    <row r="160" spans="1:18" hidden="1">
      <c r="A160" t="s">
        <v>280</v>
      </c>
      <c r="B160" t="s">
        <v>43</v>
      </c>
      <c r="C160" t="s">
        <v>136</v>
      </c>
      <c r="D160">
        <v>750</v>
      </c>
      <c r="E160" t="s">
        <v>119</v>
      </c>
      <c r="F160" t="s">
        <v>57</v>
      </c>
      <c r="G160" t="s">
        <v>46</v>
      </c>
      <c r="H160" s="3">
        <v>0.02</v>
      </c>
      <c r="I160" t="s">
        <v>0</v>
      </c>
      <c r="J160" s="1" t="s">
        <v>119</v>
      </c>
      <c r="K160" s="1" t="s">
        <v>119</v>
      </c>
      <c r="L160" t="b">
        <f>IF(COUNTIF(carcinogens!$A$2:$A$35,F160),TRUE,FALSE)</f>
        <v>1</v>
      </c>
      <c r="M160" t="b">
        <f t="shared" si="13"/>
        <v>0</v>
      </c>
      <c r="N160" s="3">
        <f t="shared" si="15"/>
        <v>0.02</v>
      </c>
      <c r="O160" t="b">
        <f t="shared" si="16"/>
        <v>0</v>
      </c>
      <c r="P160" t="str">
        <f>VLOOKUP(C160,'Feedstock source'!$A$1:$B$8,2,FALSE)</f>
        <v>wood</v>
      </c>
      <c r="Q160" t="str">
        <f>VLOOKUP($F160,'PAHs abbreviations'!$A$2:$B$17,2,FALSE)</f>
        <v>B(b)F</v>
      </c>
      <c r="R160" s="3">
        <v>0.02</v>
      </c>
    </row>
    <row r="161" spans="1:18" hidden="1">
      <c r="A161" t="s">
        <v>280</v>
      </c>
      <c r="B161" t="s">
        <v>43</v>
      </c>
      <c r="C161" t="s">
        <v>136</v>
      </c>
      <c r="D161">
        <v>750</v>
      </c>
      <c r="E161" t="s">
        <v>119</v>
      </c>
      <c r="F161" t="s">
        <v>61</v>
      </c>
      <c r="G161" t="s">
        <v>46</v>
      </c>
      <c r="H161" s="3">
        <v>0.01</v>
      </c>
      <c r="I161" t="s">
        <v>0</v>
      </c>
      <c r="J161" s="1" t="s">
        <v>119</v>
      </c>
      <c r="K161" s="1" t="s">
        <v>119</v>
      </c>
      <c r="L161" t="b">
        <f>IF(COUNTIF(carcinogens!$A$2:$A$35,F161),TRUE,FALSE)</f>
        <v>1</v>
      </c>
      <c r="M161" t="b">
        <f t="shared" si="13"/>
        <v>0</v>
      </c>
      <c r="N161" s="3">
        <f t="shared" si="15"/>
        <v>0.01</v>
      </c>
      <c r="O161" t="b">
        <f t="shared" si="16"/>
        <v>0</v>
      </c>
      <c r="P161" t="str">
        <f>VLOOKUP(C161,'Feedstock source'!$A$1:$B$8,2,FALSE)</f>
        <v>wood</v>
      </c>
      <c r="Q161" t="str">
        <f>VLOOKUP($F161,'PAHs abbreviations'!$A$2:$B$17,2,FALSE)</f>
        <v>B(ghi)P</v>
      </c>
      <c r="R161" s="3">
        <v>0.01</v>
      </c>
    </row>
    <row r="162" spans="1:18" hidden="1">
      <c r="A162" t="s">
        <v>280</v>
      </c>
      <c r="B162" t="s">
        <v>43</v>
      </c>
      <c r="C162" t="s">
        <v>136</v>
      </c>
      <c r="D162">
        <v>750</v>
      </c>
      <c r="E162" t="s">
        <v>119</v>
      </c>
      <c r="F162" t="s">
        <v>61</v>
      </c>
      <c r="G162" t="s">
        <v>46</v>
      </c>
      <c r="H162" s="3" t="s">
        <v>97</v>
      </c>
      <c r="I162" t="s">
        <v>0</v>
      </c>
      <c r="J162" s="1" t="s">
        <v>119</v>
      </c>
      <c r="K162" s="1" t="s">
        <v>119</v>
      </c>
      <c r="L162" t="b">
        <f>IF(COUNTIF(carcinogens!$A$2:$A$35,F162),TRUE,FALSE)</f>
        <v>1</v>
      </c>
      <c r="M162" t="b">
        <f t="shared" si="13"/>
        <v>1</v>
      </c>
      <c r="N162" s="3">
        <f>0.01/2</f>
        <v>5.0000000000000001E-3</v>
      </c>
      <c r="O162" t="b">
        <f t="shared" si="16"/>
        <v>0</v>
      </c>
      <c r="P162" t="str">
        <f>VLOOKUP(C162,'Feedstock source'!$A$1:$B$8,2,FALSE)</f>
        <v>wood</v>
      </c>
      <c r="Q162" t="str">
        <f>VLOOKUP($F162,'PAHs abbreviations'!$A$2:$B$17,2,FALSE)</f>
        <v>B(ghi)P</v>
      </c>
      <c r="R162" s="3">
        <v>0.01</v>
      </c>
    </row>
    <row r="163" spans="1:18" hidden="1">
      <c r="A163" t="s">
        <v>280</v>
      </c>
      <c r="B163" t="s">
        <v>43</v>
      </c>
      <c r="C163" t="s">
        <v>136</v>
      </c>
      <c r="D163">
        <v>750</v>
      </c>
      <c r="E163" t="s">
        <v>119</v>
      </c>
      <c r="F163" t="s">
        <v>61</v>
      </c>
      <c r="G163" t="s">
        <v>46</v>
      </c>
      <c r="H163" s="3" t="s">
        <v>97</v>
      </c>
      <c r="I163" t="s">
        <v>0</v>
      </c>
      <c r="J163" s="1" t="s">
        <v>119</v>
      </c>
      <c r="K163" s="1" t="s">
        <v>119</v>
      </c>
      <c r="L163" t="b">
        <f>IF(COUNTIF(carcinogens!$A$2:$A$35,F163),TRUE,FALSE)</f>
        <v>1</v>
      </c>
      <c r="M163" t="b">
        <f t="shared" si="13"/>
        <v>1</v>
      </c>
      <c r="N163" s="3">
        <f>0.01/2</f>
        <v>5.0000000000000001E-3</v>
      </c>
      <c r="O163" t="b">
        <f t="shared" si="16"/>
        <v>0</v>
      </c>
      <c r="P163" t="str">
        <f>VLOOKUP(C163,'Feedstock source'!$A$1:$B$8,2,FALSE)</f>
        <v>wood</v>
      </c>
      <c r="Q163" t="str">
        <f>VLOOKUP($F163,'PAHs abbreviations'!$A$2:$B$17,2,FALSE)</f>
        <v>B(ghi)P</v>
      </c>
      <c r="R163" s="3">
        <v>0.01</v>
      </c>
    </row>
    <row r="164" spans="1:18" hidden="1">
      <c r="A164" t="s">
        <v>280</v>
      </c>
      <c r="B164" t="s">
        <v>43</v>
      </c>
      <c r="C164" t="s">
        <v>136</v>
      </c>
      <c r="D164">
        <v>750</v>
      </c>
      <c r="E164" t="s">
        <v>119</v>
      </c>
      <c r="F164" t="s">
        <v>58</v>
      </c>
      <c r="G164" t="s">
        <v>46</v>
      </c>
      <c r="H164" s="3">
        <v>0.01</v>
      </c>
      <c r="I164" t="s">
        <v>0</v>
      </c>
      <c r="J164" s="1" t="s">
        <v>119</v>
      </c>
      <c r="K164" s="1" t="s">
        <v>119</v>
      </c>
      <c r="L164" t="b">
        <f>IF(COUNTIF(carcinogens!$A$2:$A$35,F164),TRUE,FALSE)</f>
        <v>1</v>
      </c>
      <c r="M164" t="b">
        <f t="shared" si="13"/>
        <v>0</v>
      </c>
      <c r="N164" s="3">
        <f t="shared" ref="N164:N177" si="17">H164</f>
        <v>0.01</v>
      </c>
      <c r="O164" t="b">
        <f t="shared" si="16"/>
        <v>0</v>
      </c>
      <c r="P164" t="str">
        <f>VLOOKUP(C164,'Feedstock source'!$A$1:$B$8,2,FALSE)</f>
        <v>wood</v>
      </c>
      <c r="Q164" t="str">
        <f>VLOOKUP($F164,'PAHs abbreviations'!$A$2:$B$17,2,FALSE)</f>
        <v>B(k)F</v>
      </c>
      <c r="R164" s="3">
        <v>0.01</v>
      </c>
    </row>
    <row r="165" spans="1:18" hidden="1">
      <c r="A165" t="s">
        <v>280</v>
      </c>
      <c r="B165" t="s">
        <v>43</v>
      </c>
      <c r="C165" t="s">
        <v>136</v>
      </c>
      <c r="D165">
        <v>750</v>
      </c>
      <c r="E165" t="s">
        <v>119</v>
      </c>
      <c r="F165" t="s">
        <v>58</v>
      </c>
      <c r="G165" t="s">
        <v>46</v>
      </c>
      <c r="H165" s="3">
        <v>0.01</v>
      </c>
      <c r="I165" t="s">
        <v>0</v>
      </c>
      <c r="J165" s="1" t="s">
        <v>119</v>
      </c>
      <c r="K165" s="1" t="s">
        <v>119</v>
      </c>
      <c r="L165" t="b">
        <f>IF(COUNTIF(carcinogens!$A$2:$A$35,F165),TRUE,FALSE)</f>
        <v>1</v>
      </c>
      <c r="M165" t="b">
        <f t="shared" si="13"/>
        <v>0</v>
      </c>
      <c r="N165" s="3">
        <f t="shared" si="17"/>
        <v>0.01</v>
      </c>
      <c r="O165" t="b">
        <f t="shared" si="16"/>
        <v>0</v>
      </c>
      <c r="P165" t="str">
        <f>VLOOKUP(C165,'Feedstock source'!$A$1:$B$8,2,FALSE)</f>
        <v>wood</v>
      </c>
      <c r="Q165" t="str">
        <f>VLOOKUP($F165,'PAHs abbreviations'!$A$2:$B$17,2,FALSE)</f>
        <v>B(k)F</v>
      </c>
      <c r="R165" s="3">
        <v>0.01</v>
      </c>
    </row>
    <row r="166" spans="1:18" hidden="1">
      <c r="A166" t="s">
        <v>280</v>
      </c>
      <c r="B166" t="s">
        <v>43</v>
      </c>
      <c r="C166" t="s">
        <v>136</v>
      </c>
      <c r="D166">
        <v>750</v>
      </c>
      <c r="E166" t="s">
        <v>119</v>
      </c>
      <c r="F166" t="s">
        <v>58</v>
      </c>
      <c r="G166" t="s">
        <v>46</v>
      </c>
      <c r="H166" s="3">
        <v>0.02</v>
      </c>
      <c r="I166" t="s">
        <v>0</v>
      </c>
      <c r="J166" s="1" t="s">
        <v>119</v>
      </c>
      <c r="K166" s="1" t="s">
        <v>119</v>
      </c>
      <c r="L166" t="b">
        <f>IF(COUNTIF(carcinogens!$A$2:$A$35,F166),TRUE,FALSE)</f>
        <v>1</v>
      </c>
      <c r="M166" t="b">
        <f t="shared" si="13"/>
        <v>0</v>
      </c>
      <c r="N166" s="3">
        <f t="shared" si="17"/>
        <v>0.02</v>
      </c>
      <c r="O166" t="b">
        <f t="shared" si="16"/>
        <v>0</v>
      </c>
      <c r="P166" t="str">
        <f>VLOOKUP(C166,'Feedstock source'!$A$1:$B$8,2,FALSE)</f>
        <v>wood</v>
      </c>
      <c r="Q166" t="str">
        <f>VLOOKUP($F166,'PAHs abbreviations'!$A$2:$B$17,2,FALSE)</f>
        <v>B(k)F</v>
      </c>
      <c r="R166" s="3">
        <v>0.02</v>
      </c>
    </row>
    <row r="167" spans="1:18" hidden="1">
      <c r="A167" t="s">
        <v>280</v>
      </c>
      <c r="B167" t="s">
        <v>43</v>
      </c>
      <c r="C167" t="s">
        <v>136</v>
      </c>
      <c r="D167">
        <v>750</v>
      </c>
      <c r="E167" t="s">
        <v>119</v>
      </c>
      <c r="F167" t="s">
        <v>56</v>
      </c>
      <c r="G167" t="s">
        <v>46</v>
      </c>
      <c r="H167" s="3">
        <v>0.01</v>
      </c>
      <c r="I167" t="s">
        <v>0</v>
      </c>
      <c r="J167" s="1" t="s">
        <v>119</v>
      </c>
      <c r="K167" s="1" t="s">
        <v>119</v>
      </c>
      <c r="L167" t="b">
        <f>IF(COUNTIF(carcinogens!$A$2:$A$35,F167),TRUE,FALSE)</f>
        <v>1</v>
      </c>
      <c r="M167" t="b">
        <f t="shared" si="13"/>
        <v>0</v>
      </c>
      <c r="N167" s="3">
        <f t="shared" si="17"/>
        <v>0.01</v>
      </c>
      <c r="O167" t="b">
        <f t="shared" si="16"/>
        <v>0</v>
      </c>
      <c r="P167" t="str">
        <f>VLOOKUP(C167,'Feedstock source'!$A$1:$B$8,2,FALSE)</f>
        <v>wood</v>
      </c>
      <c r="Q167" t="str">
        <f>VLOOKUP($F167,'PAHs abbreviations'!$A$2:$B$17,2,FALSE)</f>
        <v>Cry</v>
      </c>
      <c r="R167" s="3">
        <v>0.01</v>
      </c>
    </row>
    <row r="168" spans="1:18" hidden="1">
      <c r="A168" t="s">
        <v>280</v>
      </c>
      <c r="B168" t="s">
        <v>43</v>
      </c>
      <c r="C168" t="s">
        <v>136</v>
      </c>
      <c r="D168">
        <v>750</v>
      </c>
      <c r="E168" t="s">
        <v>119</v>
      </c>
      <c r="F168" t="s">
        <v>56</v>
      </c>
      <c r="G168" t="s">
        <v>46</v>
      </c>
      <c r="H168" s="3">
        <v>0.02</v>
      </c>
      <c r="I168" t="s">
        <v>0</v>
      </c>
      <c r="J168" s="1" t="s">
        <v>119</v>
      </c>
      <c r="K168" s="1" t="s">
        <v>119</v>
      </c>
      <c r="L168" t="b">
        <f>IF(COUNTIF(carcinogens!$A$2:$A$35,F168),TRUE,FALSE)</f>
        <v>1</v>
      </c>
      <c r="M168" t="b">
        <f t="shared" si="13"/>
        <v>0</v>
      </c>
      <c r="N168" s="3">
        <f t="shared" si="17"/>
        <v>0.02</v>
      </c>
      <c r="O168" t="b">
        <f t="shared" si="16"/>
        <v>0</v>
      </c>
      <c r="P168" t="str">
        <f>VLOOKUP(C168,'Feedstock source'!$A$1:$B$8,2,FALSE)</f>
        <v>wood</v>
      </c>
      <c r="Q168" t="str">
        <f>VLOOKUP($F168,'PAHs abbreviations'!$A$2:$B$17,2,FALSE)</f>
        <v>Cry</v>
      </c>
      <c r="R168" s="3">
        <v>0.02</v>
      </c>
    </row>
    <row r="169" spans="1:18" hidden="1">
      <c r="A169" t="s">
        <v>280</v>
      </c>
      <c r="B169" t="s">
        <v>43</v>
      </c>
      <c r="C169" t="s">
        <v>136</v>
      </c>
      <c r="D169">
        <v>750</v>
      </c>
      <c r="E169" t="s">
        <v>119</v>
      </c>
      <c r="F169" t="s">
        <v>56</v>
      </c>
      <c r="G169" t="s">
        <v>46</v>
      </c>
      <c r="H169" s="3">
        <v>0.02</v>
      </c>
      <c r="I169" t="s">
        <v>0</v>
      </c>
      <c r="J169" s="1" t="s">
        <v>119</v>
      </c>
      <c r="K169" s="1" t="s">
        <v>119</v>
      </c>
      <c r="L169" t="b">
        <f>IF(COUNTIF(carcinogens!$A$2:$A$35,F169),TRUE,FALSE)</f>
        <v>1</v>
      </c>
      <c r="M169" t="b">
        <f t="shared" si="13"/>
        <v>0</v>
      </c>
      <c r="N169" s="3">
        <f t="shared" si="17"/>
        <v>0.02</v>
      </c>
      <c r="O169" t="b">
        <f t="shared" si="16"/>
        <v>0</v>
      </c>
      <c r="P169" t="str">
        <f>VLOOKUP(C169,'Feedstock source'!$A$1:$B$8,2,FALSE)</f>
        <v>wood</v>
      </c>
      <c r="Q169" t="str">
        <f>VLOOKUP($F169,'PAHs abbreviations'!$A$2:$B$17,2,FALSE)</f>
        <v>Cry</v>
      </c>
      <c r="R169" s="3">
        <v>0.02</v>
      </c>
    </row>
    <row r="170" spans="1:18" hidden="1">
      <c r="A170" t="s">
        <v>280</v>
      </c>
      <c r="B170" t="s">
        <v>43</v>
      </c>
      <c r="C170" t="s">
        <v>136</v>
      </c>
      <c r="D170">
        <v>750</v>
      </c>
      <c r="E170" t="s">
        <v>119</v>
      </c>
      <c r="F170" t="s">
        <v>53</v>
      </c>
      <c r="G170" t="s">
        <v>46</v>
      </c>
      <c r="H170" s="3">
        <v>0.04</v>
      </c>
      <c r="I170" t="s">
        <v>0</v>
      </c>
      <c r="J170" s="1" t="s">
        <v>119</v>
      </c>
      <c r="K170" s="1" t="s">
        <v>119</v>
      </c>
      <c r="L170" t="b">
        <f>IF(COUNTIF(carcinogens!$A$2:$A$35,F170),TRUE,FALSE)</f>
        <v>0</v>
      </c>
      <c r="M170" t="b">
        <f t="shared" si="13"/>
        <v>0</v>
      </c>
      <c r="N170" s="3">
        <f t="shared" si="17"/>
        <v>0.04</v>
      </c>
      <c r="O170" t="b">
        <f t="shared" si="16"/>
        <v>0</v>
      </c>
      <c r="P170" t="str">
        <f>VLOOKUP(C170,'Feedstock source'!$A$1:$B$8,2,FALSE)</f>
        <v>wood</v>
      </c>
      <c r="Q170" t="str">
        <f>VLOOKUP($F170,'PAHs abbreviations'!$A$2:$B$17,2,FALSE)</f>
        <v>Flt</v>
      </c>
      <c r="R170" s="3">
        <v>0.04</v>
      </c>
    </row>
    <row r="171" spans="1:18" hidden="1">
      <c r="A171" t="s">
        <v>280</v>
      </c>
      <c r="B171" t="s">
        <v>43</v>
      </c>
      <c r="C171" t="s">
        <v>136</v>
      </c>
      <c r="D171">
        <v>750</v>
      </c>
      <c r="E171" t="s">
        <v>119</v>
      </c>
      <c r="F171" t="s">
        <v>53</v>
      </c>
      <c r="G171" t="s">
        <v>46</v>
      </c>
      <c r="H171" s="3">
        <v>0.05</v>
      </c>
      <c r="I171" t="s">
        <v>0</v>
      </c>
      <c r="J171" s="1" t="s">
        <v>119</v>
      </c>
      <c r="K171" s="1" t="s">
        <v>119</v>
      </c>
      <c r="L171" t="b">
        <f>IF(COUNTIF(carcinogens!$A$2:$A$35,F171),TRUE,FALSE)</f>
        <v>0</v>
      </c>
      <c r="M171" t="b">
        <f t="shared" si="13"/>
        <v>0</v>
      </c>
      <c r="N171" s="3">
        <f t="shared" si="17"/>
        <v>0.05</v>
      </c>
      <c r="O171" t="b">
        <f t="shared" si="16"/>
        <v>0</v>
      </c>
      <c r="P171" t="str">
        <f>VLOOKUP(C171,'Feedstock source'!$A$1:$B$8,2,FALSE)</f>
        <v>wood</v>
      </c>
      <c r="Q171" t="str">
        <f>VLOOKUP($F171,'PAHs abbreviations'!$A$2:$B$17,2,FALSE)</f>
        <v>Flt</v>
      </c>
      <c r="R171" s="3">
        <v>0.05</v>
      </c>
    </row>
    <row r="172" spans="1:18" hidden="1">
      <c r="A172" t="s">
        <v>280</v>
      </c>
      <c r="B172" t="s">
        <v>43</v>
      </c>
      <c r="C172" t="s">
        <v>136</v>
      </c>
      <c r="D172">
        <v>750</v>
      </c>
      <c r="E172" t="s">
        <v>119</v>
      </c>
      <c r="F172" t="s">
        <v>53</v>
      </c>
      <c r="G172" t="s">
        <v>46</v>
      </c>
      <c r="H172" s="3">
        <v>0.05</v>
      </c>
      <c r="I172" t="s">
        <v>0</v>
      </c>
      <c r="J172" s="1" t="s">
        <v>119</v>
      </c>
      <c r="K172" s="1" t="s">
        <v>119</v>
      </c>
      <c r="L172" t="b">
        <f>IF(COUNTIF(carcinogens!$A$2:$A$35,F172),TRUE,FALSE)</f>
        <v>0</v>
      </c>
      <c r="M172" t="b">
        <f t="shared" si="13"/>
        <v>0</v>
      </c>
      <c r="N172" s="3">
        <f t="shared" si="17"/>
        <v>0.05</v>
      </c>
      <c r="O172" t="b">
        <f t="shared" si="16"/>
        <v>0</v>
      </c>
      <c r="P172" t="str">
        <f>VLOOKUP(C172,'Feedstock source'!$A$1:$B$8,2,FALSE)</f>
        <v>wood</v>
      </c>
      <c r="Q172" t="str">
        <f>VLOOKUP($F172,'PAHs abbreviations'!$A$2:$B$17,2,FALSE)</f>
        <v>Flt</v>
      </c>
      <c r="R172" s="3">
        <v>0.05</v>
      </c>
    </row>
    <row r="173" spans="1:18" hidden="1">
      <c r="A173" t="s">
        <v>280</v>
      </c>
      <c r="B173" t="s">
        <v>43</v>
      </c>
      <c r="C173" t="s">
        <v>136</v>
      </c>
      <c r="D173">
        <v>750</v>
      </c>
      <c r="E173" t="s">
        <v>119</v>
      </c>
      <c r="F173" t="s">
        <v>50</v>
      </c>
      <c r="G173" t="s">
        <v>46</v>
      </c>
      <c r="H173" s="3">
        <v>0.05</v>
      </c>
      <c r="I173" t="s">
        <v>0</v>
      </c>
      <c r="J173" s="1" t="s">
        <v>119</v>
      </c>
      <c r="K173" s="1" t="s">
        <v>119</v>
      </c>
      <c r="L173" t="b">
        <f>IF(COUNTIF(carcinogens!$A$2:$A$35,F173),TRUE,FALSE)</f>
        <v>0</v>
      </c>
      <c r="M173" t="b">
        <f t="shared" si="13"/>
        <v>0</v>
      </c>
      <c r="N173" s="3">
        <f t="shared" si="17"/>
        <v>0.05</v>
      </c>
      <c r="O173" t="b">
        <f t="shared" si="16"/>
        <v>0</v>
      </c>
      <c r="P173" t="str">
        <f>VLOOKUP(C173,'Feedstock source'!$A$1:$B$8,2,FALSE)</f>
        <v>wood</v>
      </c>
      <c r="Q173" t="str">
        <f>VLOOKUP($F173,'PAHs abbreviations'!$A$2:$B$17,2,FALSE)</f>
        <v>Flu</v>
      </c>
      <c r="R173" s="3">
        <v>0.05</v>
      </c>
    </row>
    <row r="174" spans="1:18" hidden="1">
      <c r="A174" t="s">
        <v>280</v>
      </c>
      <c r="B174" t="s">
        <v>43</v>
      </c>
      <c r="C174" t="s">
        <v>136</v>
      </c>
      <c r="D174">
        <v>750</v>
      </c>
      <c r="E174" t="s">
        <v>119</v>
      </c>
      <c r="F174" t="s">
        <v>50</v>
      </c>
      <c r="G174" t="s">
        <v>46</v>
      </c>
      <c r="H174" s="3">
        <v>0.05</v>
      </c>
      <c r="I174" t="s">
        <v>0</v>
      </c>
      <c r="J174" s="1" t="s">
        <v>119</v>
      </c>
      <c r="K174" s="1" t="s">
        <v>119</v>
      </c>
      <c r="L174" t="b">
        <f>IF(COUNTIF(carcinogens!$A$2:$A$35,F174),TRUE,FALSE)</f>
        <v>0</v>
      </c>
      <c r="M174" t="b">
        <f t="shared" si="13"/>
        <v>0</v>
      </c>
      <c r="N174" s="3">
        <f t="shared" si="17"/>
        <v>0.05</v>
      </c>
      <c r="O174" t="b">
        <f t="shared" si="16"/>
        <v>0</v>
      </c>
      <c r="P174" t="str">
        <f>VLOOKUP(C174,'Feedstock source'!$A$1:$B$8,2,FALSE)</f>
        <v>wood</v>
      </c>
      <c r="Q174" t="str">
        <f>VLOOKUP($F174,'PAHs abbreviations'!$A$2:$B$17,2,FALSE)</f>
        <v>Flu</v>
      </c>
      <c r="R174" s="3">
        <v>0.05</v>
      </c>
    </row>
    <row r="175" spans="1:18" hidden="1">
      <c r="A175" t="s">
        <v>280</v>
      </c>
      <c r="B175" t="s">
        <v>43</v>
      </c>
      <c r="C175" t="s">
        <v>136</v>
      </c>
      <c r="D175">
        <v>750</v>
      </c>
      <c r="E175" t="s">
        <v>119</v>
      </c>
      <c r="F175" t="s">
        <v>50</v>
      </c>
      <c r="G175" t="s">
        <v>46</v>
      </c>
      <c r="H175" s="3">
        <v>0.05</v>
      </c>
      <c r="I175" t="s">
        <v>0</v>
      </c>
      <c r="J175" s="1" t="s">
        <v>119</v>
      </c>
      <c r="K175" s="1" t="s">
        <v>119</v>
      </c>
      <c r="L175" t="b">
        <f>IF(COUNTIF(carcinogens!$A$2:$A$35,F175),TRUE,FALSE)</f>
        <v>0</v>
      </c>
      <c r="M175" t="b">
        <f t="shared" si="13"/>
        <v>0</v>
      </c>
      <c r="N175" s="3">
        <f t="shared" si="17"/>
        <v>0.05</v>
      </c>
      <c r="O175" t="b">
        <f t="shared" si="16"/>
        <v>0</v>
      </c>
      <c r="P175" t="str">
        <f>VLOOKUP(C175,'Feedstock source'!$A$1:$B$8,2,FALSE)</f>
        <v>wood</v>
      </c>
      <c r="Q175" t="str">
        <f>VLOOKUP($F175,'PAHs abbreviations'!$A$2:$B$17,2,FALSE)</f>
        <v>Flu</v>
      </c>
      <c r="R175" s="3">
        <v>0.05</v>
      </c>
    </row>
    <row r="176" spans="1:18" hidden="1">
      <c r="A176" t="s">
        <v>280</v>
      </c>
      <c r="B176" t="s">
        <v>43</v>
      </c>
      <c r="C176" t="s">
        <v>136</v>
      </c>
      <c r="D176">
        <v>750</v>
      </c>
      <c r="E176" t="s">
        <v>119</v>
      </c>
      <c r="F176" t="s">
        <v>60</v>
      </c>
      <c r="G176" t="s">
        <v>46</v>
      </c>
      <c r="H176" s="3">
        <v>0.01</v>
      </c>
      <c r="I176" t="s">
        <v>0</v>
      </c>
      <c r="J176" s="1" t="s">
        <v>119</v>
      </c>
      <c r="K176" s="1" t="s">
        <v>119</v>
      </c>
      <c r="L176" t="b">
        <f>IF(COUNTIF(carcinogens!$A$2:$A$35,F176),TRUE,FALSE)</f>
        <v>1</v>
      </c>
      <c r="M176" t="b">
        <f t="shared" si="13"/>
        <v>0</v>
      </c>
      <c r="N176" s="3">
        <f t="shared" si="17"/>
        <v>0.01</v>
      </c>
      <c r="O176" t="b">
        <f t="shared" si="16"/>
        <v>0</v>
      </c>
      <c r="P176" t="str">
        <f>VLOOKUP(C176,'Feedstock source'!$A$1:$B$8,2,FALSE)</f>
        <v>wood</v>
      </c>
      <c r="Q176" t="str">
        <f>VLOOKUP($F176,'PAHs abbreviations'!$A$2:$B$17,2,FALSE)</f>
        <v>IP</v>
      </c>
      <c r="R176" s="3">
        <v>0.01</v>
      </c>
    </row>
    <row r="177" spans="1:18" hidden="1">
      <c r="A177" t="s">
        <v>280</v>
      </c>
      <c r="B177" t="s">
        <v>43</v>
      </c>
      <c r="C177" t="s">
        <v>136</v>
      </c>
      <c r="D177">
        <v>750</v>
      </c>
      <c r="E177" t="s">
        <v>119</v>
      </c>
      <c r="F177" t="s">
        <v>60</v>
      </c>
      <c r="G177" t="s">
        <v>46</v>
      </c>
      <c r="H177" s="3">
        <v>0.01</v>
      </c>
      <c r="I177" t="s">
        <v>0</v>
      </c>
      <c r="J177" s="1" t="s">
        <v>119</v>
      </c>
      <c r="K177" s="1" t="s">
        <v>119</v>
      </c>
      <c r="L177" t="b">
        <f>IF(COUNTIF(carcinogens!$A$2:$A$35,F177),TRUE,FALSE)</f>
        <v>1</v>
      </c>
      <c r="M177" t="b">
        <f t="shared" si="13"/>
        <v>0</v>
      </c>
      <c r="N177" s="3">
        <f t="shared" si="17"/>
        <v>0.01</v>
      </c>
      <c r="O177" t="b">
        <f t="shared" si="16"/>
        <v>0</v>
      </c>
      <c r="P177" t="str">
        <f>VLOOKUP(C177,'Feedstock source'!$A$1:$B$8,2,FALSE)</f>
        <v>wood</v>
      </c>
      <c r="Q177" t="str">
        <f>VLOOKUP($F177,'PAHs abbreviations'!$A$2:$B$17,2,FALSE)</f>
        <v>IP</v>
      </c>
      <c r="R177" s="3">
        <v>0.01</v>
      </c>
    </row>
    <row r="178" spans="1:18" hidden="1">
      <c r="A178" t="s">
        <v>280</v>
      </c>
      <c r="B178" t="s">
        <v>43</v>
      </c>
      <c r="C178" t="s">
        <v>136</v>
      </c>
      <c r="D178">
        <v>750</v>
      </c>
      <c r="E178" t="s">
        <v>119</v>
      </c>
      <c r="F178" t="s">
        <v>60</v>
      </c>
      <c r="G178" t="s">
        <v>46</v>
      </c>
      <c r="H178" s="3" t="s">
        <v>97</v>
      </c>
      <c r="I178" t="s">
        <v>0</v>
      </c>
      <c r="J178" s="1" t="s">
        <v>119</v>
      </c>
      <c r="K178" s="1" t="s">
        <v>119</v>
      </c>
      <c r="L178" t="b">
        <f>IF(COUNTIF(carcinogens!$A$2:$A$35,F178),TRUE,FALSE)</f>
        <v>1</v>
      </c>
      <c r="M178" t="b">
        <f t="shared" si="13"/>
        <v>1</v>
      </c>
      <c r="N178" s="3">
        <f>0.01/2</f>
        <v>5.0000000000000001E-3</v>
      </c>
      <c r="O178" t="b">
        <f t="shared" si="16"/>
        <v>0</v>
      </c>
      <c r="P178" t="str">
        <f>VLOOKUP(C178,'Feedstock source'!$A$1:$B$8,2,FALSE)</f>
        <v>wood</v>
      </c>
      <c r="Q178" t="str">
        <f>VLOOKUP($F178,'PAHs abbreviations'!$A$2:$B$17,2,FALSE)</f>
        <v>IP</v>
      </c>
      <c r="R178" s="3">
        <v>0.01</v>
      </c>
    </row>
    <row r="179" spans="1:18" hidden="1">
      <c r="A179" t="s">
        <v>280</v>
      </c>
      <c r="B179" t="s">
        <v>43</v>
      </c>
      <c r="C179" t="s">
        <v>136</v>
      </c>
      <c r="D179">
        <v>750</v>
      </c>
      <c r="E179" t="s">
        <v>119</v>
      </c>
      <c r="F179" t="s">
        <v>51</v>
      </c>
      <c r="G179" t="s">
        <v>46</v>
      </c>
      <c r="H179" s="3">
        <v>7.0000000000000007E-2</v>
      </c>
      <c r="I179" t="s">
        <v>0</v>
      </c>
      <c r="J179" s="1" t="s">
        <v>119</v>
      </c>
      <c r="K179" s="1" t="s">
        <v>119</v>
      </c>
      <c r="L179" t="b">
        <f>IF(COUNTIF(carcinogens!$A$2:$A$35,F179),TRUE,FALSE)</f>
        <v>0</v>
      </c>
      <c r="M179" t="b">
        <f t="shared" si="13"/>
        <v>0</v>
      </c>
      <c r="N179" s="3">
        <f t="shared" ref="N179:N190" si="18">H179</f>
        <v>7.0000000000000007E-2</v>
      </c>
      <c r="O179" t="b">
        <f t="shared" si="16"/>
        <v>0</v>
      </c>
      <c r="P179" t="str">
        <f>VLOOKUP(C179,'Feedstock source'!$A$1:$B$8,2,FALSE)</f>
        <v>wood</v>
      </c>
      <c r="Q179" t="str">
        <f>VLOOKUP($F179,'PAHs abbreviations'!$A$2:$B$17,2,FALSE)</f>
        <v>Phen</v>
      </c>
      <c r="R179" s="3">
        <v>7.0000000000000007E-2</v>
      </c>
    </row>
    <row r="180" spans="1:18" hidden="1">
      <c r="A180" t="s">
        <v>280</v>
      </c>
      <c r="B180" t="s">
        <v>43</v>
      </c>
      <c r="C180" t="s">
        <v>136</v>
      </c>
      <c r="D180">
        <v>750</v>
      </c>
      <c r="E180" t="s">
        <v>119</v>
      </c>
      <c r="F180" t="s">
        <v>51</v>
      </c>
      <c r="G180" t="s">
        <v>46</v>
      </c>
      <c r="H180" s="3">
        <v>0.08</v>
      </c>
      <c r="I180" t="s">
        <v>0</v>
      </c>
      <c r="J180" s="1" t="s">
        <v>119</v>
      </c>
      <c r="K180" s="1" t="s">
        <v>119</v>
      </c>
      <c r="L180" t="b">
        <f>IF(COUNTIF(carcinogens!$A$2:$A$35,F180),TRUE,FALSE)</f>
        <v>0</v>
      </c>
      <c r="M180" t="b">
        <f t="shared" si="13"/>
        <v>0</v>
      </c>
      <c r="N180" s="3">
        <f t="shared" si="18"/>
        <v>0.08</v>
      </c>
      <c r="O180" t="b">
        <f t="shared" si="16"/>
        <v>0</v>
      </c>
      <c r="P180" t="str">
        <f>VLOOKUP(C180,'Feedstock source'!$A$1:$B$8,2,FALSE)</f>
        <v>wood</v>
      </c>
      <c r="Q180" t="str">
        <f>VLOOKUP($F180,'PAHs abbreviations'!$A$2:$B$17,2,FALSE)</f>
        <v>Phen</v>
      </c>
      <c r="R180" s="3">
        <v>0.08</v>
      </c>
    </row>
    <row r="181" spans="1:18" hidden="1">
      <c r="A181" t="s">
        <v>280</v>
      </c>
      <c r="B181" t="s">
        <v>43</v>
      </c>
      <c r="C181" t="s">
        <v>136</v>
      </c>
      <c r="D181">
        <v>750</v>
      </c>
      <c r="E181" t="s">
        <v>119</v>
      </c>
      <c r="F181" t="s">
        <v>51</v>
      </c>
      <c r="G181" t="s">
        <v>46</v>
      </c>
      <c r="H181" s="3">
        <v>0.09</v>
      </c>
      <c r="I181" t="s">
        <v>0</v>
      </c>
      <c r="J181" s="1" t="s">
        <v>119</v>
      </c>
      <c r="K181" s="1" t="s">
        <v>119</v>
      </c>
      <c r="L181" t="b">
        <f>IF(COUNTIF(carcinogens!$A$2:$A$35,F181),TRUE,FALSE)</f>
        <v>0</v>
      </c>
      <c r="M181" t="b">
        <f t="shared" si="13"/>
        <v>0</v>
      </c>
      <c r="N181" s="3">
        <f t="shared" si="18"/>
        <v>0.09</v>
      </c>
      <c r="O181" t="b">
        <f t="shared" si="16"/>
        <v>0</v>
      </c>
      <c r="P181" t="str">
        <f>VLOOKUP(C181,'Feedstock source'!$A$1:$B$8,2,FALSE)</f>
        <v>wood</v>
      </c>
      <c r="Q181" t="str">
        <f>VLOOKUP($F181,'PAHs abbreviations'!$A$2:$B$17,2,FALSE)</f>
        <v>Phen</v>
      </c>
      <c r="R181" s="3">
        <v>0.09</v>
      </c>
    </row>
    <row r="182" spans="1:18" hidden="1">
      <c r="A182" t="s">
        <v>280</v>
      </c>
      <c r="B182" t="s">
        <v>43</v>
      </c>
      <c r="C182" t="s">
        <v>136</v>
      </c>
      <c r="D182">
        <v>750</v>
      </c>
      <c r="E182" t="s">
        <v>119</v>
      </c>
      <c r="F182" t="s">
        <v>54</v>
      </c>
      <c r="G182" t="s">
        <v>46</v>
      </c>
      <c r="H182" s="3">
        <v>0.19</v>
      </c>
      <c r="I182" t="s">
        <v>0</v>
      </c>
      <c r="J182" s="1" t="s">
        <v>119</v>
      </c>
      <c r="K182" s="1" t="s">
        <v>119</v>
      </c>
      <c r="L182" t="b">
        <f>IF(COUNTIF(carcinogens!$A$2:$A$35,F182),TRUE,FALSE)</f>
        <v>0</v>
      </c>
      <c r="M182" t="b">
        <f t="shared" si="13"/>
        <v>0</v>
      </c>
      <c r="N182" s="3">
        <f t="shared" si="18"/>
        <v>0.19</v>
      </c>
      <c r="O182" t="b">
        <f t="shared" si="16"/>
        <v>0</v>
      </c>
      <c r="P182" t="str">
        <f>VLOOKUP(C182,'Feedstock source'!$A$1:$B$8,2,FALSE)</f>
        <v>wood</v>
      </c>
      <c r="Q182" t="str">
        <f>VLOOKUP($F182,'PAHs abbreviations'!$A$2:$B$17,2,FALSE)</f>
        <v>Pyr</v>
      </c>
      <c r="R182" s="3">
        <v>0.19</v>
      </c>
    </row>
    <row r="183" spans="1:18" hidden="1">
      <c r="A183" t="s">
        <v>280</v>
      </c>
      <c r="B183" t="s">
        <v>43</v>
      </c>
      <c r="C183" t="s">
        <v>136</v>
      </c>
      <c r="D183">
        <v>750</v>
      </c>
      <c r="E183" t="s">
        <v>119</v>
      </c>
      <c r="F183" t="s">
        <v>54</v>
      </c>
      <c r="G183" t="s">
        <v>46</v>
      </c>
      <c r="H183" s="3">
        <v>0.21</v>
      </c>
      <c r="I183" t="s">
        <v>0</v>
      </c>
      <c r="J183" s="1" t="s">
        <v>119</v>
      </c>
      <c r="K183" s="1" t="s">
        <v>119</v>
      </c>
      <c r="L183" t="b">
        <f>IF(COUNTIF(carcinogens!$A$2:$A$35,F183),TRUE,FALSE)</f>
        <v>0</v>
      </c>
      <c r="M183" t="b">
        <f t="shared" si="13"/>
        <v>0</v>
      </c>
      <c r="N183" s="3">
        <f t="shared" si="18"/>
        <v>0.21</v>
      </c>
      <c r="O183" t="b">
        <f t="shared" si="16"/>
        <v>0</v>
      </c>
      <c r="P183" t="str">
        <f>VLOOKUP(C183,'Feedstock source'!$A$1:$B$8,2,FALSE)</f>
        <v>wood</v>
      </c>
      <c r="Q183" t="str">
        <f>VLOOKUP($F183,'PAHs abbreviations'!$A$2:$B$17,2,FALSE)</f>
        <v>Pyr</v>
      </c>
      <c r="R183" s="3">
        <v>0.21</v>
      </c>
    </row>
    <row r="184" spans="1:18" hidden="1">
      <c r="A184" t="s">
        <v>280</v>
      </c>
      <c r="B184" t="s">
        <v>43</v>
      </c>
      <c r="C184" t="s">
        <v>136</v>
      </c>
      <c r="D184">
        <v>750</v>
      </c>
      <c r="E184" t="s">
        <v>119</v>
      </c>
      <c r="F184" t="s">
        <v>54</v>
      </c>
      <c r="G184" t="s">
        <v>46</v>
      </c>
      <c r="H184" s="3">
        <v>0.23</v>
      </c>
      <c r="I184" t="s">
        <v>0</v>
      </c>
      <c r="J184" s="1" t="s">
        <v>119</v>
      </c>
      <c r="K184" s="1" t="s">
        <v>119</v>
      </c>
      <c r="L184" t="b">
        <f>IF(COUNTIF(carcinogens!$A$2:$A$35,F184),TRUE,FALSE)</f>
        <v>0</v>
      </c>
      <c r="M184" t="b">
        <f t="shared" si="13"/>
        <v>0</v>
      </c>
      <c r="N184" s="3">
        <f t="shared" si="18"/>
        <v>0.23</v>
      </c>
      <c r="O184" t="b">
        <f t="shared" si="16"/>
        <v>0</v>
      </c>
      <c r="P184" t="str">
        <f>VLOOKUP(C184,'Feedstock source'!$A$1:$B$8,2,FALSE)</f>
        <v>wood</v>
      </c>
      <c r="Q184" t="str">
        <f>VLOOKUP($F184,'PAHs abbreviations'!$A$2:$B$17,2,FALSE)</f>
        <v>Pyr</v>
      </c>
      <c r="R184" s="3">
        <v>0.23</v>
      </c>
    </row>
    <row r="185" spans="1:18" hidden="1">
      <c r="A185" t="s">
        <v>280</v>
      </c>
      <c r="B185" t="s">
        <v>43</v>
      </c>
      <c r="C185" t="s">
        <v>136</v>
      </c>
      <c r="D185">
        <v>750</v>
      </c>
      <c r="E185" t="s">
        <v>119</v>
      </c>
      <c r="F185" t="s">
        <v>59</v>
      </c>
      <c r="G185" t="s">
        <v>46</v>
      </c>
      <c r="H185" s="3" t="s">
        <v>97</v>
      </c>
      <c r="I185" t="s">
        <v>0</v>
      </c>
      <c r="J185" s="1" t="s">
        <v>119</v>
      </c>
      <c r="K185" s="1" t="s">
        <v>119</v>
      </c>
      <c r="L185" t="b">
        <f>IF(COUNTIF(carcinogens!$A$2:$A$35,F185),TRUE,FALSE)</f>
        <v>1</v>
      </c>
      <c r="M185" t="b">
        <f t="shared" si="13"/>
        <v>1</v>
      </c>
      <c r="N185" s="3" t="str">
        <f t="shared" si="18"/>
        <v>&lt; 0.01</v>
      </c>
      <c r="O185" t="b">
        <f t="shared" si="16"/>
        <v>1</v>
      </c>
      <c r="P185" t="str">
        <f>VLOOKUP(C185,'Feedstock source'!$A$1:$B$8,2,FALSE)</f>
        <v>wood</v>
      </c>
      <c r="Q185" t="str">
        <f>VLOOKUP($F185,'PAHs abbreviations'!$A$2:$B$17,2,FALSE)</f>
        <v>B(a)P</v>
      </c>
      <c r="R185" s="3">
        <v>0.01</v>
      </c>
    </row>
    <row r="186" spans="1:18" hidden="1">
      <c r="A186" t="s">
        <v>280</v>
      </c>
      <c r="B186" t="s">
        <v>43</v>
      </c>
      <c r="C186" t="s">
        <v>136</v>
      </c>
      <c r="D186">
        <v>750</v>
      </c>
      <c r="E186" t="s">
        <v>119</v>
      </c>
      <c r="F186" t="s">
        <v>59</v>
      </c>
      <c r="G186" t="s">
        <v>46</v>
      </c>
      <c r="H186" s="3" t="s">
        <v>97</v>
      </c>
      <c r="I186" t="s">
        <v>0</v>
      </c>
      <c r="J186" s="1" t="s">
        <v>119</v>
      </c>
      <c r="K186" s="1" t="s">
        <v>119</v>
      </c>
      <c r="L186" t="b">
        <f>IF(COUNTIF(carcinogens!$A$2:$A$35,F186),TRUE,FALSE)</f>
        <v>1</v>
      </c>
      <c r="M186" t="b">
        <f t="shared" si="13"/>
        <v>1</v>
      </c>
      <c r="N186" s="3" t="str">
        <f t="shared" si="18"/>
        <v>&lt; 0.01</v>
      </c>
      <c r="O186" t="b">
        <f t="shared" si="16"/>
        <v>1</v>
      </c>
      <c r="P186" t="str">
        <f>VLOOKUP(C186,'Feedstock source'!$A$1:$B$8,2,FALSE)</f>
        <v>wood</v>
      </c>
      <c r="Q186" t="str">
        <f>VLOOKUP($F186,'PAHs abbreviations'!$A$2:$B$17,2,FALSE)</f>
        <v>B(a)P</v>
      </c>
      <c r="R186" s="3">
        <v>0.01</v>
      </c>
    </row>
    <row r="187" spans="1:18" hidden="1">
      <c r="A187" t="s">
        <v>280</v>
      </c>
      <c r="B187" t="s">
        <v>43</v>
      </c>
      <c r="C187" t="s">
        <v>136</v>
      </c>
      <c r="D187">
        <v>750</v>
      </c>
      <c r="E187" t="s">
        <v>119</v>
      </c>
      <c r="F187" t="s">
        <v>59</v>
      </c>
      <c r="G187" t="s">
        <v>46</v>
      </c>
      <c r="H187" s="3" t="s">
        <v>97</v>
      </c>
      <c r="I187" t="s">
        <v>0</v>
      </c>
      <c r="J187" s="1" t="s">
        <v>119</v>
      </c>
      <c r="K187" s="1" t="s">
        <v>119</v>
      </c>
      <c r="L187" t="b">
        <f>IF(COUNTIF(carcinogens!$A$2:$A$35,F187),TRUE,FALSE)</f>
        <v>1</v>
      </c>
      <c r="M187" t="b">
        <f t="shared" si="13"/>
        <v>1</v>
      </c>
      <c r="N187" s="3" t="str">
        <f t="shared" si="18"/>
        <v>&lt; 0.01</v>
      </c>
      <c r="O187" t="b">
        <f t="shared" si="16"/>
        <v>1</v>
      </c>
      <c r="P187" t="str">
        <f>VLOOKUP(C187,'Feedstock source'!$A$1:$B$8,2,FALSE)</f>
        <v>wood</v>
      </c>
      <c r="Q187" t="str">
        <f>VLOOKUP($F187,'PAHs abbreviations'!$A$2:$B$17,2,FALSE)</f>
        <v>B(a)P</v>
      </c>
      <c r="R187" s="3">
        <v>0.01</v>
      </c>
    </row>
    <row r="188" spans="1:18" hidden="1">
      <c r="A188" t="s">
        <v>280</v>
      </c>
      <c r="B188" t="s">
        <v>43</v>
      </c>
      <c r="C188" t="s">
        <v>136</v>
      </c>
      <c r="D188">
        <v>750</v>
      </c>
      <c r="E188" t="s">
        <v>119</v>
      </c>
      <c r="F188" t="s">
        <v>62</v>
      </c>
      <c r="G188" t="s">
        <v>46</v>
      </c>
      <c r="H188" s="3" t="s">
        <v>97</v>
      </c>
      <c r="I188" t="s">
        <v>0</v>
      </c>
      <c r="J188" s="1" t="s">
        <v>119</v>
      </c>
      <c r="K188" s="1" t="s">
        <v>119</v>
      </c>
      <c r="L188" t="b">
        <f>IF(COUNTIF(carcinogens!$A$2:$A$35,F188),TRUE,FALSE)</f>
        <v>1</v>
      </c>
      <c r="M188" t="b">
        <f t="shared" si="13"/>
        <v>1</v>
      </c>
      <c r="N188" s="3" t="str">
        <f t="shared" si="18"/>
        <v>&lt; 0.01</v>
      </c>
      <c r="O188" t="b">
        <f t="shared" si="16"/>
        <v>1</v>
      </c>
      <c r="P188" t="str">
        <f>VLOOKUP(C188,'Feedstock source'!$A$1:$B$8,2,FALSE)</f>
        <v>wood</v>
      </c>
      <c r="Q188" t="str">
        <f>VLOOKUP($F188,'PAHs abbreviations'!$A$2:$B$17,2,FALSE)</f>
        <v>DB(ah)A</v>
      </c>
      <c r="R188" s="3">
        <v>0.01</v>
      </c>
    </row>
    <row r="189" spans="1:18" hidden="1">
      <c r="A189" t="s">
        <v>280</v>
      </c>
      <c r="B189" t="s">
        <v>43</v>
      </c>
      <c r="C189" t="s">
        <v>136</v>
      </c>
      <c r="D189">
        <v>750</v>
      </c>
      <c r="E189" t="s">
        <v>119</v>
      </c>
      <c r="F189" t="s">
        <v>62</v>
      </c>
      <c r="G189" t="s">
        <v>46</v>
      </c>
      <c r="H189" s="3" t="s">
        <v>97</v>
      </c>
      <c r="I189" t="s">
        <v>0</v>
      </c>
      <c r="J189" s="1" t="s">
        <v>119</v>
      </c>
      <c r="K189" s="1" t="s">
        <v>119</v>
      </c>
      <c r="L189" t="b">
        <f>IF(COUNTIF(carcinogens!$A$2:$A$35,F189),TRUE,FALSE)</f>
        <v>1</v>
      </c>
      <c r="M189" t="b">
        <f t="shared" si="13"/>
        <v>1</v>
      </c>
      <c r="N189" s="3" t="str">
        <f t="shared" si="18"/>
        <v>&lt; 0.01</v>
      </c>
      <c r="O189" t="b">
        <f t="shared" si="16"/>
        <v>1</v>
      </c>
      <c r="P189" t="str">
        <f>VLOOKUP(C189,'Feedstock source'!$A$1:$B$8,2,FALSE)</f>
        <v>wood</v>
      </c>
      <c r="Q189" t="str">
        <f>VLOOKUP($F189,'PAHs abbreviations'!$A$2:$B$17,2,FALSE)</f>
        <v>DB(ah)A</v>
      </c>
      <c r="R189" s="3">
        <v>0.01</v>
      </c>
    </row>
    <row r="190" spans="1:18" hidden="1">
      <c r="A190" t="s">
        <v>280</v>
      </c>
      <c r="B190" t="s">
        <v>43</v>
      </c>
      <c r="C190" t="s">
        <v>136</v>
      </c>
      <c r="D190">
        <v>750</v>
      </c>
      <c r="E190" t="s">
        <v>119</v>
      </c>
      <c r="F190" t="s">
        <v>62</v>
      </c>
      <c r="G190" t="s">
        <v>46</v>
      </c>
      <c r="H190" s="3" t="s">
        <v>97</v>
      </c>
      <c r="I190" t="s">
        <v>0</v>
      </c>
      <c r="J190" s="1" t="s">
        <v>119</v>
      </c>
      <c r="K190" s="1" t="s">
        <v>119</v>
      </c>
      <c r="L190" t="b">
        <f>IF(COUNTIF(carcinogens!$A$2:$A$35,F190),TRUE,FALSE)</f>
        <v>1</v>
      </c>
      <c r="M190" t="b">
        <f t="shared" si="13"/>
        <v>1</v>
      </c>
      <c r="N190" s="3" t="str">
        <f t="shared" si="18"/>
        <v>&lt; 0.01</v>
      </c>
      <c r="O190" t="b">
        <f t="shared" si="16"/>
        <v>1</v>
      </c>
      <c r="P190" t="str">
        <f>VLOOKUP(C190,'Feedstock source'!$A$1:$B$8,2,FALSE)</f>
        <v>wood</v>
      </c>
      <c r="Q190" t="str">
        <f>VLOOKUP($F190,'PAHs abbreviations'!$A$2:$B$17,2,FALSE)</f>
        <v>DB(ah)A</v>
      </c>
      <c r="R190" s="3">
        <v>0.01</v>
      </c>
    </row>
    <row r="191" spans="1:18" hidden="1">
      <c r="A191" t="s">
        <v>280</v>
      </c>
      <c r="B191" t="s">
        <v>43</v>
      </c>
      <c r="C191" t="s">
        <v>136</v>
      </c>
      <c r="D191">
        <v>750</v>
      </c>
      <c r="E191" t="s">
        <v>119</v>
      </c>
      <c r="F191" t="s">
        <v>47</v>
      </c>
      <c r="G191" t="s">
        <v>46</v>
      </c>
      <c r="H191" s="3"/>
      <c r="I191" t="s">
        <v>0</v>
      </c>
      <c r="J191" s="1" t="s">
        <v>119</v>
      </c>
      <c r="K191" s="1" t="s">
        <v>119</v>
      </c>
      <c r="L191" t="b">
        <f>IF(COUNTIF(carcinogens!$A$2:$A$35,F191),TRUE,FALSE)</f>
        <v>0</v>
      </c>
      <c r="M191" t="b">
        <f t="shared" si="13"/>
        <v>1</v>
      </c>
      <c r="O191" t="b">
        <v>1</v>
      </c>
      <c r="P191" t="str">
        <f>VLOOKUP(C191,'Feedstock source'!$A$1:$B$8,2,FALSE)</f>
        <v>wood</v>
      </c>
      <c r="Q191" t="str">
        <f>VLOOKUP($F191,'PAHs abbreviations'!$A$2:$B$17,2,FALSE)</f>
        <v>Nap</v>
      </c>
    </row>
    <row r="192" spans="1:18" hidden="1">
      <c r="A192" t="s">
        <v>280</v>
      </c>
      <c r="B192" t="s">
        <v>43</v>
      </c>
      <c r="C192" t="s">
        <v>136</v>
      </c>
      <c r="D192">
        <v>750</v>
      </c>
      <c r="E192" t="s">
        <v>119</v>
      </c>
      <c r="F192" t="s">
        <v>47</v>
      </c>
      <c r="G192" t="s">
        <v>46</v>
      </c>
      <c r="H192" s="3"/>
      <c r="I192" t="s">
        <v>0</v>
      </c>
      <c r="J192" s="1" t="s">
        <v>119</v>
      </c>
      <c r="K192" s="1" t="s">
        <v>119</v>
      </c>
      <c r="L192" t="b">
        <f>IF(COUNTIF(carcinogens!$A$2:$A$35,F192),TRUE,FALSE)</f>
        <v>0</v>
      </c>
      <c r="M192" t="b">
        <f t="shared" si="13"/>
        <v>1</v>
      </c>
      <c r="O192" t="b">
        <v>1</v>
      </c>
      <c r="P192" t="str">
        <f>VLOOKUP(C192,'Feedstock source'!$A$1:$B$8,2,FALSE)</f>
        <v>wood</v>
      </c>
      <c r="Q192" t="str">
        <f>VLOOKUP($F192,'PAHs abbreviations'!$A$2:$B$17,2,FALSE)</f>
        <v>Nap</v>
      </c>
    </row>
    <row r="193" spans="1:18" hidden="1">
      <c r="A193" t="s">
        <v>280</v>
      </c>
      <c r="B193" t="s">
        <v>43</v>
      </c>
      <c r="C193" t="s">
        <v>136</v>
      </c>
      <c r="D193">
        <v>750</v>
      </c>
      <c r="E193" t="s">
        <v>119</v>
      </c>
      <c r="F193" t="s">
        <v>47</v>
      </c>
      <c r="G193" t="s">
        <v>46</v>
      </c>
      <c r="H193" s="3"/>
      <c r="I193" t="s">
        <v>0</v>
      </c>
      <c r="J193" s="1" t="s">
        <v>119</v>
      </c>
      <c r="K193" s="1" t="s">
        <v>119</v>
      </c>
      <c r="L193" t="b">
        <f>IF(COUNTIF(carcinogens!$A$2:$A$35,F193),TRUE,FALSE)</f>
        <v>0</v>
      </c>
      <c r="M193" t="b">
        <f t="shared" si="13"/>
        <v>1</v>
      </c>
      <c r="O193" t="b">
        <v>1</v>
      </c>
      <c r="P193" t="str">
        <f>VLOOKUP(C193,'Feedstock source'!$A$1:$B$8,2,FALSE)</f>
        <v>wood</v>
      </c>
      <c r="Q193" t="str">
        <f>VLOOKUP($F193,'PAHs abbreviations'!$A$2:$B$17,2,FALSE)</f>
        <v>Nap</v>
      </c>
    </row>
    <row r="194" spans="1:18" hidden="1">
      <c r="A194" t="s">
        <v>111</v>
      </c>
      <c r="B194" t="s">
        <v>126</v>
      </c>
      <c r="C194" t="s">
        <v>134</v>
      </c>
      <c r="D194">
        <v>500</v>
      </c>
      <c r="E194" t="s">
        <v>119</v>
      </c>
      <c r="F194" t="s">
        <v>83</v>
      </c>
      <c r="G194" t="s">
        <v>76</v>
      </c>
      <c r="H194" s="3">
        <v>0.55000000000000004</v>
      </c>
      <c r="I194" t="s">
        <v>27</v>
      </c>
      <c r="J194" s="1" t="s">
        <v>119</v>
      </c>
      <c r="K194" s="1" t="s">
        <v>119</v>
      </c>
      <c r="L194" t="b">
        <f>IF(COUNTIF(carcinogens!$A$2:$A$35,F194),TRUE,FALSE)</f>
        <v>1</v>
      </c>
      <c r="M194" t="b">
        <f t="shared" ref="M194:M257" si="19">IF(ISNUMBER(H194),FALSE,TRUE)</f>
        <v>0</v>
      </c>
      <c r="N194" s="3">
        <f>H194</f>
        <v>0.55000000000000004</v>
      </c>
      <c r="O194" t="b">
        <f t="shared" ref="O194:O257" si="20">IF(ISNUMBER(N194),FALSE,TRUE)</f>
        <v>0</v>
      </c>
      <c r="P194" t="str">
        <f>VLOOKUP(C194,'Feedstock source'!$A$1:$B$8,2,FALSE)</f>
        <v>sludge</v>
      </c>
      <c r="Q194" t="e">
        <f>VLOOKUP($F194,'PAHs abbreviations'!$A$2:$B$17,2,FALSE)</f>
        <v>#N/A</v>
      </c>
      <c r="R194" s="3">
        <v>0.55000000000000004</v>
      </c>
    </row>
    <row r="195" spans="1:18" hidden="1">
      <c r="A195" t="s">
        <v>111</v>
      </c>
      <c r="B195" t="s">
        <v>126</v>
      </c>
      <c r="C195" t="s">
        <v>134</v>
      </c>
      <c r="D195">
        <v>500</v>
      </c>
      <c r="E195" t="s">
        <v>119</v>
      </c>
      <c r="F195" t="s">
        <v>92</v>
      </c>
      <c r="G195" t="s">
        <v>76</v>
      </c>
      <c r="H195" s="3" t="s">
        <v>159</v>
      </c>
      <c r="I195" t="s">
        <v>27</v>
      </c>
      <c r="J195" s="1" t="s">
        <v>119</v>
      </c>
      <c r="K195" s="1" t="s">
        <v>119</v>
      </c>
      <c r="L195" t="b">
        <f>IF(COUNTIF(carcinogens!$A$2:$A$35,F195),TRUE,FALSE)</f>
        <v>1</v>
      </c>
      <c r="M195" t="b">
        <f t="shared" si="19"/>
        <v>1</v>
      </c>
      <c r="N195" s="3">
        <f>0.1/2</f>
        <v>0.05</v>
      </c>
      <c r="O195" t="b">
        <f t="shared" si="20"/>
        <v>0</v>
      </c>
      <c r="P195" t="str">
        <f>VLOOKUP(C195,'Feedstock source'!$A$1:$B$8,2,FALSE)</f>
        <v>sludge</v>
      </c>
      <c r="Q195" t="e">
        <f>VLOOKUP($F195,'PAHs abbreviations'!$A$2:$B$17,2,FALSE)</f>
        <v>#N/A</v>
      </c>
      <c r="R195" s="3">
        <v>0.1</v>
      </c>
    </row>
    <row r="196" spans="1:18" hidden="1">
      <c r="A196" t="s">
        <v>111</v>
      </c>
      <c r="B196" t="s">
        <v>126</v>
      </c>
      <c r="C196" t="s">
        <v>134</v>
      </c>
      <c r="D196">
        <v>500</v>
      </c>
      <c r="E196" t="s">
        <v>119</v>
      </c>
      <c r="F196" t="s">
        <v>93</v>
      </c>
      <c r="G196" t="s">
        <v>76</v>
      </c>
      <c r="H196" s="3" t="s">
        <v>159</v>
      </c>
      <c r="I196" t="s">
        <v>27</v>
      </c>
      <c r="J196" s="1" t="s">
        <v>119</v>
      </c>
      <c r="K196" s="1" t="s">
        <v>119</v>
      </c>
      <c r="L196" t="b">
        <f>IF(COUNTIF(carcinogens!$A$2:$A$35,F196),TRUE,FALSE)</f>
        <v>1</v>
      </c>
      <c r="M196" t="b">
        <f t="shared" si="19"/>
        <v>1</v>
      </c>
      <c r="N196" s="3">
        <f>0.1/2</f>
        <v>0.05</v>
      </c>
      <c r="O196" t="b">
        <f t="shared" si="20"/>
        <v>0</v>
      </c>
      <c r="P196" t="str">
        <f>VLOOKUP(C196,'Feedstock source'!$A$1:$B$8,2,FALSE)</f>
        <v>sludge</v>
      </c>
      <c r="Q196" t="e">
        <f>VLOOKUP($F196,'PAHs abbreviations'!$A$2:$B$17,2,FALSE)</f>
        <v>#N/A</v>
      </c>
      <c r="R196" s="3">
        <v>0.1</v>
      </c>
    </row>
    <row r="197" spans="1:18" hidden="1">
      <c r="A197" t="s">
        <v>111</v>
      </c>
      <c r="B197" t="s">
        <v>126</v>
      </c>
      <c r="C197" t="s">
        <v>134</v>
      </c>
      <c r="D197">
        <v>500</v>
      </c>
      <c r="E197" t="s">
        <v>119</v>
      </c>
      <c r="F197" t="s">
        <v>84</v>
      </c>
      <c r="G197" t="s">
        <v>76</v>
      </c>
      <c r="H197" s="3">
        <v>2.04</v>
      </c>
      <c r="I197" t="s">
        <v>27</v>
      </c>
      <c r="J197" s="1" t="s">
        <v>119</v>
      </c>
      <c r="K197" s="1" t="s">
        <v>119</v>
      </c>
      <c r="L197" t="b">
        <f>IF(COUNTIF(carcinogens!$A$2:$A$35,F197),TRUE,FALSE)</f>
        <v>1</v>
      </c>
      <c r="M197" t="b">
        <f t="shared" si="19"/>
        <v>0</v>
      </c>
      <c r="N197" s="3">
        <f t="shared" ref="N197:N211" si="21">H197</f>
        <v>2.04</v>
      </c>
      <c r="O197" t="b">
        <f t="shared" si="20"/>
        <v>0</v>
      </c>
      <c r="P197" t="str">
        <f>VLOOKUP(C197,'Feedstock source'!$A$1:$B$8,2,FALSE)</f>
        <v>sludge</v>
      </c>
      <c r="Q197" t="e">
        <f>VLOOKUP($F197,'PAHs abbreviations'!$A$2:$B$17,2,FALSE)</f>
        <v>#N/A</v>
      </c>
      <c r="R197" s="3">
        <v>2.04</v>
      </c>
    </row>
    <row r="198" spans="1:18" hidden="1">
      <c r="A198" t="s">
        <v>111</v>
      </c>
      <c r="B198" t="s">
        <v>126</v>
      </c>
      <c r="C198" t="s">
        <v>134</v>
      </c>
      <c r="D198">
        <v>500</v>
      </c>
      <c r="E198" t="s">
        <v>119</v>
      </c>
      <c r="F198" t="s">
        <v>80</v>
      </c>
      <c r="G198" t="s">
        <v>76</v>
      </c>
      <c r="H198" s="3" t="s">
        <v>157</v>
      </c>
      <c r="I198" t="s">
        <v>27</v>
      </c>
      <c r="J198" s="1" t="s">
        <v>119</v>
      </c>
      <c r="K198" s="1" t="s">
        <v>119</v>
      </c>
      <c r="L198" t="b">
        <f>IF(COUNTIF(carcinogens!$A$2:$A$35,F198),TRUE,FALSE)</f>
        <v>1</v>
      </c>
      <c r="M198" t="b">
        <f t="shared" si="19"/>
        <v>1</v>
      </c>
      <c r="N198" s="3" t="str">
        <f t="shared" si="21"/>
        <v>&lt; 0.08</v>
      </c>
      <c r="O198" t="b">
        <f t="shared" si="20"/>
        <v>1</v>
      </c>
      <c r="P198" t="str">
        <f>VLOOKUP(C198,'Feedstock source'!$A$1:$B$8,2,FALSE)</f>
        <v>sludge</v>
      </c>
      <c r="Q198" t="e">
        <f>VLOOKUP($F198,'PAHs abbreviations'!$A$2:$B$17,2,FALSE)</f>
        <v>#N/A</v>
      </c>
      <c r="R198" s="3">
        <v>0.08</v>
      </c>
    </row>
    <row r="199" spans="1:18" hidden="1">
      <c r="A199" t="s">
        <v>111</v>
      </c>
      <c r="B199" t="s">
        <v>126</v>
      </c>
      <c r="C199" t="s">
        <v>134</v>
      </c>
      <c r="D199">
        <v>500</v>
      </c>
      <c r="E199" t="s">
        <v>119</v>
      </c>
      <c r="F199" t="s">
        <v>88</v>
      </c>
      <c r="G199" t="s">
        <v>76</v>
      </c>
      <c r="H199" s="3" t="s">
        <v>95</v>
      </c>
      <c r="I199" t="s">
        <v>27</v>
      </c>
      <c r="J199" s="1" t="s">
        <v>119</v>
      </c>
      <c r="K199" s="1" t="s">
        <v>119</v>
      </c>
      <c r="L199" t="b">
        <f>IF(COUNTIF(carcinogens!$A$2:$A$35,F199),TRUE,FALSE)</f>
        <v>1</v>
      </c>
      <c r="M199" t="b">
        <f t="shared" si="19"/>
        <v>1</v>
      </c>
      <c r="N199" s="3" t="str">
        <f t="shared" si="21"/>
        <v>&lt; 0.05</v>
      </c>
      <c r="O199" t="b">
        <f t="shared" si="20"/>
        <v>1</v>
      </c>
      <c r="P199" t="str">
        <f>VLOOKUP(C199,'Feedstock source'!$A$1:$B$8,2,FALSE)</f>
        <v>sludge</v>
      </c>
      <c r="Q199" t="e">
        <f>VLOOKUP($F199,'PAHs abbreviations'!$A$2:$B$17,2,FALSE)</f>
        <v>#N/A</v>
      </c>
      <c r="R199" s="3">
        <v>0.05</v>
      </c>
    </row>
    <row r="200" spans="1:18" hidden="1">
      <c r="A200" t="s">
        <v>111</v>
      </c>
      <c r="B200" t="s">
        <v>126</v>
      </c>
      <c r="C200" t="s">
        <v>134</v>
      </c>
      <c r="D200">
        <v>500</v>
      </c>
      <c r="E200" t="s">
        <v>119</v>
      </c>
      <c r="F200" t="s">
        <v>81</v>
      </c>
      <c r="G200" t="s">
        <v>76</v>
      </c>
      <c r="H200" s="3" t="s">
        <v>158</v>
      </c>
      <c r="I200" t="s">
        <v>27</v>
      </c>
      <c r="J200" s="1" t="s">
        <v>119</v>
      </c>
      <c r="K200" s="1" t="s">
        <v>119</v>
      </c>
      <c r="L200" t="b">
        <f>IF(COUNTIF(carcinogens!$A$2:$A$35,F200),TRUE,FALSE)</f>
        <v>1</v>
      </c>
      <c r="M200" t="b">
        <f t="shared" si="19"/>
        <v>1</v>
      </c>
      <c r="N200" s="3" t="str">
        <f t="shared" si="21"/>
        <v>&lt; 0.06</v>
      </c>
      <c r="O200" t="b">
        <f t="shared" si="20"/>
        <v>1</v>
      </c>
      <c r="P200" t="str">
        <f>VLOOKUP(C200,'Feedstock source'!$A$1:$B$8,2,FALSE)</f>
        <v>sludge</v>
      </c>
      <c r="Q200" t="e">
        <f>VLOOKUP($F200,'PAHs abbreviations'!$A$2:$B$17,2,FALSE)</f>
        <v>#N/A</v>
      </c>
      <c r="R200" s="3">
        <v>0.06</v>
      </c>
    </row>
    <row r="201" spans="1:18" hidden="1">
      <c r="A201" t="s">
        <v>111</v>
      </c>
      <c r="B201" t="s">
        <v>126</v>
      </c>
      <c r="C201" t="s">
        <v>134</v>
      </c>
      <c r="D201">
        <v>500</v>
      </c>
      <c r="E201" t="s">
        <v>119</v>
      </c>
      <c r="F201" t="s">
        <v>89</v>
      </c>
      <c r="G201" t="s">
        <v>76</v>
      </c>
      <c r="H201" s="3" t="s">
        <v>95</v>
      </c>
      <c r="I201" t="s">
        <v>27</v>
      </c>
      <c r="J201" s="1" t="s">
        <v>119</v>
      </c>
      <c r="K201" s="1" t="s">
        <v>119</v>
      </c>
      <c r="L201" t="b">
        <f>IF(COUNTIF(carcinogens!$A$2:$A$35,F201),TRUE,FALSE)</f>
        <v>1</v>
      </c>
      <c r="M201" t="b">
        <f t="shared" si="19"/>
        <v>1</v>
      </c>
      <c r="N201" s="3" t="str">
        <f t="shared" si="21"/>
        <v>&lt; 0.05</v>
      </c>
      <c r="O201" t="b">
        <f t="shared" si="20"/>
        <v>1</v>
      </c>
      <c r="P201" t="str">
        <f>VLOOKUP(C201,'Feedstock source'!$A$1:$B$8,2,FALSE)</f>
        <v>sludge</v>
      </c>
      <c r="Q201" t="e">
        <f>VLOOKUP($F201,'PAHs abbreviations'!$A$2:$B$17,2,FALSE)</f>
        <v>#N/A</v>
      </c>
      <c r="R201" s="3">
        <v>0.05</v>
      </c>
    </row>
    <row r="202" spans="1:18" hidden="1">
      <c r="A202" t="s">
        <v>111</v>
      </c>
      <c r="B202" t="s">
        <v>126</v>
      </c>
      <c r="C202" t="s">
        <v>134</v>
      </c>
      <c r="D202">
        <v>500</v>
      </c>
      <c r="E202" t="s">
        <v>119</v>
      </c>
      <c r="F202" t="s">
        <v>82</v>
      </c>
      <c r="G202" t="s">
        <v>76</v>
      </c>
      <c r="H202" s="3" t="s">
        <v>95</v>
      </c>
      <c r="I202" t="s">
        <v>27</v>
      </c>
      <c r="J202" s="1" t="s">
        <v>119</v>
      </c>
      <c r="K202" s="1" t="s">
        <v>119</v>
      </c>
      <c r="L202" t="b">
        <f>IF(COUNTIF(carcinogens!$A$2:$A$35,F202),TRUE,FALSE)</f>
        <v>1</v>
      </c>
      <c r="M202" t="b">
        <f t="shared" si="19"/>
        <v>1</v>
      </c>
      <c r="N202" s="3" t="str">
        <f t="shared" si="21"/>
        <v>&lt; 0.05</v>
      </c>
      <c r="O202" t="b">
        <f t="shared" si="20"/>
        <v>1</v>
      </c>
      <c r="P202" t="str">
        <f>VLOOKUP(C202,'Feedstock source'!$A$1:$B$8,2,FALSE)</f>
        <v>sludge</v>
      </c>
      <c r="Q202" t="e">
        <f>VLOOKUP($F202,'PAHs abbreviations'!$A$2:$B$17,2,FALSE)</f>
        <v>#N/A</v>
      </c>
      <c r="R202" s="3">
        <v>0.05</v>
      </c>
    </row>
    <row r="203" spans="1:18" hidden="1">
      <c r="A203" t="s">
        <v>111</v>
      </c>
      <c r="B203" t="s">
        <v>126</v>
      </c>
      <c r="C203" t="s">
        <v>134</v>
      </c>
      <c r="D203">
        <v>500</v>
      </c>
      <c r="E203" t="s">
        <v>119</v>
      </c>
      <c r="F203" t="s">
        <v>90</v>
      </c>
      <c r="G203" t="s">
        <v>76</v>
      </c>
      <c r="H203" s="3" t="s">
        <v>95</v>
      </c>
      <c r="I203" t="s">
        <v>27</v>
      </c>
      <c r="J203" s="1" t="s">
        <v>119</v>
      </c>
      <c r="K203" s="1" t="s">
        <v>119</v>
      </c>
      <c r="L203" t="b">
        <f>IF(COUNTIF(carcinogens!$A$2:$A$35,F203),TRUE,FALSE)</f>
        <v>1</v>
      </c>
      <c r="M203" t="b">
        <f t="shared" si="19"/>
        <v>1</v>
      </c>
      <c r="N203" s="3" t="str">
        <f t="shared" si="21"/>
        <v>&lt; 0.05</v>
      </c>
      <c r="O203" t="b">
        <f t="shared" si="20"/>
        <v>1</v>
      </c>
      <c r="P203" t="str">
        <f>VLOOKUP(C203,'Feedstock source'!$A$1:$B$8,2,FALSE)</f>
        <v>sludge</v>
      </c>
      <c r="Q203" t="e">
        <f>VLOOKUP($F203,'PAHs abbreviations'!$A$2:$B$17,2,FALSE)</f>
        <v>#N/A</v>
      </c>
      <c r="R203" s="3">
        <v>0.05</v>
      </c>
    </row>
    <row r="204" spans="1:18" hidden="1">
      <c r="A204" t="s">
        <v>111</v>
      </c>
      <c r="B204" t="s">
        <v>126</v>
      </c>
      <c r="C204" t="s">
        <v>134</v>
      </c>
      <c r="D204">
        <v>500</v>
      </c>
      <c r="E204" t="s">
        <v>119</v>
      </c>
      <c r="F204" t="s">
        <v>79</v>
      </c>
      <c r="G204" t="s">
        <v>76</v>
      </c>
      <c r="H204" s="3" t="s">
        <v>95</v>
      </c>
      <c r="I204" t="s">
        <v>27</v>
      </c>
      <c r="J204" s="1" t="s">
        <v>119</v>
      </c>
      <c r="K204" s="1" t="s">
        <v>119</v>
      </c>
      <c r="L204" t="b">
        <f>IF(COUNTIF(carcinogens!$A$2:$A$35,F204),TRUE,FALSE)</f>
        <v>1</v>
      </c>
      <c r="M204" t="b">
        <f t="shared" si="19"/>
        <v>1</v>
      </c>
      <c r="N204" s="3" t="str">
        <f t="shared" si="21"/>
        <v>&lt; 0.05</v>
      </c>
      <c r="O204" t="b">
        <f t="shared" si="20"/>
        <v>1</v>
      </c>
      <c r="P204" t="str">
        <f>VLOOKUP(C204,'Feedstock source'!$A$1:$B$8,2,FALSE)</f>
        <v>sludge</v>
      </c>
      <c r="Q204" t="e">
        <f>VLOOKUP($F204,'PAHs abbreviations'!$A$2:$B$17,2,FALSE)</f>
        <v>#N/A</v>
      </c>
      <c r="R204" s="3">
        <v>0.05</v>
      </c>
    </row>
    <row r="205" spans="1:18" hidden="1">
      <c r="A205" t="s">
        <v>111</v>
      </c>
      <c r="B205" t="s">
        <v>126</v>
      </c>
      <c r="C205" t="s">
        <v>134</v>
      </c>
      <c r="D205">
        <v>500</v>
      </c>
      <c r="E205" t="s">
        <v>119</v>
      </c>
      <c r="F205" t="s">
        <v>86</v>
      </c>
      <c r="G205" t="s">
        <v>76</v>
      </c>
      <c r="H205" s="3" t="s">
        <v>95</v>
      </c>
      <c r="I205" t="s">
        <v>27</v>
      </c>
      <c r="J205" s="1" t="s">
        <v>119</v>
      </c>
      <c r="K205" s="1" t="s">
        <v>119</v>
      </c>
      <c r="L205" t="b">
        <f>IF(COUNTIF(carcinogens!$A$2:$A$35,F205),TRUE,FALSE)</f>
        <v>1</v>
      </c>
      <c r="M205" t="b">
        <f t="shared" si="19"/>
        <v>1</v>
      </c>
      <c r="N205" s="3" t="str">
        <f t="shared" si="21"/>
        <v>&lt; 0.05</v>
      </c>
      <c r="O205" t="b">
        <f t="shared" si="20"/>
        <v>1</v>
      </c>
      <c r="P205" t="str">
        <f>VLOOKUP(C205,'Feedstock source'!$A$1:$B$8,2,FALSE)</f>
        <v>sludge</v>
      </c>
      <c r="Q205" t="e">
        <f>VLOOKUP($F205,'PAHs abbreviations'!$A$2:$B$17,2,FALSE)</f>
        <v>#N/A</v>
      </c>
      <c r="R205" s="3">
        <v>0.05</v>
      </c>
    </row>
    <row r="206" spans="1:18" hidden="1">
      <c r="A206" t="s">
        <v>111</v>
      </c>
      <c r="B206" t="s">
        <v>126</v>
      </c>
      <c r="C206" t="s">
        <v>134</v>
      </c>
      <c r="D206">
        <v>500</v>
      </c>
      <c r="E206" t="s">
        <v>119</v>
      </c>
      <c r="F206" t="s">
        <v>91</v>
      </c>
      <c r="G206" t="s">
        <v>76</v>
      </c>
      <c r="H206" s="3" t="s">
        <v>95</v>
      </c>
      <c r="I206" t="s">
        <v>27</v>
      </c>
      <c r="J206" s="1" t="s">
        <v>119</v>
      </c>
      <c r="K206" s="1" t="s">
        <v>119</v>
      </c>
      <c r="L206" t="b">
        <f>IF(COUNTIF(carcinogens!$A$2:$A$35,F206),TRUE,FALSE)</f>
        <v>1</v>
      </c>
      <c r="M206" t="b">
        <f t="shared" si="19"/>
        <v>1</v>
      </c>
      <c r="N206" s="3" t="str">
        <f t="shared" si="21"/>
        <v>&lt; 0.05</v>
      </c>
      <c r="O206" t="b">
        <f t="shared" si="20"/>
        <v>1</v>
      </c>
      <c r="P206" t="str">
        <f>VLOOKUP(C206,'Feedstock source'!$A$1:$B$8,2,FALSE)</f>
        <v>sludge</v>
      </c>
      <c r="Q206" t="e">
        <f>VLOOKUP($F206,'PAHs abbreviations'!$A$2:$B$17,2,FALSE)</f>
        <v>#N/A</v>
      </c>
      <c r="R206" s="3">
        <v>0.05</v>
      </c>
    </row>
    <row r="207" spans="1:18" hidden="1">
      <c r="A207" t="s">
        <v>111</v>
      </c>
      <c r="B207" t="s">
        <v>126</v>
      </c>
      <c r="C207" t="s">
        <v>134</v>
      </c>
      <c r="D207">
        <v>500</v>
      </c>
      <c r="E207" t="s">
        <v>119</v>
      </c>
      <c r="F207" t="s">
        <v>87</v>
      </c>
      <c r="G207" t="s">
        <v>76</v>
      </c>
      <c r="H207" s="3" t="s">
        <v>95</v>
      </c>
      <c r="I207" t="s">
        <v>27</v>
      </c>
      <c r="J207" s="1" t="s">
        <v>119</v>
      </c>
      <c r="K207" s="1" t="s">
        <v>119</v>
      </c>
      <c r="L207" t="b">
        <f>IF(COUNTIF(carcinogens!$A$2:$A$35,F207),TRUE,FALSE)</f>
        <v>1</v>
      </c>
      <c r="M207" t="b">
        <f t="shared" si="19"/>
        <v>1</v>
      </c>
      <c r="N207" s="3" t="str">
        <f t="shared" si="21"/>
        <v>&lt; 0.05</v>
      </c>
      <c r="O207" t="b">
        <f t="shared" si="20"/>
        <v>1</v>
      </c>
      <c r="P207" t="str">
        <f>VLOOKUP(C207,'Feedstock source'!$A$1:$B$8,2,FALSE)</f>
        <v>sludge</v>
      </c>
      <c r="Q207" t="e">
        <f>VLOOKUP($F207,'PAHs abbreviations'!$A$2:$B$17,2,FALSE)</f>
        <v>#N/A</v>
      </c>
      <c r="R207" s="3">
        <v>0.05</v>
      </c>
    </row>
    <row r="208" spans="1:18" hidden="1">
      <c r="A208" t="s">
        <v>111</v>
      </c>
      <c r="B208" t="s">
        <v>126</v>
      </c>
      <c r="C208" t="s">
        <v>134</v>
      </c>
      <c r="D208">
        <v>500</v>
      </c>
      <c r="E208" t="s">
        <v>119</v>
      </c>
      <c r="F208" t="s">
        <v>77</v>
      </c>
      <c r="G208" t="s">
        <v>76</v>
      </c>
      <c r="H208" s="3" t="s">
        <v>95</v>
      </c>
      <c r="I208" t="s">
        <v>27</v>
      </c>
      <c r="J208" s="1" t="s">
        <v>119</v>
      </c>
      <c r="K208" s="1" t="s">
        <v>119</v>
      </c>
      <c r="L208" t="b">
        <f>IF(COUNTIF(carcinogens!$A$2:$A$35,F208),TRUE,FALSE)</f>
        <v>1</v>
      </c>
      <c r="M208" t="b">
        <f t="shared" si="19"/>
        <v>1</v>
      </c>
      <c r="N208" s="3" t="str">
        <f t="shared" si="21"/>
        <v>&lt; 0.05</v>
      </c>
      <c r="O208" t="b">
        <f t="shared" si="20"/>
        <v>1</v>
      </c>
      <c r="P208" t="str">
        <f>VLOOKUP(C208,'Feedstock source'!$A$1:$B$8,2,FALSE)</f>
        <v>sludge</v>
      </c>
      <c r="Q208" t="e">
        <f>VLOOKUP($F208,'PAHs abbreviations'!$A$2:$B$17,2,FALSE)</f>
        <v>#N/A</v>
      </c>
      <c r="R208" s="3">
        <v>0.05</v>
      </c>
    </row>
    <row r="209" spans="1:18" hidden="1">
      <c r="A209" t="s">
        <v>111</v>
      </c>
      <c r="B209" t="s">
        <v>126</v>
      </c>
      <c r="C209" t="s">
        <v>134</v>
      </c>
      <c r="D209">
        <v>500</v>
      </c>
      <c r="E209" t="s">
        <v>119</v>
      </c>
      <c r="F209" t="s">
        <v>85</v>
      </c>
      <c r="G209" t="s">
        <v>76</v>
      </c>
      <c r="H209" s="3" t="s">
        <v>95</v>
      </c>
      <c r="I209" t="s">
        <v>27</v>
      </c>
      <c r="J209" s="1" t="s">
        <v>119</v>
      </c>
      <c r="K209" s="1" t="s">
        <v>119</v>
      </c>
      <c r="L209" t="b">
        <f>IF(COUNTIF(carcinogens!$A$2:$A$35,F209),TRUE,FALSE)</f>
        <v>1</v>
      </c>
      <c r="M209" t="b">
        <f t="shared" si="19"/>
        <v>1</v>
      </c>
      <c r="N209" s="3" t="str">
        <f t="shared" si="21"/>
        <v>&lt; 0.05</v>
      </c>
      <c r="O209" t="b">
        <f t="shared" si="20"/>
        <v>1</v>
      </c>
      <c r="P209" t="str">
        <f>VLOOKUP(C209,'Feedstock source'!$A$1:$B$8,2,FALSE)</f>
        <v>sludge</v>
      </c>
      <c r="Q209" t="e">
        <f>VLOOKUP($F209,'PAHs abbreviations'!$A$2:$B$17,2,FALSE)</f>
        <v>#N/A</v>
      </c>
      <c r="R209" s="3">
        <v>0.05</v>
      </c>
    </row>
    <row r="210" spans="1:18" hidden="1">
      <c r="A210" t="s">
        <v>111</v>
      </c>
      <c r="B210" t="s">
        <v>126</v>
      </c>
      <c r="C210" t="s">
        <v>134</v>
      </c>
      <c r="D210">
        <v>500</v>
      </c>
      <c r="E210" t="s">
        <v>119</v>
      </c>
      <c r="F210" t="s">
        <v>94</v>
      </c>
      <c r="G210" t="s">
        <v>76</v>
      </c>
      <c r="H210" s="3" t="s">
        <v>160</v>
      </c>
      <c r="I210" t="s">
        <v>27</v>
      </c>
      <c r="J210" s="1" t="s">
        <v>119</v>
      </c>
      <c r="K210" s="1" t="s">
        <v>119</v>
      </c>
      <c r="L210" t="b">
        <f>IF(COUNTIF(carcinogens!$A$2:$A$35,F210),TRUE,FALSE)</f>
        <v>1</v>
      </c>
      <c r="M210" t="b">
        <f t="shared" si="19"/>
        <v>1</v>
      </c>
      <c r="N210" s="3" t="str">
        <f t="shared" si="21"/>
        <v>&lt; 0.25</v>
      </c>
      <c r="O210" t="b">
        <f t="shared" si="20"/>
        <v>1</v>
      </c>
      <c r="P210" t="str">
        <f>VLOOKUP(C210,'Feedstock source'!$A$1:$B$8,2,FALSE)</f>
        <v>sludge</v>
      </c>
      <c r="Q210" t="e">
        <f>VLOOKUP($F210,'PAHs abbreviations'!$A$2:$B$17,2,FALSE)</f>
        <v>#N/A</v>
      </c>
      <c r="R210" s="3">
        <v>0.25</v>
      </c>
    </row>
    <row r="211" spans="1:18" hidden="1">
      <c r="A211" t="s">
        <v>112</v>
      </c>
      <c r="B211" t="s">
        <v>127</v>
      </c>
      <c r="C211" t="s">
        <v>134</v>
      </c>
      <c r="D211">
        <v>600</v>
      </c>
      <c r="E211" t="s">
        <v>119</v>
      </c>
      <c r="F211" t="s">
        <v>83</v>
      </c>
      <c r="G211" t="s">
        <v>76</v>
      </c>
      <c r="H211" s="3">
        <v>0.44</v>
      </c>
      <c r="I211" t="s">
        <v>27</v>
      </c>
      <c r="J211" s="1" t="s">
        <v>119</v>
      </c>
      <c r="K211" s="1" t="s">
        <v>119</v>
      </c>
      <c r="L211" t="b">
        <f>IF(COUNTIF(carcinogens!$A$2:$A$35,F211),TRUE,FALSE)</f>
        <v>1</v>
      </c>
      <c r="M211" t="b">
        <f t="shared" si="19"/>
        <v>0</v>
      </c>
      <c r="N211" s="3">
        <f t="shared" si="21"/>
        <v>0.44</v>
      </c>
      <c r="O211" t="b">
        <f t="shared" si="20"/>
        <v>0</v>
      </c>
      <c r="P211" t="str">
        <f>VLOOKUP(C211,'Feedstock source'!$A$1:$B$8,2,FALSE)</f>
        <v>sludge</v>
      </c>
      <c r="Q211" t="e">
        <f>VLOOKUP($F211,'PAHs abbreviations'!$A$2:$B$17,2,FALSE)</f>
        <v>#N/A</v>
      </c>
      <c r="R211" s="3">
        <v>0.44</v>
      </c>
    </row>
    <row r="212" spans="1:18" hidden="1">
      <c r="A212" t="s">
        <v>112</v>
      </c>
      <c r="B212" t="s">
        <v>127</v>
      </c>
      <c r="C212" t="s">
        <v>134</v>
      </c>
      <c r="D212">
        <v>600</v>
      </c>
      <c r="E212" t="s">
        <v>119</v>
      </c>
      <c r="F212" t="s">
        <v>92</v>
      </c>
      <c r="G212" t="s">
        <v>76</v>
      </c>
      <c r="H212" s="3" t="s">
        <v>161</v>
      </c>
      <c r="I212" t="s">
        <v>27</v>
      </c>
      <c r="J212" s="1" t="s">
        <v>119</v>
      </c>
      <c r="K212" s="1" t="s">
        <v>119</v>
      </c>
      <c r="L212" t="b">
        <f>IF(COUNTIF(carcinogens!$A$2:$A$35,F212),TRUE,FALSE)</f>
        <v>1</v>
      </c>
      <c r="M212" t="b">
        <f t="shared" si="19"/>
        <v>1</v>
      </c>
      <c r="N212" s="3">
        <f>0.12/2</f>
        <v>0.06</v>
      </c>
      <c r="O212" t="b">
        <f t="shared" si="20"/>
        <v>0</v>
      </c>
      <c r="P212" t="str">
        <f>VLOOKUP(C212,'Feedstock source'!$A$1:$B$8,2,FALSE)</f>
        <v>sludge</v>
      </c>
      <c r="Q212" t="e">
        <f>VLOOKUP($F212,'PAHs abbreviations'!$A$2:$B$17,2,FALSE)</f>
        <v>#N/A</v>
      </c>
      <c r="R212" s="3">
        <v>0.12</v>
      </c>
    </row>
    <row r="213" spans="1:18" hidden="1">
      <c r="A213" t="s">
        <v>112</v>
      </c>
      <c r="B213" t="s">
        <v>127</v>
      </c>
      <c r="C213" t="s">
        <v>134</v>
      </c>
      <c r="D213">
        <v>600</v>
      </c>
      <c r="E213" t="s">
        <v>119</v>
      </c>
      <c r="F213" t="s">
        <v>93</v>
      </c>
      <c r="G213" t="s">
        <v>76</v>
      </c>
      <c r="H213" s="3" t="s">
        <v>159</v>
      </c>
      <c r="I213" t="s">
        <v>27</v>
      </c>
      <c r="J213" s="1" t="s">
        <v>119</v>
      </c>
      <c r="K213" s="1" t="s">
        <v>119</v>
      </c>
      <c r="L213" t="b">
        <f>IF(COUNTIF(carcinogens!$A$2:$A$35,F213),TRUE,FALSE)</f>
        <v>1</v>
      </c>
      <c r="M213" t="b">
        <f t="shared" si="19"/>
        <v>1</v>
      </c>
      <c r="N213" s="3">
        <f>0.12/2</f>
        <v>0.06</v>
      </c>
      <c r="O213" t="b">
        <f t="shared" si="20"/>
        <v>0</v>
      </c>
      <c r="P213" t="str">
        <f>VLOOKUP(C213,'Feedstock source'!$A$1:$B$8,2,FALSE)</f>
        <v>sludge</v>
      </c>
      <c r="Q213" t="e">
        <f>VLOOKUP($F213,'PAHs abbreviations'!$A$2:$B$17,2,FALSE)</f>
        <v>#N/A</v>
      </c>
      <c r="R213" s="3">
        <v>0.1</v>
      </c>
    </row>
    <row r="214" spans="1:18" hidden="1">
      <c r="A214" t="s">
        <v>112</v>
      </c>
      <c r="B214" t="s">
        <v>127</v>
      </c>
      <c r="C214" t="s">
        <v>134</v>
      </c>
      <c r="D214">
        <v>600</v>
      </c>
      <c r="E214" t="s">
        <v>119</v>
      </c>
      <c r="F214" t="s">
        <v>84</v>
      </c>
      <c r="G214" t="s">
        <v>76</v>
      </c>
      <c r="H214" s="3">
        <v>0.99</v>
      </c>
      <c r="I214" t="s">
        <v>27</v>
      </c>
      <c r="J214" s="1" t="s">
        <v>119</v>
      </c>
      <c r="K214" s="1" t="s">
        <v>119</v>
      </c>
      <c r="L214" t="b">
        <f>IF(COUNTIF(carcinogens!$A$2:$A$35,F214),TRUE,FALSE)</f>
        <v>1</v>
      </c>
      <c r="M214" t="b">
        <f t="shared" si="19"/>
        <v>0</v>
      </c>
      <c r="N214" s="3">
        <f t="shared" ref="N214:N277" si="22">H214</f>
        <v>0.99</v>
      </c>
      <c r="O214" t="b">
        <f t="shared" si="20"/>
        <v>0</v>
      </c>
      <c r="P214" t="str">
        <f>VLOOKUP(C214,'Feedstock source'!$A$1:$B$8,2,FALSE)</f>
        <v>sludge</v>
      </c>
      <c r="Q214" t="e">
        <f>VLOOKUP($F214,'PAHs abbreviations'!$A$2:$B$17,2,FALSE)</f>
        <v>#N/A</v>
      </c>
      <c r="R214" s="3">
        <v>0.99</v>
      </c>
    </row>
    <row r="215" spans="1:18" hidden="1">
      <c r="A215" t="s">
        <v>112</v>
      </c>
      <c r="B215" t="s">
        <v>127</v>
      </c>
      <c r="C215" t="s">
        <v>134</v>
      </c>
      <c r="D215">
        <v>600</v>
      </c>
      <c r="E215" t="s">
        <v>119</v>
      </c>
      <c r="F215" t="s">
        <v>94</v>
      </c>
      <c r="G215" t="s">
        <v>76</v>
      </c>
      <c r="H215" s="3">
        <v>0.46</v>
      </c>
      <c r="I215" t="s">
        <v>27</v>
      </c>
      <c r="J215" s="1" t="s">
        <v>119</v>
      </c>
      <c r="K215" s="1" t="s">
        <v>119</v>
      </c>
      <c r="L215" t="b">
        <f>IF(COUNTIF(carcinogens!$A$2:$A$35,F215),TRUE,FALSE)</f>
        <v>1</v>
      </c>
      <c r="M215" t="b">
        <f t="shared" si="19"/>
        <v>0</v>
      </c>
      <c r="N215" s="3">
        <f t="shared" si="22"/>
        <v>0.46</v>
      </c>
      <c r="O215" t="b">
        <f t="shared" si="20"/>
        <v>0</v>
      </c>
      <c r="P215" t="str">
        <f>VLOOKUP(C215,'Feedstock source'!$A$1:$B$8,2,FALSE)</f>
        <v>sludge</v>
      </c>
      <c r="Q215" t="e">
        <f>VLOOKUP($F215,'PAHs abbreviations'!$A$2:$B$17,2,FALSE)</f>
        <v>#N/A</v>
      </c>
      <c r="R215" s="3">
        <v>0.46</v>
      </c>
    </row>
    <row r="216" spans="1:18" hidden="1">
      <c r="A216" t="s">
        <v>112</v>
      </c>
      <c r="B216" t="s">
        <v>127</v>
      </c>
      <c r="C216" t="s">
        <v>134</v>
      </c>
      <c r="D216">
        <v>600</v>
      </c>
      <c r="E216" t="s">
        <v>119</v>
      </c>
      <c r="F216" t="s">
        <v>80</v>
      </c>
      <c r="G216" t="s">
        <v>76</v>
      </c>
      <c r="H216" s="3" t="s">
        <v>159</v>
      </c>
      <c r="I216" t="s">
        <v>27</v>
      </c>
      <c r="J216" s="1" t="s">
        <v>119</v>
      </c>
      <c r="K216" s="1" t="s">
        <v>119</v>
      </c>
      <c r="L216" t="b">
        <f>IF(COUNTIF(carcinogens!$A$2:$A$35,F216),TRUE,FALSE)</f>
        <v>1</v>
      </c>
      <c r="M216" t="b">
        <f t="shared" si="19"/>
        <v>1</v>
      </c>
      <c r="N216" s="3" t="str">
        <f t="shared" si="22"/>
        <v>&lt; 0.10</v>
      </c>
      <c r="O216" t="b">
        <f t="shared" si="20"/>
        <v>1</v>
      </c>
      <c r="P216" t="str">
        <f>VLOOKUP(C216,'Feedstock source'!$A$1:$B$8,2,FALSE)</f>
        <v>sludge</v>
      </c>
      <c r="Q216" t="e">
        <f>VLOOKUP($F216,'PAHs abbreviations'!$A$2:$B$17,2,FALSE)</f>
        <v>#N/A</v>
      </c>
      <c r="R216" s="3">
        <v>0.1</v>
      </c>
    </row>
    <row r="217" spans="1:18" hidden="1">
      <c r="A217" t="s">
        <v>112</v>
      </c>
      <c r="B217" t="s">
        <v>127</v>
      </c>
      <c r="C217" t="s">
        <v>134</v>
      </c>
      <c r="D217">
        <v>600</v>
      </c>
      <c r="E217" t="s">
        <v>119</v>
      </c>
      <c r="F217" t="s">
        <v>88</v>
      </c>
      <c r="G217" t="s">
        <v>76</v>
      </c>
      <c r="H217" s="3" t="s">
        <v>95</v>
      </c>
      <c r="I217" t="s">
        <v>27</v>
      </c>
      <c r="J217" s="1" t="s">
        <v>119</v>
      </c>
      <c r="K217" s="1" t="s">
        <v>119</v>
      </c>
      <c r="L217" t="b">
        <f>IF(COUNTIF(carcinogens!$A$2:$A$35,F217),TRUE,FALSE)</f>
        <v>1</v>
      </c>
      <c r="M217" t="b">
        <f t="shared" si="19"/>
        <v>1</v>
      </c>
      <c r="N217" s="3" t="str">
        <f t="shared" si="22"/>
        <v>&lt; 0.05</v>
      </c>
      <c r="O217" t="b">
        <f t="shared" si="20"/>
        <v>1</v>
      </c>
      <c r="P217" t="str">
        <f>VLOOKUP(C217,'Feedstock source'!$A$1:$B$8,2,FALSE)</f>
        <v>sludge</v>
      </c>
      <c r="Q217" t="e">
        <f>VLOOKUP($F217,'PAHs abbreviations'!$A$2:$B$17,2,FALSE)</f>
        <v>#N/A</v>
      </c>
      <c r="R217" s="3">
        <v>0.05</v>
      </c>
    </row>
    <row r="218" spans="1:18" hidden="1">
      <c r="A218" t="s">
        <v>112</v>
      </c>
      <c r="B218" t="s">
        <v>127</v>
      </c>
      <c r="C218" t="s">
        <v>134</v>
      </c>
      <c r="D218">
        <v>600</v>
      </c>
      <c r="E218" t="s">
        <v>119</v>
      </c>
      <c r="F218" t="s">
        <v>81</v>
      </c>
      <c r="G218" t="s">
        <v>76</v>
      </c>
      <c r="H218" s="3" t="s">
        <v>95</v>
      </c>
      <c r="I218" t="s">
        <v>27</v>
      </c>
      <c r="J218" s="1" t="s">
        <v>119</v>
      </c>
      <c r="K218" s="1" t="s">
        <v>119</v>
      </c>
      <c r="L218" t="b">
        <f>IF(COUNTIF(carcinogens!$A$2:$A$35,F218),TRUE,FALSE)</f>
        <v>1</v>
      </c>
      <c r="M218" t="b">
        <f t="shared" si="19"/>
        <v>1</v>
      </c>
      <c r="N218" s="3" t="str">
        <f t="shared" si="22"/>
        <v>&lt; 0.05</v>
      </c>
      <c r="O218" t="b">
        <f t="shared" si="20"/>
        <v>1</v>
      </c>
      <c r="P218" t="str">
        <f>VLOOKUP(C218,'Feedstock source'!$A$1:$B$8,2,FALSE)</f>
        <v>sludge</v>
      </c>
      <c r="Q218" t="e">
        <f>VLOOKUP($F218,'PAHs abbreviations'!$A$2:$B$17,2,FALSE)</f>
        <v>#N/A</v>
      </c>
      <c r="R218" s="3">
        <v>0.05</v>
      </c>
    </row>
    <row r="219" spans="1:18" hidden="1">
      <c r="A219" t="s">
        <v>112</v>
      </c>
      <c r="B219" t="s">
        <v>127</v>
      </c>
      <c r="C219" t="s">
        <v>134</v>
      </c>
      <c r="D219">
        <v>600</v>
      </c>
      <c r="E219" t="s">
        <v>119</v>
      </c>
      <c r="F219" t="s">
        <v>89</v>
      </c>
      <c r="G219" t="s">
        <v>76</v>
      </c>
      <c r="H219" s="3" t="s">
        <v>95</v>
      </c>
      <c r="I219" t="s">
        <v>27</v>
      </c>
      <c r="J219" s="1" t="s">
        <v>119</v>
      </c>
      <c r="K219" s="1" t="s">
        <v>119</v>
      </c>
      <c r="L219" t="b">
        <f>IF(COUNTIF(carcinogens!$A$2:$A$35,F219),TRUE,FALSE)</f>
        <v>1</v>
      </c>
      <c r="M219" t="b">
        <f t="shared" si="19"/>
        <v>1</v>
      </c>
      <c r="N219" s="3" t="str">
        <f t="shared" si="22"/>
        <v>&lt; 0.05</v>
      </c>
      <c r="O219" t="b">
        <f t="shared" si="20"/>
        <v>1</v>
      </c>
      <c r="P219" t="str">
        <f>VLOOKUP(C219,'Feedstock source'!$A$1:$B$8,2,FALSE)</f>
        <v>sludge</v>
      </c>
      <c r="Q219" t="e">
        <f>VLOOKUP($F219,'PAHs abbreviations'!$A$2:$B$17,2,FALSE)</f>
        <v>#N/A</v>
      </c>
      <c r="R219" s="3">
        <v>0.05</v>
      </c>
    </row>
    <row r="220" spans="1:18" hidden="1">
      <c r="A220" t="s">
        <v>112</v>
      </c>
      <c r="B220" t="s">
        <v>127</v>
      </c>
      <c r="C220" t="s">
        <v>134</v>
      </c>
      <c r="D220">
        <v>600</v>
      </c>
      <c r="E220" t="s">
        <v>119</v>
      </c>
      <c r="F220" t="s">
        <v>82</v>
      </c>
      <c r="G220" t="s">
        <v>76</v>
      </c>
      <c r="H220" s="3" t="s">
        <v>95</v>
      </c>
      <c r="I220" t="s">
        <v>27</v>
      </c>
      <c r="J220" s="1" t="s">
        <v>119</v>
      </c>
      <c r="K220" s="1" t="s">
        <v>119</v>
      </c>
      <c r="L220" t="b">
        <f>IF(COUNTIF(carcinogens!$A$2:$A$35,F220),TRUE,FALSE)</f>
        <v>1</v>
      </c>
      <c r="M220" t="b">
        <f t="shared" si="19"/>
        <v>1</v>
      </c>
      <c r="N220" s="3" t="str">
        <f t="shared" si="22"/>
        <v>&lt; 0.05</v>
      </c>
      <c r="O220" t="b">
        <f t="shared" si="20"/>
        <v>1</v>
      </c>
      <c r="P220" t="str">
        <f>VLOOKUP(C220,'Feedstock source'!$A$1:$B$8,2,FALSE)</f>
        <v>sludge</v>
      </c>
      <c r="Q220" t="e">
        <f>VLOOKUP($F220,'PAHs abbreviations'!$A$2:$B$17,2,FALSE)</f>
        <v>#N/A</v>
      </c>
      <c r="R220" s="3">
        <v>0.05</v>
      </c>
    </row>
    <row r="221" spans="1:18" hidden="1">
      <c r="A221" t="s">
        <v>112</v>
      </c>
      <c r="B221" t="s">
        <v>127</v>
      </c>
      <c r="C221" t="s">
        <v>134</v>
      </c>
      <c r="D221">
        <v>600</v>
      </c>
      <c r="E221" t="s">
        <v>119</v>
      </c>
      <c r="F221" t="s">
        <v>90</v>
      </c>
      <c r="G221" t="s">
        <v>76</v>
      </c>
      <c r="H221" s="3" t="s">
        <v>95</v>
      </c>
      <c r="I221" t="s">
        <v>27</v>
      </c>
      <c r="J221" s="1" t="s">
        <v>119</v>
      </c>
      <c r="K221" s="1" t="s">
        <v>119</v>
      </c>
      <c r="L221" t="b">
        <f>IF(COUNTIF(carcinogens!$A$2:$A$35,F221),TRUE,FALSE)</f>
        <v>1</v>
      </c>
      <c r="M221" t="b">
        <f t="shared" si="19"/>
        <v>1</v>
      </c>
      <c r="N221" s="3" t="str">
        <f t="shared" si="22"/>
        <v>&lt; 0.05</v>
      </c>
      <c r="O221" t="b">
        <f t="shared" si="20"/>
        <v>1</v>
      </c>
      <c r="P221" t="str">
        <f>VLOOKUP(C221,'Feedstock source'!$A$1:$B$8,2,FALSE)</f>
        <v>sludge</v>
      </c>
      <c r="Q221" t="e">
        <f>VLOOKUP($F221,'PAHs abbreviations'!$A$2:$B$17,2,FALSE)</f>
        <v>#N/A</v>
      </c>
      <c r="R221" s="3">
        <v>0.05</v>
      </c>
    </row>
    <row r="222" spans="1:18" hidden="1">
      <c r="A222" t="s">
        <v>112</v>
      </c>
      <c r="B222" t="s">
        <v>127</v>
      </c>
      <c r="C222" t="s">
        <v>134</v>
      </c>
      <c r="D222">
        <v>600</v>
      </c>
      <c r="E222" t="s">
        <v>119</v>
      </c>
      <c r="F222" t="s">
        <v>79</v>
      </c>
      <c r="G222" t="s">
        <v>76</v>
      </c>
      <c r="H222" s="3" t="s">
        <v>95</v>
      </c>
      <c r="I222" t="s">
        <v>27</v>
      </c>
      <c r="J222" s="1" t="s">
        <v>119</v>
      </c>
      <c r="K222" s="1" t="s">
        <v>119</v>
      </c>
      <c r="L222" t="b">
        <f>IF(COUNTIF(carcinogens!$A$2:$A$35,F222),TRUE,FALSE)</f>
        <v>1</v>
      </c>
      <c r="M222" t="b">
        <f t="shared" si="19"/>
        <v>1</v>
      </c>
      <c r="N222" s="3" t="str">
        <f t="shared" si="22"/>
        <v>&lt; 0.05</v>
      </c>
      <c r="O222" t="b">
        <f t="shared" si="20"/>
        <v>1</v>
      </c>
      <c r="P222" t="str">
        <f>VLOOKUP(C222,'Feedstock source'!$A$1:$B$8,2,FALSE)</f>
        <v>sludge</v>
      </c>
      <c r="Q222" t="e">
        <f>VLOOKUP($F222,'PAHs abbreviations'!$A$2:$B$17,2,FALSE)</f>
        <v>#N/A</v>
      </c>
      <c r="R222" s="3">
        <v>0.05</v>
      </c>
    </row>
    <row r="223" spans="1:18" hidden="1">
      <c r="A223" t="s">
        <v>112</v>
      </c>
      <c r="B223" t="s">
        <v>127</v>
      </c>
      <c r="C223" t="s">
        <v>134</v>
      </c>
      <c r="D223">
        <v>600</v>
      </c>
      <c r="E223" t="s">
        <v>119</v>
      </c>
      <c r="F223" t="s">
        <v>86</v>
      </c>
      <c r="G223" t="s">
        <v>76</v>
      </c>
      <c r="H223" s="3" t="s">
        <v>95</v>
      </c>
      <c r="I223" t="s">
        <v>27</v>
      </c>
      <c r="J223" s="1" t="s">
        <v>119</v>
      </c>
      <c r="K223" s="1" t="s">
        <v>119</v>
      </c>
      <c r="L223" t="b">
        <f>IF(COUNTIF(carcinogens!$A$2:$A$35,F223),TRUE,FALSE)</f>
        <v>1</v>
      </c>
      <c r="M223" t="b">
        <f t="shared" si="19"/>
        <v>1</v>
      </c>
      <c r="N223" s="3" t="str">
        <f t="shared" si="22"/>
        <v>&lt; 0.05</v>
      </c>
      <c r="O223" t="b">
        <f t="shared" si="20"/>
        <v>1</v>
      </c>
      <c r="P223" t="str">
        <f>VLOOKUP(C223,'Feedstock source'!$A$1:$B$8,2,FALSE)</f>
        <v>sludge</v>
      </c>
      <c r="Q223" t="e">
        <f>VLOOKUP($F223,'PAHs abbreviations'!$A$2:$B$17,2,FALSE)</f>
        <v>#N/A</v>
      </c>
      <c r="R223" s="3">
        <v>0.05</v>
      </c>
    </row>
    <row r="224" spans="1:18" hidden="1">
      <c r="A224" t="s">
        <v>112</v>
      </c>
      <c r="B224" t="s">
        <v>127</v>
      </c>
      <c r="C224" t="s">
        <v>134</v>
      </c>
      <c r="D224">
        <v>600</v>
      </c>
      <c r="E224" t="s">
        <v>119</v>
      </c>
      <c r="F224" t="s">
        <v>91</v>
      </c>
      <c r="G224" t="s">
        <v>76</v>
      </c>
      <c r="H224" s="3" t="s">
        <v>95</v>
      </c>
      <c r="I224" t="s">
        <v>27</v>
      </c>
      <c r="J224" s="1" t="s">
        <v>119</v>
      </c>
      <c r="K224" s="1" t="s">
        <v>119</v>
      </c>
      <c r="L224" t="b">
        <f>IF(COUNTIF(carcinogens!$A$2:$A$35,F224),TRUE,FALSE)</f>
        <v>1</v>
      </c>
      <c r="M224" t="b">
        <f t="shared" si="19"/>
        <v>1</v>
      </c>
      <c r="N224" s="3" t="str">
        <f t="shared" si="22"/>
        <v>&lt; 0.05</v>
      </c>
      <c r="O224" t="b">
        <f t="shared" si="20"/>
        <v>1</v>
      </c>
      <c r="P224" t="str">
        <f>VLOOKUP(C224,'Feedstock source'!$A$1:$B$8,2,FALSE)</f>
        <v>sludge</v>
      </c>
      <c r="Q224" t="e">
        <f>VLOOKUP($F224,'PAHs abbreviations'!$A$2:$B$17,2,FALSE)</f>
        <v>#N/A</v>
      </c>
      <c r="R224" s="3">
        <v>0.05</v>
      </c>
    </row>
    <row r="225" spans="1:18" hidden="1">
      <c r="A225" t="s">
        <v>112</v>
      </c>
      <c r="B225" t="s">
        <v>127</v>
      </c>
      <c r="C225" t="s">
        <v>134</v>
      </c>
      <c r="D225">
        <v>600</v>
      </c>
      <c r="E225" t="s">
        <v>119</v>
      </c>
      <c r="F225" t="s">
        <v>87</v>
      </c>
      <c r="G225" t="s">
        <v>76</v>
      </c>
      <c r="H225" s="3" t="s">
        <v>95</v>
      </c>
      <c r="I225" t="s">
        <v>27</v>
      </c>
      <c r="J225" s="1" t="s">
        <v>119</v>
      </c>
      <c r="K225" s="1" t="s">
        <v>119</v>
      </c>
      <c r="L225" t="b">
        <f>IF(COUNTIF(carcinogens!$A$2:$A$35,F225),TRUE,FALSE)</f>
        <v>1</v>
      </c>
      <c r="M225" t="b">
        <f t="shared" si="19"/>
        <v>1</v>
      </c>
      <c r="N225" s="3" t="str">
        <f t="shared" si="22"/>
        <v>&lt; 0.05</v>
      </c>
      <c r="O225" t="b">
        <f t="shared" si="20"/>
        <v>1</v>
      </c>
      <c r="P225" t="str">
        <f>VLOOKUP(C225,'Feedstock source'!$A$1:$B$8,2,FALSE)</f>
        <v>sludge</v>
      </c>
      <c r="Q225" t="e">
        <f>VLOOKUP($F225,'PAHs abbreviations'!$A$2:$B$17,2,FALSE)</f>
        <v>#N/A</v>
      </c>
      <c r="R225" s="3">
        <v>0.05</v>
      </c>
    </row>
    <row r="226" spans="1:18" hidden="1">
      <c r="A226" t="s">
        <v>112</v>
      </c>
      <c r="B226" t="s">
        <v>127</v>
      </c>
      <c r="C226" t="s">
        <v>134</v>
      </c>
      <c r="D226">
        <v>600</v>
      </c>
      <c r="E226" t="s">
        <v>119</v>
      </c>
      <c r="F226" t="s">
        <v>77</v>
      </c>
      <c r="G226" t="s">
        <v>76</v>
      </c>
      <c r="H226" s="3" t="s">
        <v>95</v>
      </c>
      <c r="I226" t="s">
        <v>27</v>
      </c>
      <c r="J226" s="1" t="s">
        <v>119</v>
      </c>
      <c r="K226" s="1" t="s">
        <v>119</v>
      </c>
      <c r="L226" t="b">
        <f>IF(COUNTIF(carcinogens!$A$2:$A$35,F226),TRUE,FALSE)</f>
        <v>1</v>
      </c>
      <c r="M226" t="b">
        <f t="shared" si="19"/>
        <v>1</v>
      </c>
      <c r="N226" s="3" t="str">
        <f t="shared" si="22"/>
        <v>&lt; 0.05</v>
      </c>
      <c r="O226" t="b">
        <f t="shared" si="20"/>
        <v>1</v>
      </c>
      <c r="P226" t="str">
        <f>VLOOKUP(C226,'Feedstock source'!$A$1:$B$8,2,FALSE)</f>
        <v>sludge</v>
      </c>
      <c r="Q226" t="e">
        <f>VLOOKUP($F226,'PAHs abbreviations'!$A$2:$B$17,2,FALSE)</f>
        <v>#N/A</v>
      </c>
      <c r="R226" s="3">
        <v>0.05</v>
      </c>
    </row>
    <row r="227" spans="1:18" hidden="1">
      <c r="A227" t="s">
        <v>112</v>
      </c>
      <c r="B227" t="s">
        <v>127</v>
      </c>
      <c r="C227" t="s">
        <v>134</v>
      </c>
      <c r="D227">
        <v>600</v>
      </c>
      <c r="E227" t="s">
        <v>119</v>
      </c>
      <c r="F227" t="s">
        <v>85</v>
      </c>
      <c r="G227" t="s">
        <v>76</v>
      </c>
      <c r="H227" s="3" t="s">
        <v>95</v>
      </c>
      <c r="I227" t="s">
        <v>27</v>
      </c>
      <c r="J227" s="1" t="s">
        <v>119</v>
      </c>
      <c r="K227" s="1" t="s">
        <v>119</v>
      </c>
      <c r="L227" t="b">
        <f>IF(COUNTIF(carcinogens!$A$2:$A$35,F227),TRUE,FALSE)</f>
        <v>1</v>
      </c>
      <c r="M227" t="b">
        <f t="shared" si="19"/>
        <v>1</v>
      </c>
      <c r="N227" s="3" t="str">
        <f t="shared" si="22"/>
        <v>&lt; 0.05</v>
      </c>
      <c r="O227" t="b">
        <f t="shared" si="20"/>
        <v>1</v>
      </c>
      <c r="P227" t="str">
        <f>VLOOKUP(C227,'Feedstock source'!$A$1:$B$8,2,FALSE)</f>
        <v>sludge</v>
      </c>
      <c r="Q227" t="e">
        <f>VLOOKUP($F227,'PAHs abbreviations'!$A$2:$B$17,2,FALSE)</f>
        <v>#N/A</v>
      </c>
      <c r="R227" s="3">
        <v>0.05</v>
      </c>
    </row>
    <row r="228" spans="1:18" hidden="1">
      <c r="A228" t="s">
        <v>113</v>
      </c>
      <c r="B228" t="s">
        <v>128</v>
      </c>
      <c r="C228" t="s">
        <v>134</v>
      </c>
      <c r="D228">
        <v>700</v>
      </c>
      <c r="E228" t="s">
        <v>119</v>
      </c>
      <c r="F228" t="s">
        <v>83</v>
      </c>
      <c r="G228" t="s">
        <v>76</v>
      </c>
      <c r="H228" s="3">
        <v>0.37</v>
      </c>
      <c r="I228" t="s">
        <v>27</v>
      </c>
      <c r="J228" s="1" t="s">
        <v>119</v>
      </c>
      <c r="K228" s="1" t="s">
        <v>119</v>
      </c>
      <c r="L228" t="b">
        <f>IF(COUNTIF(carcinogens!$A$2:$A$35,F228),TRUE,FALSE)</f>
        <v>1</v>
      </c>
      <c r="M228" t="b">
        <f t="shared" si="19"/>
        <v>0</v>
      </c>
      <c r="N228" s="3">
        <f t="shared" si="22"/>
        <v>0.37</v>
      </c>
      <c r="O228" t="b">
        <f t="shared" si="20"/>
        <v>0</v>
      </c>
      <c r="P228" t="str">
        <f>VLOOKUP(C228,'Feedstock source'!$A$1:$B$8,2,FALSE)</f>
        <v>sludge</v>
      </c>
      <c r="Q228" t="e">
        <f>VLOOKUP($F228,'PAHs abbreviations'!$A$2:$B$17,2,FALSE)</f>
        <v>#N/A</v>
      </c>
      <c r="R228" s="3">
        <v>0.37</v>
      </c>
    </row>
    <row r="229" spans="1:18" hidden="1">
      <c r="A229" t="s">
        <v>113</v>
      </c>
      <c r="B229" t="s">
        <v>128</v>
      </c>
      <c r="C229" t="s">
        <v>134</v>
      </c>
      <c r="D229">
        <v>700</v>
      </c>
      <c r="E229" t="s">
        <v>119</v>
      </c>
      <c r="F229" t="s">
        <v>92</v>
      </c>
      <c r="G229" t="s">
        <v>76</v>
      </c>
      <c r="H229" s="3">
        <v>0.18</v>
      </c>
      <c r="I229" t="s">
        <v>27</v>
      </c>
      <c r="J229" s="1" t="s">
        <v>119</v>
      </c>
      <c r="K229" s="1" t="s">
        <v>119</v>
      </c>
      <c r="L229" t="b">
        <f>IF(COUNTIF(carcinogens!$A$2:$A$35,F229),TRUE,FALSE)</f>
        <v>1</v>
      </c>
      <c r="M229" t="b">
        <f t="shared" si="19"/>
        <v>0</v>
      </c>
      <c r="N229" s="3">
        <f t="shared" si="22"/>
        <v>0.18</v>
      </c>
      <c r="O229" t="b">
        <f t="shared" si="20"/>
        <v>0</v>
      </c>
      <c r="P229" t="str">
        <f>VLOOKUP(C229,'Feedstock source'!$A$1:$B$8,2,FALSE)</f>
        <v>sludge</v>
      </c>
      <c r="Q229" t="e">
        <f>VLOOKUP($F229,'PAHs abbreviations'!$A$2:$B$17,2,FALSE)</f>
        <v>#N/A</v>
      </c>
      <c r="R229" s="3">
        <v>0.18</v>
      </c>
    </row>
    <row r="230" spans="1:18" hidden="1">
      <c r="A230" t="s">
        <v>113</v>
      </c>
      <c r="B230" t="s">
        <v>128</v>
      </c>
      <c r="C230" t="s">
        <v>134</v>
      </c>
      <c r="D230">
        <v>700</v>
      </c>
      <c r="E230" t="s">
        <v>119</v>
      </c>
      <c r="F230" t="s">
        <v>84</v>
      </c>
      <c r="G230" t="s">
        <v>76</v>
      </c>
      <c r="H230" s="3">
        <v>1.66</v>
      </c>
      <c r="I230" t="s">
        <v>27</v>
      </c>
      <c r="J230" s="1" t="s">
        <v>119</v>
      </c>
      <c r="K230" s="1" t="s">
        <v>119</v>
      </c>
      <c r="L230" t="b">
        <f>IF(COUNTIF(carcinogens!$A$2:$A$35,F230),TRUE,FALSE)</f>
        <v>1</v>
      </c>
      <c r="M230" t="b">
        <f t="shared" si="19"/>
        <v>0</v>
      </c>
      <c r="N230" s="3">
        <f t="shared" si="22"/>
        <v>1.66</v>
      </c>
      <c r="O230" t="b">
        <f t="shared" si="20"/>
        <v>0</v>
      </c>
      <c r="P230" t="str">
        <f>VLOOKUP(C230,'Feedstock source'!$A$1:$B$8,2,FALSE)</f>
        <v>sludge</v>
      </c>
      <c r="Q230" t="e">
        <f>VLOOKUP($F230,'PAHs abbreviations'!$A$2:$B$17,2,FALSE)</f>
        <v>#N/A</v>
      </c>
      <c r="R230" s="3">
        <v>1.66</v>
      </c>
    </row>
    <row r="231" spans="1:18" hidden="1">
      <c r="A231" t="s">
        <v>113</v>
      </c>
      <c r="B231" t="s">
        <v>128</v>
      </c>
      <c r="C231" t="s">
        <v>134</v>
      </c>
      <c r="D231">
        <v>700</v>
      </c>
      <c r="E231" t="s">
        <v>119</v>
      </c>
      <c r="F231" t="s">
        <v>94</v>
      </c>
      <c r="G231" t="s">
        <v>76</v>
      </c>
      <c r="H231" s="3">
        <v>0.37</v>
      </c>
      <c r="I231" t="s">
        <v>27</v>
      </c>
      <c r="J231" s="1" t="s">
        <v>119</v>
      </c>
      <c r="K231" s="1" t="s">
        <v>119</v>
      </c>
      <c r="L231" t="b">
        <f>IF(COUNTIF(carcinogens!$A$2:$A$35,F231),TRUE,FALSE)</f>
        <v>1</v>
      </c>
      <c r="M231" t="b">
        <f t="shared" si="19"/>
        <v>0</v>
      </c>
      <c r="N231" s="3">
        <f t="shared" si="22"/>
        <v>0.37</v>
      </c>
      <c r="O231" t="b">
        <f t="shared" si="20"/>
        <v>0</v>
      </c>
      <c r="P231" t="str">
        <f>VLOOKUP(C231,'Feedstock source'!$A$1:$B$8,2,FALSE)</f>
        <v>sludge</v>
      </c>
      <c r="Q231" t="e">
        <f>VLOOKUP($F231,'PAHs abbreviations'!$A$2:$B$17,2,FALSE)</f>
        <v>#N/A</v>
      </c>
      <c r="R231" s="3">
        <v>0.37</v>
      </c>
    </row>
    <row r="232" spans="1:18" hidden="1">
      <c r="A232" t="s">
        <v>113</v>
      </c>
      <c r="B232" t="s">
        <v>128</v>
      </c>
      <c r="C232" t="s">
        <v>134</v>
      </c>
      <c r="D232">
        <v>700</v>
      </c>
      <c r="E232" t="s">
        <v>119</v>
      </c>
      <c r="F232" t="s">
        <v>93</v>
      </c>
      <c r="G232" t="s">
        <v>76</v>
      </c>
      <c r="H232" s="3" t="s">
        <v>159</v>
      </c>
      <c r="I232" t="s">
        <v>27</v>
      </c>
      <c r="J232" s="1" t="s">
        <v>119</v>
      </c>
      <c r="K232" s="1" t="s">
        <v>119</v>
      </c>
      <c r="L232" t="b">
        <f>IF(COUNTIF(carcinogens!$A$2:$A$35,F232),TRUE,FALSE)</f>
        <v>1</v>
      </c>
      <c r="M232" t="b">
        <f t="shared" si="19"/>
        <v>1</v>
      </c>
      <c r="N232" s="3" t="str">
        <f t="shared" si="22"/>
        <v>&lt; 0.10</v>
      </c>
      <c r="O232" t="b">
        <f t="shared" si="20"/>
        <v>1</v>
      </c>
      <c r="P232" t="str">
        <f>VLOOKUP(C232,'Feedstock source'!$A$1:$B$8,2,FALSE)</f>
        <v>sludge</v>
      </c>
      <c r="Q232" t="e">
        <f>VLOOKUP($F232,'PAHs abbreviations'!$A$2:$B$17,2,FALSE)</f>
        <v>#N/A</v>
      </c>
      <c r="R232" s="3">
        <v>0.1</v>
      </c>
    </row>
    <row r="233" spans="1:18" hidden="1">
      <c r="A233" t="s">
        <v>113</v>
      </c>
      <c r="B233" t="s">
        <v>128</v>
      </c>
      <c r="C233" t="s">
        <v>134</v>
      </c>
      <c r="D233">
        <v>700</v>
      </c>
      <c r="E233" t="s">
        <v>119</v>
      </c>
      <c r="F233" t="s">
        <v>80</v>
      </c>
      <c r="G233" t="s">
        <v>76</v>
      </c>
      <c r="H233" s="3" t="s">
        <v>158</v>
      </c>
      <c r="I233" t="s">
        <v>27</v>
      </c>
      <c r="J233" s="1" t="s">
        <v>119</v>
      </c>
      <c r="K233" s="1" t="s">
        <v>119</v>
      </c>
      <c r="L233" t="b">
        <f>IF(COUNTIF(carcinogens!$A$2:$A$35,F233),TRUE,FALSE)</f>
        <v>1</v>
      </c>
      <c r="M233" t="b">
        <f t="shared" si="19"/>
        <v>1</v>
      </c>
      <c r="N233" s="3" t="str">
        <f t="shared" si="22"/>
        <v>&lt; 0.06</v>
      </c>
      <c r="O233" t="b">
        <f t="shared" si="20"/>
        <v>1</v>
      </c>
      <c r="P233" t="str">
        <f>VLOOKUP(C233,'Feedstock source'!$A$1:$B$8,2,FALSE)</f>
        <v>sludge</v>
      </c>
      <c r="Q233" t="e">
        <f>VLOOKUP($F233,'PAHs abbreviations'!$A$2:$B$17,2,FALSE)</f>
        <v>#N/A</v>
      </c>
      <c r="R233" s="3">
        <v>0.06</v>
      </c>
    </row>
    <row r="234" spans="1:18" hidden="1">
      <c r="A234" t="s">
        <v>113</v>
      </c>
      <c r="B234" t="s">
        <v>128</v>
      </c>
      <c r="C234" t="s">
        <v>134</v>
      </c>
      <c r="D234">
        <v>700</v>
      </c>
      <c r="E234" t="s">
        <v>119</v>
      </c>
      <c r="F234" t="s">
        <v>88</v>
      </c>
      <c r="G234" t="s">
        <v>76</v>
      </c>
      <c r="H234" s="3" t="s">
        <v>95</v>
      </c>
      <c r="I234" t="s">
        <v>27</v>
      </c>
      <c r="J234" s="1" t="s">
        <v>119</v>
      </c>
      <c r="K234" s="1" t="s">
        <v>119</v>
      </c>
      <c r="L234" t="b">
        <f>IF(COUNTIF(carcinogens!$A$2:$A$35,F234),TRUE,FALSE)</f>
        <v>1</v>
      </c>
      <c r="M234" t="b">
        <f t="shared" si="19"/>
        <v>1</v>
      </c>
      <c r="N234" s="3" t="str">
        <f t="shared" si="22"/>
        <v>&lt; 0.05</v>
      </c>
      <c r="O234" t="b">
        <f t="shared" si="20"/>
        <v>1</v>
      </c>
      <c r="P234" t="str">
        <f>VLOOKUP(C234,'Feedstock source'!$A$1:$B$8,2,FALSE)</f>
        <v>sludge</v>
      </c>
      <c r="Q234" t="e">
        <f>VLOOKUP($F234,'PAHs abbreviations'!$A$2:$B$17,2,FALSE)</f>
        <v>#N/A</v>
      </c>
      <c r="R234" s="3">
        <v>0.05</v>
      </c>
    </row>
    <row r="235" spans="1:18" hidden="1">
      <c r="A235" t="s">
        <v>113</v>
      </c>
      <c r="B235" t="s">
        <v>128</v>
      </c>
      <c r="C235" t="s">
        <v>134</v>
      </c>
      <c r="D235">
        <v>700</v>
      </c>
      <c r="E235" t="s">
        <v>119</v>
      </c>
      <c r="F235" t="s">
        <v>81</v>
      </c>
      <c r="G235" t="s">
        <v>76</v>
      </c>
      <c r="H235" s="3" t="s">
        <v>95</v>
      </c>
      <c r="I235" t="s">
        <v>27</v>
      </c>
      <c r="J235" s="1" t="s">
        <v>119</v>
      </c>
      <c r="K235" s="1" t="s">
        <v>119</v>
      </c>
      <c r="L235" t="b">
        <f>IF(COUNTIF(carcinogens!$A$2:$A$35,F235),TRUE,FALSE)</f>
        <v>1</v>
      </c>
      <c r="M235" t="b">
        <f t="shared" si="19"/>
        <v>1</v>
      </c>
      <c r="N235" s="3" t="str">
        <f t="shared" si="22"/>
        <v>&lt; 0.05</v>
      </c>
      <c r="O235" t="b">
        <f t="shared" si="20"/>
        <v>1</v>
      </c>
      <c r="P235" t="str">
        <f>VLOOKUP(C235,'Feedstock source'!$A$1:$B$8,2,FALSE)</f>
        <v>sludge</v>
      </c>
      <c r="Q235" t="e">
        <f>VLOOKUP($F235,'PAHs abbreviations'!$A$2:$B$17,2,FALSE)</f>
        <v>#N/A</v>
      </c>
      <c r="R235" s="3">
        <v>0.05</v>
      </c>
    </row>
    <row r="236" spans="1:18" hidden="1">
      <c r="A236" t="s">
        <v>113</v>
      </c>
      <c r="B236" t="s">
        <v>128</v>
      </c>
      <c r="C236" t="s">
        <v>134</v>
      </c>
      <c r="D236">
        <v>700</v>
      </c>
      <c r="E236" t="s">
        <v>119</v>
      </c>
      <c r="F236" t="s">
        <v>89</v>
      </c>
      <c r="G236" t="s">
        <v>76</v>
      </c>
      <c r="H236" s="3" t="s">
        <v>95</v>
      </c>
      <c r="I236" t="s">
        <v>27</v>
      </c>
      <c r="J236" s="1" t="s">
        <v>119</v>
      </c>
      <c r="K236" s="1" t="s">
        <v>119</v>
      </c>
      <c r="L236" t="b">
        <f>IF(COUNTIF(carcinogens!$A$2:$A$35,F236),TRUE,FALSE)</f>
        <v>1</v>
      </c>
      <c r="M236" t="b">
        <f t="shared" si="19"/>
        <v>1</v>
      </c>
      <c r="N236" s="3" t="str">
        <f t="shared" si="22"/>
        <v>&lt; 0.05</v>
      </c>
      <c r="O236" t="b">
        <f t="shared" si="20"/>
        <v>1</v>
      </c>
      <c r="P236" t="str">
        <f>VLOOKUP(C236,'Feedstock source'!$A$1:$B$8,2,FALSE)</f>
        <v>sludge</v>
      </c>
      <c r="Q236" t="e">
        <f>VLOOKUP($F236,'PAHs abbreviations'!$A$2:$B$17,2,FALSE)</f>
        <v>#N/A</v>
      </c>
      <c r="R236" s="3">
        <v>0.05</v>
      </c>
    </row>
    <row r="237" spans="1:18" hidden="1">
      <c r="A237" t="s">
        <v>113</v>
      </c>
      <c r="B237" t="s">
        <v>128</v>
      </c>
      <c r="C237" t="s">
        <v>134</v>
      </c>
      <c r="D237">
        <v>700</v>
      </c>
      <c r="E237" t="s">
        <v>119</v>
      </c>
      <c r="F237" t="s">
        <v>82</v>
      </c>
      <c r="G237" t="s">
        <v>76</v>
      </c>
      <c r="H237" s="3" t="s">
        <v>95</v>
      </c>
      <c r="I237" t="s">
        <v>27</v>
      </c>
      <c r="J237" s="1" t="s">
        <v>119</v>
      </c>
      <c r="K237" s="1" t="s">
        <v>119</v>
      </c>
      <c r="L237" t="b">
        <f>IF(COUNTIF(carcinogens!$A$2:$A$35,F237),TRUE,FALSE)</f>
        <v>1</v>
      </c>
      <c r="M237" t="b">
        <f t="shared" si="19"/>
        <v>1</v>
      </c>
      <c r="N237" s="3" t="str">
        <f t="shared" si="22"/>
        <v>&lt; 0.05</v>
      </c>
      <c r="O237" t="b">
        <f t="shared" si="20"/>
        <v>1</v>
      </c>
      <c r="P237" t="str">
        <f>VLOOKUP(C237,'Feedstock source'!$A$1:$B$8,2,FALSE)</f>
        <v>sludge</v>
      </c>
      <c r="Q237" t="e">
        <f>VLOOKUP($F237,'PAHs abbreviations'!$A$2:$B$17,2,FALSE)</f>
        <v>#N/A</v>
      </c>
      <c r="R237" s="3">
        <v>0.05</v>
      </c>
    </row>
    <row r="238" spans="1:18" hidden="1">
      <c r="A238" t="s">
        <v>113</v>
      </c>
      <c r="B238" t="s">
        <v>128</v>
      </c>
      <c r="C238" t="s">
        <v>134</v>
      </c>
      <c r="D238">
        <v>700</v>
      </c>
      <c r="E238" t="s">
        <v>119</v>
      </c>
      <c r="F238" t="s">
        <v>90</v>
      </c>
      <c r="G238" t="s">
        <v>76</v>
      </c>
      <c r="H238" s="3" t="s">
        <v>95</v>
      </c>
      <c r="I238" t="s">
        <v>27</v>
      </c>
      <c r="J238" s="1" t="s">
        <v>119</v>
      </c>
      <c r="K238" s="1" t="s">
        <v>119</v>
      </c>
      <c r="L238" t="b">
        <f>IF(COUNTIF(carcinogens!$A$2:$A$35,F238),TRUE,FALSE)</f>
        <v>1</v>
      </c>
      <c r="M238" t="b">
        <f t="shared" si="19"/>
        <v>1</v>
      </c>
      <c r="N238" s="3" t="str">
        <f t="shared" si="22"/>
        <v>&lt; 0.05</v>
      </c>
      <c r="O238" t="b">
        <f t="shared" si="20"/>
        <v>1</v>
      </c>
      <c r="P238" t="str">
        <f>VLOOKUP(C238,'Feedstock source'!$A$1:$B$8,2,FALSE)</f>
        <v>sludge</v>
      </c>
      <c r="Q238" t="e">
        <f>VLOOKUP($F238,'PAHs abbreviations'!$A$2:$B$17,2,FALSE)</f>
        <v>#N/A</v>
      </c>
      <c r="R238" s="3">
        <v>0.05</v>
      </c>
    </row>
    <row r="239" spans="1:18" hidden="1">
      <c r="A239" t="s">
        <v>113</v>
      </c>
      <c r="B239" t="s">
        <v>128</v>
      </c>
      <c r="C239" t="s">
        <v>134</v>
      </c>
      <c r="D239">
        <v>700</v>
      </c>
      <c r="E239" t="s">
        <v>119</v>
      </c>
      <c r="F239" t="s">
        <v>79</v>
      </c>
      <c r="G239" t="s">
        <v>76</v>
      </c>
      <c r="H239" s="3" t="s">
        <v>95</v>
      </c>
      <c r="I239" t="s">
        <v>27</v>
      </c>
      <c r="J239" s="1" t="s">
        <v>119</v>
      </c>
      <c r="K239" s="1" t="s">
        <v>119</v>
      </c>
      <c r="L239" t="b">
        <f>IF(COUNTIF(carcinogens!$A$2:$A$35,F239),TRUE,FALSE)</f>
        <v>1</v>
      </c>
      <c r="M239" t="b">
        <f t="shared" si="19"/>
        <v>1</v>
      </c>
      <c r="N239" s="3" t="str">
        <f t="shared" si="22"/>
        <v>&lt; 0.05</v>
      </c>
      <c r="O239" t="b">
        <f t="shared" si="20"/>
        <v>1</v>
      </c>
      <c r="P239" t="str">
        <f>VLOOKUP(C239,'Feedstock source'!$A$1:$B$8,2,FALSE)</f>
        <v>sludge</v>
      </c>
      <c r="Q239" t="e">
        <f>VLOOKUP($F239,'PAHs abbreviations'!$A$2:$B$17,2,FALSE)</f>
        <v>#N/A</v>
      </c>
      <c r="R239" s="3">
        <v>0.05</v>
      </c>
    </row>
    <row r="240" spans="1:18" hidden="1">
      <c r="A240" t="s">
        <v>113</v>
      </c>
      <c r="B240" t="s">
        <v>128</v>
      </c>
      <c r="C240" t="s">
        <v>134</v>
      </c>
      <c r="D240">
        <v>700</v>
      </c>
      <c r="E240" t="s">
        <v>119</v>
      </c>
      <c r="F240" t="s">
        <v>86</v>
      </c>
      <c r="G240" t="s">
        <v>76</v>
      </c>
      <c r="H240" s="3" t="s">
        <v>95</v>
      </c>
      <c r="I240" t="s">
        <v>27</v>
      </c>
      <c r="J240" s="1" t="s">
        <v>119</v>
      </c>
      <c r="K240" s="1" t="s">
        <v>119</v>
      </c>
      <c r="L240" t="b">
        <f>IF(COUNTIF(carcinogens!$A$2:$A$35,F240),TRUE,FALSE)</f>
        <v>1</v>
      </c>
      <c r="M240" t="b">
        <f t="shared" si="19"/>
        <v>1</v>
      </c>
      <c r="N240" s="3" t="str">
        <f t="shared" si="22"/>
        <v>&lt; 0.05</v>
      </c>
      <c r="O240" t="b">
        <f t="shared" si="20"/>
        <v>1</v>
      </c>
      <c r="P240" t="str">
        <f>VLOOKUP(C240,'Feedstock source'!$A$1:$B$8,2,FALSE)</f>
        <v>sludge</v>
      </c>
      <c r="Q240" t="e">
        <f>VLOOKUP($F240,'PAHs abbreviations'!$A$2:$B$17,2,FALSE)</f>
        <v>#N/A</v>
      </c>
      <c r="R240" s="3">
        <v>0.05</v>
      </c>
    </row>
    <row r="241" spans="1:18" hidden="1">
      <c r="A241" t="s">
        <v>113</v>
      </c>
      <c r="B241" t="s">
        <v>128</v>
      </c>
      <c r="C241" t="s">
        <v>134</v>
      </c>
      <c r="D241">
        <v>700</v>
      </c>
      <c r="E241" t="s">
        <v>119</v>
      </c>
      <c r="F241" t="s">
        <v>91</v>
      </c>
      <c r="G241" t="s">
        <v>76</v>
      </c>
      <c r="H241" s="3" t="s">
        <v>95</v>
      </c>
      <c r="I241" t="s">
        <v>27</v>
      </c>
      <c r="J241" s="1" t="s">
        <v>119</v>
      </c>
      <c r="K241" s="1" t="s">
        <v>119</v>
      </c>
      <c r="L241" t="b">
        <f>IF(COUNTIF(carcinogens!$A$2:$A$35,F241),TRUE,FALSE)</f>
        <v>1</v>
      </c>
      <c r="M241" t="b">
        <f t="shared" si="19"/>
        <v>1</v>
      </c>
      <c r="N241" s="3" t="str">
        <f t="shared" si="22"/>
        <v>&lt; 0.05</v>
      </c>
      <c r="O241" t="b">
        <f t="shared" si="20"/>
        <v>1</v>
      </c>
      <c r="P241" t="str">
        <f>VLOOKUP(C241,'Feedstock source'!$A$1:$B$8,2,FALSE)</f>
        <v>sludge</v>
      </c>
      <c r="Q241" t="e">
        <f>VLOOKUP($F241,'PAHs abbreviations'!$A$2:$B$17,2,FALSE)</f>
        <v>#N/A</v>
      </c>
      <c r="R241" s="3">
        <v>0.05</v>
      </c>
    </row>
    <row r="242" spans="1:18" hidden="1">
      <c r="A242" t="s">
        <v>113</v>
      </c>
      <c r="B242" t="s">
        <v>128</v>
      </c>
      <c r="C242" t="s">
        <v>134</v>
      </c>
      <c r="D242">
        <v>700</v>
      </c>
      <c r="E242" t="s">
        <v>119</v>
      </c>
      <c r="F242" t="s">
        <v>87</v>
      </c>
      <c r="G242" t="s">
        <v>76</v>
      </c>
      <c r="H242" s="3" t="s">
        <v>95</v>
      </c>
      <c r="I242" t="s">
        <v>27</v>
      </c>
      <c r="J242" s="1" t="s">
        <v>119</v>
      </c>
      <c r="K242" s="1" t="s">
        <v>119</v>
      </c>
      <c r="L242" t="b">
        <f>IF(COUNTIF(carcinogens!$A$2:$A$35,F242),TRUE,FALSE)</f>
        <v>1</v>
      </c>
      <c r="M242" t="b">
        <f t="shared" si="19"/>
        <v>1</v>
      </c>
      <c r="N242" s="3" t="str">
        <f t="shared" si="22"/>
        <v>&lt; 0.05</v>
      </c>
      <c r="O242" t="b">
        <f t="shared" si="20"/>
        <v>1</v>
      </c>
      <c r="P242" t="str">
        <f>VLOOKUP(C242,'Feedstock source'!$A$1:$B$8,2,FALSE)</f>
        <v>sludge</v>
      </c>
      <c r="Q242" t="e">
        <f>VLOOKUP($F242,'PAHs abbreviations'!$A$2:$B$17,2,FALSE)</f>
        <v>#N/A</v>
      </c>
      <c r="R242" s="3">
        <v>0.05</v>
      </c>
    </row>
    <row r="243" spans="1:18" hidden="1">
      <c r="A243" t="s">
        <v>113</v>
      </c>
      <c r="B243" t="s">
        <v>128</v>
      </c>
      <c r="C243" t="s">
        <v>134</v>
      </c>
      <c r="D243">
        <v>700</v>
      </c>
      <c r="E243" t="s">
        <v>119</v>
      </c>
      <c r="F243" t="s">
        <v>77</v>
      </c>
      <c r="G243" t="s">
        <v>76</v>
      </c>
      <c r="H243" s="3" t="s">
        <v>95</v>
      </c>
      <c r="I243" t="s">
        <v>27</v>
      </c>
      <c r="J243" s="1" t="s">
        <v>119</v>
      </c>
      <c r="K243" s="1" t="s">
        <v>119</v>
      </c>
      <c r="L243" t="b">
        <f>IF(COUNTIF(carcinogens!$A$2:$A$35,F243),TRUE,FALSE)</f>
        <v>1</v>
      </c>
      <c r="M243" t="b">
        <f t="shared" si="19"/>
        <v>1</v>
      </c>
      <c r="N243" s="3" t="str">
        <f t="shared" si="22"/>
        <v>&lt; 0.05</v>
      </c>
      <c r="O243" t="b">
        <f t="shared" si="20"/>
        <v>1</v>
      </c>
      <c r="P243" t="str">
        <f>VLOOKUP(C243,'Feedstock source'!$A$1:$B$8,2,FALSE)</f>
        <v>sludge</v>
      </c>
      <c r="Q243" t="e">
        <f>VLOOKUP($F243,'PAHs abbreviations'!$A$2:$B$17,2,FALSE)</f>
        <v>#N/A</v>
      </c>
      <c r="R243" s="3">
        <v>0.05</v>
      </c>
    </row>
    <row r="244" spans="1:18" hidden="1">
      <c r="A244" t="s">
        <v>113</v>
      </c>
      <c r="B244" t="s">
        <v>128</v>
      </c>
      <c r="C244" t="s">
        <v>134</v>
      </c>
      <c r="D244">
        <v>700</v>
      </c>
      <c r="E244" t="s">
        <v>119</v>
      </c>
      <c r="F244" t="s">
        <v>85</v>
      </c>
      <c r="G244" t="s">
        <v>76</v>
      </c>
      <c r="H244" s="3" t="s">
        <v>95</v>
      </c>
      <c r="I244" t="s">
        <v>27</v>
      </c>
      <c r="J244" s="1" t="s">
        <v>119</v>
      </c>
      <c r="K244" s="1" t="s">
        <v>119</v>
      </c>
      <c r="L244" t="b">
        <f>IF(COUNTIF(carcinogens!$A$2:$A$35,F244),TRUE,FALSE)</f>
        <v>1</v>
      </c>
      <c r="M244" t="b">
        <f t="shared" si="19"/>
        <v>1</v>
      </c>
      <c r="N244" s="3" t="str">
        <f t="shared" si="22"/>
        <v>&lt; 0.05</v>
      </c>
      <c r="O244" t="b">
        <f t="shared" si="20"/>
        <v>1</v>
      </c>
      <c r="P244" t="str">
        <f>VLOOKUP(C244,'Feedstock source'!$A$1:$B$8,2,FALSE)</f>
        <v>sludge</v>
      </c>
      <c r="Q244" t="e">
        <f>VLOOKUP($F244,'PAHs abbreviations'!$A$2:$B$17,2,FALSE)</f>
        <v>#N/A</v>
      </c>
      <c r="R244" s="3">
        <v>0.05</v>
      </c>
    </row>
    <row r="245" spans="1:18" hidden="1">
      <c r="A245" t="s">
        <v>277</v>
      </c>
      <c r="B245" t="s">
        <v>278</v>
      </c>
      <c r="C245" t="s">
        <v>134</v>
      </c>
      <c r="D245">
        <v>770</v>
      </c>
      <c r="E245" t="s">
        <v>119</v>
      </c>
      <c r="F245" t="s">
        <v>83</v>
      </c>
      <c r="G245" t="s">
        <v>76</v>
      </c>
      <c r="H245" s="3">
        <v>0.17</v>
      </c>
      <c r="I245" t="s">
        <v>27</v>
      </c>
      <c r="J245" s="1" t="s">
        <v>119</v>
      </c>
      <c r="K245" s="1" t="s">
        <v>119</v>
      </c>
      <c r="L245" t="b">
        <f>IF(COUNTIF(carcinogens!$A$2:$A$35,F245),TRUE,FALSE)</f>
        <v>1</v>
      </c>
      <c r="M245" t="b">
        <f t="shared" si="19"/>
        <v>0</v>
      </c>
      <c r="N245" s="3">
        <f t="shared" si="22"/>
        <v>0.17</v>
      </c>
      <c r="O245" t="b">
        <f t="shared" si="20"/>
        <v>0</v>
      </c>
      <c r="P245" t="str">
        <f>VLOOKUP(C245,'Feedstock source'!$A$1:$B$8,2,FALSE)</f>
        <v>sludge</v>
      </c>
      <c r="Q245" t="e">
        <f>VLOOKUP($F245,'PAHs abbreviations'!$A$2:$B$17,2,FALSE)</f>
        <v>#N/A</v>
      </c>
      <c r="R245" s="3">
        <v>0.17</v>
      </c>
    </row>
    <row r="246" spans="1:18" hidden="1">
      <c r="A246" t="s">
        <v>277</v>
      </c>
      <c r="B246" t="s">
        <v>278</v>
      </c>
      <c r="C246" t="s">
        <v>134</v>
      </c>
      <c r="D246">
        <v>770</v>
      </c>
      <c r="E246" t="s">
        <v>119</v>
      </c>
      <c r="F246" t="s">
        <v>84</v>
      </c>
      <c r="G246" t="s">
        <v>76</v>
      </c>
      <c r="H246" s="3">
        <v>0.27</v>
      </c>
      <c r="I246" t="s">
        <v>27</v>
      </c>
      <c r="J246" s="1" t="s">
        <v>119</v>
      </c>
      <c r="K246" s="1" t="s">
        <v>119</v>
      </c>
      <c r="L246" t="b">
        <f>IF(COUNTIF(carcinogens!$A$2:$A$35,F246),TRUE,FALSE)</f>
        <v>1</v>
      </c>
      <c r="M246" t="b">
        <f t="shared" si="19"/>
        <v>0</v>
      </c>
      <c r="N246" s="3">
        <f t="shared" si="22"/>
        <v>0.27</v>
      </c>
      <c r="O246" t="b">
        <f t="shared" si="20"/>
        <v>0</v>
      </c>
      <c r="P246" t="str">
        <f>VLOOKUP(C246,'Feedstock source'!$A$1:$B$8,2,FALSE)</f>
        <v>sludge</v>
      </c>
      <c r="Q246" t="e">
        <f>VLOOKUP($F246,'PAHs abbreviations'!$A$2:$B$17,2,FALSE)</f>
        <v>#N/A</v>
      </c>
      <c r="R246" s="3">
        <v>0.27</v>
      </c>
    </row>
    <row r="247" spans="1:18" hidden="1">
      <c r="A247" t="s">
        <v>277</v>
      </c>
      <c r="B247" t="s">
        <v>278</v>
      </c>
      <c r="C247" t="s">
        <v>134</v>
      </c>
      <c r="D247">
        <v>770</v>
      </c>
      <c r="E247" t="s">
        <v>119</v>
      </c>
      <c r="F247" t="s">
        <v>92</v>
      </c>
      <c r="G247" t="s">
        <v>76</v>
      </c>
      <c r="H247" s="3" t="s">
        <v>159</v>
      </c>
      <c r="I247" t="s">
        <v>27</v>
      </c>
      <c r="J247" s="1" t="s">
        <v>119</v>
      </c>
      <c r="K247" s="1" t="s">
        <v>119</v>
      </c>
      <c r="L247" t="b">
        <f>IF(COUNTIF(carcinogens!$A$2:$A$35,F247),TRUE,FALSE)</f>
        <v>1</v>
      </c>
      <c r="M247" t="b">
        <f t="shared" si="19"/>
        <v>1</v>
      </c>
      <c r="N247" s="3" t="str">
        <f t="shared" si="22"/>
        <v>&lt; 0.10</v>
      </c>
      <c r="O247" t="b">
        <f t="shared" si="20"/>
        <v>1</v>
      </c>
      <c r="P247" t="str">
        <f>VLOOKUP(C247,'Feedstock source'!$A$1:$B$8,2,FALSE)</f>
        <v>sludge</v>
      </c>
      <c r="Q247" t="e">
        <f>VLOOKUP($F247,'PAHs abbreviations'!$A$2:$B$17,2,FALSE)</f>
        <v>#N/A</v>
      </c>
      <c r="R247" s="3">
        <v>0.1</v>
      </c>
    </row>
    <row r="248" spans="1:18" hidden="1">
      <c r="A248" t="s">
        <v>277</v>
      </c>
      <c r="B248" t="s">
        <v>278</v>
      </c>
      <c r="C248" t="s">
        <v>134</v>
      </c>
      <c r="D248">
        <v>770</v>
      </c>
      <c r="E248" t="s">
        <v>119</v>
      </c>
      <c r="F248" t="s">
        <v>93</v>
      </c>
      <c r="G248" t="s">
        <v>76</v>
      </c>
      <c r="H248" s="3" t="s">
        <v>159</v>
      </c>
      <c r="I248" t="s">
        <v>27</v>
      </c>
      <c r="J248" s="1" t="s">
        <v>119</v>
      </c>
      <c r="K248" s="1" t="s">
        <v>119</v>
      </c>
      <c r="L248" t="b">
        <f>IF(COUNTIF(carcinogens!$A$2:$A$35,F248),TRUE,FALSE)</f>
        <v>1</v>
      </c>
      <c r="M248" t="b">
        <f t="shared" si="19"/>
        <v>1</v>
      </c>
      <c r="N248" s="3" t="str">
        <f t="shared" si="22"/>
        <v>&lt; 0.10</v>
      </c>
      <c r="O248" t="b">
        <f t="shared" si="20"/>
        <v>1</v>
      </c>
      <c r="P248" t="str">
        <f>VLOOKUP(C248,'Feedstock source'!$A$1:$B$8,2,FALSE)</f>
        <v>sludge</v>
      </c>
      <c r="Q248" t="e">
        <f>VLOOKUP($F248,'PAHs abbreviations'!$A$2:$B$17,2,FALSE)</f>
        <v>#N/A</v>
      </c>
      <c r="R248" s="3">
        <v>0.1</v>
      </c>
    </row>
    <row r="249" spans="1:18" hidden="1">
      <c r="A249" t="s">
        <v>277</v>
      </c>
      <c r="B249" t="s">
        <v>278</v>
      </c>
      <c r="C249" t="s">
        <v>134</v>
      </c>
      <c r="D249">
        <v>770</v>
      </c>
      <c r="E249" t="s">
        <v>119</v>
      </c>
      <c r="F249" t="s">
        <v>80</v>
      </c>
      <c r="G249" t="s">
        <v>76</v>
      </c>
      <c r="H249" s="3" t="s">
        <v>158</v>
      </c>
      <c r="I249" t="s">
        <v>27</v>
      </c>
      <c r="J249" s="1" t="s">
        <v>119</v>
      </c>
      <c r="K249" s="1" t="s">
        <v>119</v>
      </c>
      <c r="L249" t="b">
        <f>IF(COUNTIF(carcinogens!$A$2:$A$35,F249),TRUE,FALSE)</f>
        <v>1</v>
      </c>
      <c r="M249" t="b">
        <f t="shared" si="19"/>
        <v>1</v>
      </c>
      <c r="N249" s="3" t="str">
        <f t="shared" si="22"/>
        <v>&lt; 0.06</v>
      </c>
      <c r="O249" t="b">
        <f t="shared" si="20"/>
        <v>1</v>
      </c>
      <c r="P249" t="str">
        <f>VLOOKUP(C249,'Feedstock source'!$A$1:$B$8,2,FALSE)</f>
        <v>sludge</v>
      </c>
      <c r="Q249" t="e">
        <f>VLOOKUP($F249,'PAHs abbreviations'!$A$2:$B$17,2,FALSE)</f>
        <v>#N/A</v>
      </c>
      <c r="R249" s="3">
        <v>0.06</v>
      </c>
    </row>
    <row r="250" spans="1:18" hidden="1">
      <c r="A250" t="s">
        <v>277</v>
      </c>
      <c r="B250" t="s">
        <v>278</v>
      </c>
      <c r="C250" t="s">
        <v>134</v>
      </c>
      <c r="D250">
        <v>770</v>
      </c>
      <c r="E250" t="s">
        <v>119</v>
      </c>
      <c r="F250" t="s">
        <v>88</v>
      </c>
      <c r="G250" t="s">
        <v>76</v>
      </c>
      <c r="H250" s="3" t="s">
        <v>95</v>
      </c>
      <c r="I250" t="s">
        <v>27</v>
      </c>
      <c r="J250" s="1" t="s">
        <v>119</v>
      </c>
      <c r="K250" s="1" t="s">
        <v>119</v>
      </c>
      <c r="L250" t="b">
        <f>IF(COUNTIF(carcinogens!$A$2:$A$35,F250),TRUE,FALSE)</f>
        <v>1</v>
      </c>
      <c r="M250" t="b">
        <f t="shared" si="19"/>
        <v>1</v>
      </c>
      <c r="N250" s="3" t="str">
        <f t="shared" si="22"/>
        <v>&lt; 0.05</v>
      </c>
      <c r="O250" t="b">
        <f t="shared" si="20"/>
        <v>1</v>
      </c>
      <c r="P250" t="str">
        <f>VLOOKUP(C250,'Feedstock source'!$A$1:$B$8,2,FALSE)</f>
        <v>sludge</v>
      </c>
      <c r="Q250" t="e">
        <f>VLOOKUP($F250,'PAHs abbreviations'!$A$2:$B$17,2,FALSE)</f>
        <v>#N/A</v>
      </c>
      <c r="R250" s="3">
        <v>0.05</v>
      </c>
    </row>
    <row r="251" spans="1:18" hidden="1">
      <c r="A251" t="s">
        <v>277</v>
      </c>
      <c r="B251" t="s">
        <v>278</v>
      </c>
      <c r="C251" t="s">
        <v>134</v>
      </c>
      <c r="D251">
        <v>770</v>
      </c>
      <c r="E251" t="s">
        <v>119</v>
      </c>
      <c r="F251" t="s">
        <v>81</v>
      </c>
      <c r="G251" t="s">
        <v>76</v>
      </c>
      <c r="H251" s="3" t="s">
        <v>95</v>
      </c>
      <c r="I251" t="s">
        <v>27</v>
      </c>
      <c r="J251" s="1" t="s">
        <v>119</v>
      </c>
      <c r="K251" s="1" t="s">
        <v>119</v>
      </c>
      <c r="L251" t="b">
        <f>IF(COUNTIF(carcinogens!$A$2:$A$35,F251),TRUE,FALSE)</f>
        <v>1</v>
      </c>
      <c r="M251" t="b">
        <f t="shared" si="19"/>
        <v>1</v>
      </c>
      <c r="N251" s="3" t="str">
        <f t="shared" si="22"/>
        <v>&lt; 0.05</v>
      </c>
      <c r="O251" t="b">
        <f t="shared" si="20"/>
        <v>1</v>
      </c>
      <c r="P251" t="str">
        <f>VLOOKUP(C251,'Feedstock source'!$A$1:$B$8,2,FALSE)</f>
        <v>sludge</v>
      </c>
      <c r="Q251" t="e">
        <f>VLOOKUP($F251,'PAHs abbreviations'!$A$2:$B$17,2,FALSE)</f>
        <v>#N/A</v>
      </c>
      <c r="R251" s="3">
        <v>0.05</v>
      </c>
    </row>
    <row r="252" spans="1:18" hidden="1">
      <c r="A252" t="s">
        <v>277</v>
      </c>
      <c r="B252" t="s">
        <v>278</v>
      </c>
      <c r="C252" t="s">
        <v>134</v>
      </c>
      <c r="D252">
        <v>770</v>
      </c>
      <c r="E252" t="s">
        <v>119</v>
      </c>
      <c r="F252" t="s">
        <v>89</v>
      </c>
      <c r="G252" t="s">
        <v>76</v>
      </c>
      <c r="H252" s="3" t="s">
        <v>95</v>
      </c>
      <c r="I252" t="s">
        <v>27</v>
      </c>
      <c r="J252" s="1" t="s">
        <v>119</v>
      </c>
      <c r="K252" s="1" t="s">
        <v>119</v>
      </c>
      <c r="L252" t="b">
        <f>IF(COUNTIF(carcinogens!$A$2:$A$35,F252),TRUE,FALSE)</f>
        <v>1</v>
      </c>
      <c r="M252" t="b">
        <f t="shared" si="19"/>
        <v>1</v>
      </c>
      <c r="N252" s="3" t="str">
        <f t="shared" si="22"/>
        <v>&lt; 0.05</v>
      </c>
      <c r="O252" t="b">
        <f t="shared" si="20"/>
        <v>1</v>
      </c>
      <c r="P252" t="str">
        <f>VLOOKUP(C252,'Feedstock source'!$A$1:$B$8,2,FALSE)</f>
        <v>sludge</v>
      </c>
      <c r="Q252" t="e">
        <f>VLOOKUP($F252,'PAHs abbreviations'!$A$2:$B$17,2,FALSE)</f>
        <v>#N/A</v>
      </c>
      <c r="R252" s="3">
        <v>0.05</v>
      </c>
    </row>
    <row r="253" spans="1:18" hidden="1">
      <c r="A253" t="s">
        <v>277</v>
      </c>
      <c r="B253" t="s">
        <v>278</v>
      </c>
      <c r="C253" t="s">
        <v>134</v>
      </c>
      <c r="D253">
        <v>770</v>
      </c>
      <c r="E253" t="s">
        <v>119</v>
      </c>
      <c r="F253" t="s">
        <v>82</v>
      </c>
      <c r="G253" t="s">
        <v>76</v>
      </c>
      <c r="H253" s="3" t="s">
        <v>95</v>
      </c>
      <c r="I253" t="s">
        <v>27</v>
      </c>
      <c r="J253" s="1" t="s">
        <v>119</v>
      </c>
      <c r="K253" s="1" t="s">
        <v>119</v>
      </c>
      <c r="L253" t="b">
        <f>IF(COUNTIF(carcinogens!$A$2:$A$35,F253),TRUE,FALSE)</f>
        <v>1</v>
      </c>
      <c r="M253" t="b">
        <f t="shared" si="19"/>
        <v>1</v>
      </c>
      <c r="N253" s="3" t="str">
        <f t="shared" si="22"/>
        <v>&lt; 0.05</v>
      </c>
      <c r="O253" t="b">
        <f t="shared" si="20"/>
        <v>1</v>
      </c>
      <c r="P253" t="str">
        <f>VLOOKUP(C253,'Feedstock source'!$A$1:$B$8,2,FALSE)</f>
        <v>sludge</v>
      </c>
      <c r="Q253" t="e">
        <f>VLOOKUP($F253,'PAHs abbreviations'!$A$2:$B$17,2,FALSE)</f>
        <v>#N/A</v>
      </c>
      <c r="R253" s="3">
        <v>0.05</v>
      </c>
    </row>
    <row r="254" spans="1:18" hidden="1">
      <c r="A254" t="s">
        <v>277</v>
      </c>
      <c r="B254" t="s">
        <v>278</v>
      </c>
      <c r="C254" t="s">
        <v>134</v>
      </c>
      <c r="D254">
        <v>770</v>
      </c>
      <c r="E254" t="s">
        <v>119</v>
      </c>
      <c r="F254" t="s">
        <v>90</v>
      </c>
      <c r="G254" t="s">
        <v>76</v>
      </c>
      <c r="H254" s="3" t="s">
        <v>95</v>
      </c>
      <c r="I254" t="s">
        <v>27</v>
      </c>
      <c r="J254" s="1" t="s">
        <v>119</v>
      </c>
      <c r="K254" s="1" t="s">
        <v>119</v>
      </c>
      <c r="L254" t="b">
        <f>IF(COUNTIF(carcinogens!$A$2:$A$35,F254),TRUE,FALSE)</f>
        <v>1</v>
      </c>
      <c r="M254" t="b">
        <f t="shared" si="19"/>
        <v>1</v>
      </c>
      <c r="N254" s="3" t="str">
        <f t="shared" si="22"/>
        <v>&lt; 0.05</v>
      </c>
      <c r="O254" t="b">
        <f t="shared" si="20"/>
        <v>1</v>
      </c>
      <c r="P254" t="str">
        <f>VLOOKUP(C254,'Feedstock source'!$A$1:$B$8,2,FALSE)</f>
        <v>sludge</v>
      </c>
      <c r="Q254" t="e">
        <f>VLOOKUP($F254,'PAHs abbreviations'!$A$2:$B$17,2,FALSE)</f>
        <v>#N/A</v>
      </c>
      <c r="R254" s="3">
        <v>0.05</v>
      </c>
    </row>
    <row r="255" spans="1:18" hidden="1">
      <c r="A255" t="s">
        <v>277</v>
      </c>
      <c r="B255" t="s">
        <v>278</v>
      </c>
      <c r="C255" t="s">
        <v>134</v>
      </c>
      <c r="D255">
        <v>770</v>
      </c>
      <c r="E255" t="s">
        <v>119</v>
      </c>
      <c r="F255" t="s">
        <v>79</v>
      </c>
      <c r="G255" t="s">
        <v>76</v>
      </c>
      <c r="H255" s="3" t="s">
        <v>95</v>
      </c>
      <c r="I255" t="s">
        <v>27</v>
      </c>
      <c r="J255" s="1" t="s">
        <v>119</v>
      </c>
      <c r="K255" s="1" t="s">
        <v>119</v>
      </c>
      <c r="L255" t="b">
        <f>IF(COUNTIF(carcinogens!$A$2:$A$35,F255),TRUE,FALSE)</f>
        <v>1</v>
      </c>
      <c r="M255" t="b">
        <f t="shared" si="19"/>
        <v>1</v>
      </c>
      <c r="N255" s="3" t="str">
        <f t="shared" si="22"/>
        <v>&lt; 0.05</v>
      </c>
      <c r="O255" t="b">
        <f t="shared" si="20"/>
        <v>1</v>
      </c>
      <c r="P255" t="str">
        <f>VLOOKUP(C255,'Feedstock source'!$A$1:$B$8,2,FALSE)</f>
        <v>sludge</v>
      </c>
      <c r="Q255" t="e">
        <f>VLOOKUP($F255,'PAHs abbreviations'!$A$2:$B$17,2,FALSE)</f>
        <v>#N/A</v>
      </c>
      <c r="R255" s="3">
        <v>0.05</v>
      </c>
    </row>
    <row r="256" spans="1:18" hidden="1">
      <c r="A256" t="s">
        <v>277</v>
      </c>
      <c r="B256" t="s">
        <v>278</v>
      </c>
      <c r="C256" t="s">
        <v>134</v>
      </c>
      <c r="D256">
        <v>770</v>
      </c>
      <c r="E256" t="s">
        <v>119</v>
      </c>
      <c r="F256" t="s">
        <v>86</v>
      </c>
      <c r="G256" t="s">
        <v>76</v>
      </c>
      <c r="H256" s="3" t="s">
        <v>95</v>
      </c>
      <c r="I256" t="s">
        <v>27</v>
      </c>
      <c r="J256" s="1" t="s">
        <v>119</v>
      </c>
      <c r="K256" s="1" t="s">
        <v>119</v>
      </c>
      <c r="L256" t="b">
        <f>IF(COUNTIF(carcinogens!$A$2:$A$35,F256),TRUE,FALSE)</f>
        <v>1</v>
      </c>
      <c r="M256" t="b">
        <f t="shared" si="19"/>
        <v>1</v>
      </c>
      <c r="N256" s="3" t="str">
        <f t="shared" si="22"/>
        <v>&lt; 0.05</v>
      </c>
      <c r="O256" t="b">
        <f t="shared" si="20"/>
        <v>1</v>
      </c>
      <c r="P256" t="str">
        <f>VLOOKUP(C256,'Feedstock source'!$A$1:$B$8,2,FALSE)</f>
        <v>sludge</v>
      </c>
      <c r="Q256" t="e">
        <f>VLOOKUP($F256,'PAHs abbreviations'!$A$2:$B$17,2,FALSE)</f>
        <v>#N/A</v>
      </c>
      <c r="R256" s="3">
        <v>0.05</v>
      </c>
    </row>
    <row r="257" spans="1:18" hidden="1">
      <c r="A257" t="s">
        <v>277</v>
      </c>
      <c r="B257" t="s">
        <v>278</v>
      </c>
      <c r="C257" t="s">
        <v>134</v>
      </c>
      <c r="D257">
        <v>770</v>
      </c>
      <c r="E257" t="s">
        <v>119</v>
      </c>
      <c r="F257" t="s">
        <v>91</v>
      </c>
      <c r="G257" t="s">
        <v>76</v>
      </c>
      <c r="H257" s="3" t="s">
        <v>95</v>
      </c>
      <c r="I257" t="s">
        <v>27</v>
      </c>
      <c r="J257" s="1" t="s">
        <v>119</v>
      </c>
      <c r="K257" s="1" t="s">
        <v>119</v>
      </c>
      <c r="L257" t="b">
        <f>IF(COUNTIF(carcinogens!$A$2:$A$35,F257),TRUE,FALSE)</f>
        <v>1</v>
      </c>
      <c r="M257" t="b">
        <f t="shared" si="19"/>
        <v>1</v>
      </c>
      <c r="N257" s="3" t="str">
        <f t="shared" si="22"/>
        <v>&lt; 0.05</v>
      </c>
      <c r="O257" t="b">
        <f t="shared" si="20"/>
        <v>1</v>
      </c>
      <c r="P257" t="str">
        <f>VLOOKUP(C257,'Feedstock source'!$A$1:$B$8,2,FALSE)</f>
        <v>sludge</v>
      </c>
      <c r="Q257" t="e">
        <f>VLOOKUP($F257,'PAHs abbreviations'!$A$2:$B$17,2,FALSE)</f>
        <v>#N/A</v>
      </c>
      <c r="R257" s="3">
        <v>0.05</v>
      </c>
    </row>
    <row r="258" spans="1:18" hidden="1">
      <c r="A258" t="s">
        <v>277</v>
      </c>
      <c r="B258" t="s">
        <v>278</v>
      </c>
      <c r="C258" t="s">
        <v>134</v>
      </c>
      <c r="D258">
        <v>770</v>
      </c>
      <c r="E258" t="s">
        <v>119</v>
      </c>
      <c r="F258" t="s">
        <v>87</v>
      </c>
      <c r="G258" t="s">
        <v>76</v>
      </c>
      <c r="H258" s="3" t="s">
        <v>95</v>
      </c>
      <c r="I258" t="s">
        <v>27</v>
      </c>
      <c r="J258" s="1" t="s">
        <v>119</v>
      </c>
      <c r="K258" s="1" t="s">
        <v>119</v>
      </c>
      <c r="L258" t="b">
        <f>IF(COUNTIF(carcinogens!$A$2:$A$35,F258),TRUE,FALSE)</f>
        <v>1</v>
      </c>
      <c r="M258" t="b">
        <f t="shared" ref="M258:M321" si="23">IF(ISNUMBER(H258),FALSE,TRUE)</f>
        <v>1</v>
      </c>
      <c r="N258" s="3" t="str">
        <f t="shared" si="22"/>
        <v>&lt; 0.05</v>
      </c>
      <c r="O258" t="b">
        <f t="shared" ref="O258:O321" si="24">IF(ISNUMBER(N258),FALSE,TRUE)</f>
        <v>1</v>
      </c>
      <c r="P258" t="str">
        <f>VLOOKUP(C258,'Feedstock source'!$A$1:$B$8,2,FALSE)</f>
        <v>sludge</v>
      </c>
      <c r="Q258" t="e">
        <f>VLOOKUP($F258,'PAHs abbreviations'!$A$2:$B$17,2,FALSE)</f>
        <v>#N/A</v>
      </c>
      <c r="R258" s="3">
        <v>0.05</v>
      </c>
    </row>
    <row r="259" spans="1:18" hidden="1">
      <c r="A259" t="s">
        <v>277</v>
      </c>
      <c r="B259" t="s">
        <v>278</v>
      </c>
      <c r="C259" t="s">
        <v>134</v>
      </c>
      <c r="D259">
        <v>770</v>
      </c>
      <c r="E259" t="s">
        <v>119</v>
      </c>
      <c r="F259" t="s">
        <v>77</v>
      </c>
      <c r="G259" t="s">
        <v>76</v>
      </c>
      <c r="H259" s="3" t="s">
        <v>95</v>
      </c>
      <c r="I259" t="s">
        <v>27</v>
      </c>
      <c r="J259" s="1" t="s">
        <v>119</v>
      </c>
      <c r="K259" s="1" t="s">
        <v>119</v>
      </c>
      <c r="L259" t="b">
        <f>IF(COUNTIF(carcinogens!$A$2:$A$35,F259),TRUE,FALSE)</f>
        <v>1</v>
      </c>
      <c r="M259" t="b">
        <f t="shared" si="23"/>
        <v>1</v>
      </c>
      <c r="N259" s="3" t="str">
        <f t="shared" si="22"/>
        <v>&lt; 0.05</v>
      </c>
      <c r="O259" t="b">
        <f t="shared" si="24"/>
        <v>1</v>
      </c>
      <c r="P259" t="str">
        <f>VLOOKUP(C259,'Feedstock source'!$A$1:$B$8,2,FALSE)</f>
        <v>sludge</v>
      </c>
      <c r="Q259" t="e">
        <f>VLOOKUP($F259,'PAHs abbreviations'!$A$2:$B$17,2,FALSE)</f>
        <v>#N/A</v>
      </c>
      <c r="R259" s="3">
        <v>0.05</v>
      </c>
    </row>
    <row r="260" spans="1:18" hidden="1">
      <c r="A260" t="s">
        <v>277</v>
      </c>
      <c r="B260" t="s">
        <v>278</v>
      </c>
      <c r="C260" t="s">
        <v>134</v>
      </c>
      <c r="D260">
        <v>770</v>
      </c>
      <c r="E260" t="s">
        <v>119</v>
      </c>
      <c r="F260" t="s">
        <v>85</v>
      </c>
      <c r="G260" t="s">
        <v>76</v>
      </c>
      <c r="H260" s="3" t="s">
        <v>95</v>
      </c>
      <c r="I260" t="s">
        <v>27</v>
      </c>
      <c r="J260" s="1" t="s">
        <v>119</v>
      </c>
      <c r="K260" s="1" t="s">
        <v>119</v>
      </c>
      <c r="L260" t="b">
        <f>IF(COUNTIF(carcinogens!$A$2:$A$35,F260),TRUE,FALSE)</f>
        <v>1</v>
      </c>
      <c r="M260" t="b">
        <f t="shared" si="23"/>
        <v>1</v>
      </c>
      <c r="N260" s="3" t="str">
        <f t="shared" si="22"/>
        <v>&lt; 0.05</v>
      </c>
      <c r="O260" t="b">
        <f t="shared" si="24"/>
        <v>1</v>
      </c>
      <c r="P260" t="str">
        <f>VLOOKUP(C260,'Feedstock source'!$A$1:$B$8,2,FALSE)</f>
        <v>sludge</v>
      </c>
      <c r="Q260" t="e">
        <f>VLOOKUP($F260,'PAHs abbreviations'!$A$2:$B$17,2,FALSE)</f>
        <v>#N/A</v>
      </c>
      <c r="R260" s="3">
        <v>0.05</v>
      </c>
    </row>
    <row r="261" spans="1:18" hidden="1">
      <c r="A261" t="s">
        <v>277</v>
      </c>
      <c r="B261" t="s">
        <v>278</v>
      </c>
      <c r="C261" t="s">
        <v>134</v>
      </c>
      <c r="D261">
        <v>770</v>
      </c>
      <c r="E261" t="s">
        <v>119</v>
      </c>
      <c r="F261" t="s">
        <v>94</v>
      </c>
      <c r="G261" t="s">
        <v>76</v>
      </c>
      <c r="H261" s="3" t="s">
        <v>162</v>
      </c>
      <c r="I261" t="s">
        <v>27</v>
      </c>
      <c r="J261" s="1" t="s">
        <v>119</v>
      </c>
      <c r="K261" s="1" t="s">
        <v>119</v>
      </c>
      <c r="L261" t="b">
        <f>IF(COUNTIF(carcinogens!$A$2:$A$35,F261),TRUE,FALSE)</f>
        <v>1</v>
      </c>
      <c r="M261" t="b">
        <f t="shared" si="23"/>
        <v>1</v>
      </c>
      <c r="N261" s="3" t="str">
        <f t="shared" si="22"/>
        <v>&lt; 0.20</v>
      </c>
      <c r="O261" t="b">
        <f t="shared" si="24"/>
        <v>1</v>
      </c>
      <c r="P261" t="str">
        <f>VLOOKUP(C261,'Feedstock source'!$A$1:$B$8,2,FALSE)</f>
        <v>sludge</v>
      </c>
      <c r="Q261" t="e">
        <f>VLOOKUP($F261,'PAHs abbreviations'!$A$2:$B$17,2,FALSE)</f>
        <v>#N/A</v>
      </c>
      <c r="R261" s="3">
        <v>0.2</v>
      </c>
    </row>
    <row r="262" spans="1:18" hidden="1">
      <c r="A262" t="s">
        <v>111</v>
      </c>
      <c r="B262" t="s">
        <v>126</v>
      </c>
      <c r="C262" t="s">
        <v>134</v>
      </c>
      <c r="D262">
        <v>500</v>
      </c>
      <c r="E262" t="s">
        <v>119</v>
      </c>
      <c r="F262" t="s">
        <v>49</v>
      </c>
      <c r="G262" t="s">
        <v>46</v>
      </c>
      <c r="H262" s="3">
        <v>6.9000000000000006E-2</v>
      </c>
      <c r="I262" t="s">
        <v>0</v>
      </c>
      <c r="J262" s="1" t="s">
        <v>119</v>
      </c>
      <c r="K262" s="1" t="s">
        <v>119</v>
      </c>
      <c r="L262" t="b">
        <f>IF(COUNTIF(carcinogens!$A$2:$A$35,F262),TRUE,FALSE)</f>
        <v>0</v>
      </c>
      <c r="M262" t="b">
        <f t="shared" si="23"/>
        <v>0</v>
      </c>
      <c r="N262" s="3">
        <f t="shared" si="22"/>
        <v>6.9000000000000006E-2</v>
      </c>
      <c r="O262" t="b">
        <f t="shared" si="24"/>
        <v>0</v>
      </c>
      <c r="P262" t="str">
        <f>VLOOKUP(C262,'Feedstock source'!$A$1:$B$8,2,FALSE)</f>
        <v>sludge</v>
      </c>
      <c r="Q262" t="str">
        <f>VLOOKUP($F262,'PAHs abbreviations'!$A$2:$B$17,2,FALSE)</f>
        <v>Ace</v>
      </c>
      <c r="R262" s="3">
        <v>6.9000000000000006E-2</v>
      </c>
    </row>
    <row r="263" spans="1:18" hidden="1">
      <c r="A263" t="s">
        <v>111</v>
      </c>
      <c r="B263" t="s">
        <v>126</v>
      </c>
      <c r="C263" t="s">
        <v>134</v>
      </c>
      <c r="D263">
        <v>500</v>
      </c>
      <c r="E263" t="s">
        <v>119</v>
      </c>
      <c r="F263" t="s">
        <v>49</v>
      </c>
      <c r="G263" t="s">
        <v>46</v>
      </c>
      <c r="H263" s="3">
        <v>8.4000000000000005E-2</v>
      </c>
      <c r="I263" t="s">
        <v>0</v>
      </c>
      <c r="J263" s="1" t="s">
        <v>119</v>
      </c>
      <c r="K263" s="1" t="s">
        <v>119</v>
      </c>
      <c r="L263" t="b">
        <f>IF(COUNTIF(carcinogens!$A$2:$A$35,F263),TRUE,FALSE)</f>
        <v>0</v>
      </c>
      <c r="M263" t="b">
        <f t="shared" si="23"/>
        <v>0</v>
      </c>
      <c r="N263" s="3">
        <f t="shared" si="22"/>
        <v>8.4000000000000005E-2</v>
      </c>
      <c r="O263" t="b">
        <f t="shared" si="24"/>
        <v>0</v>
      </c>
      <c r="P263" t="str">
        <f>VLOOKUP(C263,'Feedstock source'!$A$1:$B$8,2,FALSE)</f>
        <v>sludge</v>
      </c>
      <c r="Q263" t="str">
        <f>VLOOKUP($F263,'PAHs abbreviations'!$A$2:$B$17,2,FALSE)</f>
        <v>Ace</v>
      </c>
      <c r="R263" s="3">
        <v>8.4000000000000005E-2</v>
      </c>
    </row>
    <row r="264" spans="1:18" hidden="1">
      <c r="A264" t="s">
        <v>111</v>
      </c>
      <c r="B264" t="s">
        <v>126</v>
      </c>
      <c r="C264" t="s">
        <v>134</v>
      </c>
      <c r="D264">
        <v>500</v>
      </c>
      <c r="E264" t="s">
        <v>119</v>
      </c>
      <c r="F264" t="s">
        <v>49</v>
      </c>
      <c r="G264" t="s">
        <v>46</v>
      </c>
      <c r="H264" s="3">
        <v>8.6999999999999994E-2</v>
      </c>
      <c r="I264" t="s">
        <v>0</v>
      </c>
      <c r="J264" s="1" t="s">
        <v>119</v>
      </c>
      <c r="K264" s="1" t="s">
        <v>119</v>
      </c>
      <c r="L264" t="b">
        <f>IF(COUNTIF(carcinogens!$A$2:$A$35,F264),TRUE,FALSE)</f>
        <v>0</v>
      </c>
      <c r="M264" t="b">
        <f t="shared" si="23"/>
        <v>0</v>
      </c>
      <c r="N264" s="3">
        <f t="shared" si="22"/>
        <v>8.6999999999999994E-2</v>
      </c>
      <c r="O264" t="b">
        <f t="shared" si="24"/>
        <v>0</v>
      </c>
      <c r="P264" t="str">
        <f>VLOOKUP(C264,'Feedstock source'!$A$1:$B$8,2,FALSE)</f>
        <v>sludge</v>
      </c>
      <c r="Q264" t="str">
        <f>VLOOKUP($F264,'PAHs abbreviations'!$A$2:$B$17,2,FALSE)</f>
        <v>Ace</v>
      </c>
      <c r="R264" s="3">
        <v>8.6999999999999994E-2</v>
      </c>
    </row>
    <row r="265" spans="1:18" hidden="1">
      <c r="A265" t="s">
        <v>111</v>
      </c>
      <c r="B265" t="s">
        <v>126</v>
      </c>
      <c r="C265" t="s">
        <v>134</v>
      </c>
      <c r="D265">
        <v>500</v>
      </c>
      <c r="E265" t="s">
        <v>119</v>
      </c>
      <c r="F265" t="s">
        <v>48</v>
      </c>
      <c r="G265" t="s">
        <v>46</v>
      </c>
      <c r="H265" s="3">
        <v>7.8E-2</v>
      </c>
      <c r="I265" t="s">
        <v>0</v>
      </c>
      <c r="J265" s="1" t="s">
        <v>119</v>
      </c>
      <c r="K265" s="1" t="s">
        <v>119</v>
      </c>
      <c r="L265" t="b">
        <f>IF(COUNTIF(carcinogens!$A$2:$A$35,F265),TRUE,FALSE)</f>
        <v>0</v>
      </c>
      <c r="M265" t="b">
        <f t="shared" si="23"/>
        <v>0</v>
      </c>
      <c r="N265" s="3">
        <f t="shared" si="22"/>
        <v>7.8E-2</v>
      </c>
      <c r="O265" t="b">
        <f t="shared" si="24"/>
        <v>0</v>
      </c>
      <c r="P265" t="str">
        <f>VLOOKUP(C265,'Feedstock source'!$A$1:$B$8,2,FALSE)</f>
        <v>sludge</v>
      </c>
      <c r="Q265" t="str">
        <f>VLOOKUP($F265,'PAHs abbreviations'!$A$2:$B$17,2,FALSE)</f>
        <v>Acy</v>
      </c>
      <c r="R265" s="3">
        <v>7.8E-2</v>
      </c>
    </row>
    <row r="266" spans="1:18" hidden="1">
      <c r="A266" t="s">
        <v>111</v>
      </c>
      <c r="B266" t="s">
        <v>126</v>
      </c>
      <c r="C266" t="s">
        <v>134</v>
      </c>
      <c r="D266">
        <v>500</v>
      </c>
      <c r="E266" t="s">
        <v>119</v>
      </c>
      <c r="F266" t="s">
        <v>48</v>
      </c>
      <c r="G266" t="s">
        <v>46</v>
      </c>
      <c r="H266" s="3">
        <v>8.6999999999999994E-2</v>
      </c>
      <c r="I266" t="s">
        <v>0</v>
      </c>
      <c r="J266" s="1" t="s">
        <v>119</v>
      </c>
      <c r="K266" s="1" t="s">
        <v>119</v>
      </c>
      <c r="L266" t="b">
        <f>IF(COUNTIF(carcinogens!$A$2:$A$35,F266),TRUE,FALSE)</f>
        <v>0</v>
      </c>
      <c r="M266" t="b">
        <f t="shared" si="23"/>
        <v>0</v>
      </c>
      <c r="N266" s="3">
        <f t="shared" si="22"/>
        <v>8.6999999999999994E-2</v>
      </c>
      <c r="O266" t="b">
        <f t="shared" si="24"/>
        <v>0</v>
      </c>
      <c r="P266" t="str">
        <f>VLOOKUP(C266,'Feedstock source'!$A$1:$B$8,2,FALSE)</f>
        <v>sludge</v>
      </c>
      <c r="Q266" t="str">
        <f>VLOOKUP($F266,'PAHs abbreviations'!$A$2:$B$17,2,FALSE)</f>
        <v>Acy</v>
      </c>
      <c r="R266" s="3">
        <v>8.6999999999999994E-2</v>
      </c>
    </row>
    <row r="267" spans="1:18" hidden="1">
      <c r="A267" t="s">
        <v>111</v>
      </c>
      <c r="B267" t="s">
        <v>126</v>
      </c>
      <c r="C267" t="s">
        <v>134</v>
      </c>
      <c r="D267">
        <v>500</v>
      </c>
      <c r="E267" t="s">
        <v>119</v>
      </c>
      <c r="F267" t="s">
        <v>48</v>
      </c>
      <c r="G267" t="s">
        <v>46</v>
      </c>
      <c r="H267" s="3">
        <v>0.09</v>
      </c>
      <c r="I267" t="s">
        <v>0</v>
      </c>
      <c r="J267" s="1" t="s">
        <v>119</v>
      </c>
      <c r="K267" s="1" t="s">
        <v>119</v>
      </c>
      <c r="L267" t="b">
        <f>IF(COUNTIF(carcinogens!$A$2:$A$35,F267),TRUE,FALSE)</f>
        <v>0</v>
      </c>
      <c r="M267" t="b">
        <f t="shared" si="23"/>
        <v>0</v>
      </c>
      <c r="N267" s="3">
        <f t="shared" si="22"/>
        <v>0.09</v>
      </c>
      <c r="O267" t="b">
        <f t="shared" si="24"/>
        <v>0</v>
      </c>
      <c r="P267" t="str">
        <f>VLOOKUP(C267,'Feedstock source'!$A$1:$B$8,2,FALSE)</f>
        <v>sludge</v>
      </c>
      <c r="Q267" t="str">
        <f>VLOOKUP($F267,'PAHs abbreviations'!$A$2:$B$17,2,FALSE)</f>
        <v>Acy</v>
      </c>
      <c r="R267" s="3">
        <v>0.09</v>
      </c>
    </row>
    <row r="268" spans="1:18" hidden="1">
      <c r="A268" t="s">
        <v>111</v>
      </c>
      <c r="B268" t="s">
        <v>126</v>
      </c>
      <c r="C268" t="s">
        <v>134</v>
      </c>
      <c r="D268">
        <v>500</v>
      </c>
      <c r="E268" t="s">
        <v>119</v>
      </c>
      <c r="F268" t="s">
        <v>52</v>
      </c>
      <c r="G268" t="s">
        <v>46</v>
      </c>
      <c r="H268" s="3">
        <v>0.74399999999999999</v>
      </c>
      <c r="I268" t="s">
        <v>0</v>
      </c>
      <c r="J268" s="1" t="s">
        <v>119</v>
      </c>
      <c r="K268" s="1" t="s">
        <v>119</v>
      </c>
      <c r="L268" t="b">
        <f>IF(COUNTIF(carcinogens!$A$2:$A$35,F268),TRUE,FALSE)</f>
        <v>0</v>
      </c>
      <c r="M268" t="b">
        <f t="shared" si="23"/>
        <v>0</v>
      </c>
      <c r="N268" s="3">
        <f t="shared" si="22"/>
        <v>0.74399999999999999</v>
      </c>
      <c r="O268" t="b">
        <f t="shared" si="24"/>
        <v>0</v>
      </c>
      <c r="P268" t="str">
        <f>VLOOKUP(C268,'Feedstock source'!$A$1:$B$8,2,FALSE)</f>
        <v>sludge</v>
      </c>
      <c r="Q268" t="str">
        <f>VLOOKUP($F268,'PAHs abbreviations'!$A$2:$B$17,2,FALSE)</f>
        <v>Ant</v>
      </c>
      <c r="R268" s="3">
        <v>0.74399999999999999</v>
      </c>
    </row>
    <row r="269" spans="1:18" hidden="1">
      <c r="A269" t="s">
        <v>111</v>
      </c>
      <c r="B269" t="s">
        <v>126</v>
      </c>
      <c r="C269" t="s">
        <v>134</v>
      </c>
      <c r="D269">
        <v>500</v>
      </c>
      <c r="E269" t="s">
        <v>119</v>
      </c>
      <c r="F269" t="s">
        <v>52</v>
      </c>
      <c r="G269" t="s">
        <v>46</v>
      </c>
      <c r="H269" s="3">
        <v>0.83499999999999996</v>
      </c>
      <c r="I269" t="s">
        <v>0</v>
      </c>
      <c r="J269" s="1" t="s">
        <v>119</v>
      </c>
      <c r="K269" s="1" t="s">
        <v>119</v>
      </c>
      <c r="L269" t="b">
        <f>IF(COUNTIF(carcinogens!$A$2:$A$35,F269),TRUE,FALSE)</f>
        <v>0</v>
      </c>
      <c r="M269" t="b">
        <f t="shared" si="23"/>
        <v>0</v>
      </c>
      <c r="N269" s="3">
        <f t="shared" si="22"/>
        <v>0.83499999999999996</v>
      </c>
      <c r="O269" t="b">
        <f t="shared" si="24"/>
        <v>0</v>
      </c>
      <c r="P269" t="str">
        <f>VLOOKUP(C269,'Feedstock source'!$A$1:$B$8,2,FALSE)</f>
        <v>sludge</v>
      </c>
      <c r="Q269" t="str">
        <f>VLOOKUP($F269,'PAHs abbreviations'!$A$2:$B$17,2,FALSE)</f>
        <v>Ant</v>
      </c>
      <c r="R269" s="3">
        <v>0.83499999999999996</v>
      </c>
    </row>
    <row r="270" spans="1:18" hidden="1">
      <c r="A270" t="s">
        <v>111</v>
      </c>
      <c r="B270" t="s">
        <v>126</v>
      </c>
      <c r="C270" t="s">
        <v>134</v>
      </c>
      <c r="D270">
        <v>500</v>
      </c>
      <c r="E270" t="s">
        <v>119</v>
      </c>
      <c r="F270" t="s">
        <v>52</v>
      </c>
      <c r="G270" t="s">
        <v>46</v>
      </c>
      <c r="H270" s="3">
        <v>0.88800000000000001</v>
      </c>
      <c r="I270" t="s">
        <v>0</v>
      </c>
      <c r="J270" s="1" t="s">
        <v>119</v>
      </c>
      <c r="K270" s="1" t="s">
        <v>119</v>
      </c>
      <c r="L270" t="b">
        <f>IF(COUNTIF(carcinogens!$A$2:$A$35,F270),TRUE,FALSE)</f>
        <v>0</v>
      </c>
      <c r="M270" t="b">
        <f t="shared" si="23"/>
        <v>0</v>
      </c>
      <c r="N270" s="3">
        <f t="shared" si="22"/>
        <v>0.88800000000000001</v>
      </c>
      <c r="O270" t="b">
        <f t="shared" si="24"/>
        <v>0</v>
      </c>
      <c r="P270" t="str">
        <f>VLOOKUP(C270,'Feedstock source'!$A$1:$B$8,2,FALSE)</f>
        <v>sludge</v>
      </c>
      <c r="Q270" t="str">
        <f>VLOOKUP($F270,'PAHs abbreviations'!$A$2:$B$17,2,FALSE)</f>
        <v>Ant</v>
      </c>
      <c r="R270" s="3">
        <v>0.88800000000000001</v>
      </c>
    </row>
    <row r="271" spans="1:18" hidden="1">
      <c r="A271" t="s">
        <v>111</v>
      </c>
      <c r="B271" t="s">
        <v>126</v>
      </c>
      <c r="C271" t="s">
        <v>134</v>
      </c>
      <c r="D271">
        <v>500</v>
      </c>
      <c r="E271" t="s">
        <v>119</v>
      </c>
      <c r="F271" t="s">
        <v>55</v>
      </c>
      <c r="G271" t="s">
        <v>46</v>
      </c>
      <c r="H271" s="3">
        <v>0.37</v>
      </c>
      <c r="I271" t="s">
        <v>0</v>
      </c>
      <c r="J271" s="1" t="s">
        <v>119</v>
      </c>
      <c r="K271" s="1" t="s">
        <v>119</v>
      </c>
      <c r="L271" t="b">
        <f>IF(COUNTIF(carcinogens!$A$2:$A$35,F271),TRUE,FALSE)</f>
        <v>1</v>
      </c>
      <c r="M271" t="b">
        <f t="shared" si="23"/>
        <v>0</v>
      </c>
      <c r="N271" s="3">
        <f t="shared" si="22"/>
        <v>0.37</v>
      </c>
      <c r="O271" t="b">
        <f t="shared" si="24"/>
        <v>0</v>
      </c>
      <c r="P271" t="str">
        <f>VLOOKUP(C271,'Feedstock source'!$A$1:$B$8,2,FALSE)</f>
        <v>sludge</v>
      </c>
      <c r="Q271" t="str">
        <f>VLOOKUP($F271,'PAHs abbreviations'!$A$2:$B$17,2,FALSE)</f>
        <v>B(a)A</v>
      </c>
      <c r="R271" s="3">
        <v>0.37</v>
      </c>
    </row>
    <row r="272" spans="1:18" hidden="1">
      <c r="A272" t="s">
        <v>111</v>
      </c>
      <c r="B272" t="s">
        <v>126</v>
      </c>
      <c r="C272" t="s">
        <v>134</v>
      </c>
      <c r="D272">
        <v>500</v>
      </c>
      <c r="E272" t="s">
        <v>119</v>
      </c>
      <c r="F272" t="s">
        <v>55</v>
      </c>
      <c r="G272" t="s">
        <v>46</v>
      </c>
      <c r="H272" s="3">
        <v>0.38100000000000001</v>
      </c>
      <c r="I272" t="s">
        <v>0</v>
      </c>
      <c r="J272" s="1" t="s">
        <v>119</v>
      </c>
      <c r="K272" s="1" t="s">
        <v>119</v>
      </c>
      <c r="L272" t="b">
        <f>IF(COUNTIF(carcinogens!$A$2:$A$35,F272),TRUE,FALSE)</f>
        <v>1</v>
      </c>
      <c r="M272" t="b">
        <f t="shared" si="23"/>
        <v>0</v>
      </c>
      <c r="N272" s="3">
        <f t="shared" si="22"/>
        <v>0.38100000000000001</v>
      </c>
      <c r="O272" t="b">
        <f t="shared" si="24"/>
        <v>0</v>
      </c>
      <c r="P272" t="str">
        <f>VLOOKUP(C272,'Feedstock source'!$A$1:$B$8,2,FALSE)</f>
        <v>sludge</v>
      </c>
      <c r="Q272" t="str">
        <f>VLOOKUP($F272,'PAHs abbreviations'!$A$2:$B$17,2,FALSE)</f>
        <v>B(a)A</v>
      </c>
      <c r="R272" s="3">
        <v>0.38100000000000001</v>
      </c>
    </row>
    <row r="273" spans="1:18" hidden="1">
      <c r="A273" t="s">
        <v>111</v>
      </c>
      <c r="B273" t="s">
        <v>126</v>
      </c>
      <c r="C273" t="s">
        <v>134</v>
      </c>
      <c r="D273">
        <v>500</v>
      </c>
      <c r="E273" t="s">
        <v>119</v>
      </c>
      <c r="F273" t="s">
        <v>55</v>
      </c>
      <c r="G273" t="s">
        <v>46</v>
      </c>
      <c r="H273" s="3">
        <v>0.38500000000000001</v>
      </c>
      <c r="I273" t="s">
        <v>0</v>
      </c>
      <c r="J273" s="1" t="s">
        <v>119</v>
      </c>
      <c r="K273" s="1" t="s">
        <v>119</v>
      </c>
      <c r="L273" t="b">
        <f>IF(COUNTIF(carcinogens!$A$2:$A$35,F273),TRUE,FALSE)</f>
        <v>1</v>
      </c>
      <c r="M273" t="b">
        <f t="shared" si="23"/>
        <v>0</v>
      </c>
      <c r="N273" s="3">
        <f t="shared" si="22"/>
        <v>0.38500000000000001</v>
      </c>
      <c r="O273" t="b">
        <f t="shared" si="24"/>
        <v>0</v>
      </c>
      <c r="P273" t="str">
        <f>VLOOKUP(C273,'Feedstock source'!$A$1:$B$8,2,FALSE)</f>
        <v>sludge</v>
      </c>
      <c r="Q273" t="str">
        <f>VLOOKUP($F273,'PAHs abbreviations'!$A$2:$B$17,2,FALSE)</f>
        <v>B(a)A</v>
      </c>
      <c r="R273" s="3">
        <v>0.38500000000000001</v>
      </c>
    </row>
    <row r="274" spans="1:18" hidden="1">
      <c r="A274" t="s">
        <v>111</v>
      </c>
      <c r="B274" t="s">
        <v>126</v>
      </c>
      <c r="C274" t="s">
        <v>134</v>
      </c>
      <c r="D274">
        <v>500</v>
      </c>
      <c r="E274" t="s">
        <v>119</v>
      </c>
      <c r="F274" t="s">
        <v>59</v>
      </c>
      <c r="G274" t="s">
        <v>46</v>
      </c>
      <c r="H274" s="3">
        <v>0.53500000000000003</v>
      </c>
      <c r="I274" t="s">
        <v>0</v>
      </c>
      <c r="J274" s="1" t="s">
        <v>119</v>
      </c>
      <c r="K274" s="1" t="s">
        <v>119</v>
      </c>
      <c r="L274" t="b">
        <f>IF(COUNTIF(carcinogens!$A$2:$A$35,F274),TRUE,FALSE)</f>
        <v>1</v>
      </c>
      <c r="M274" t="b">
        <f t="shared" si="23"/>
        <v>0</v>
      </c>
      <c r="N274" s="3">
        <f t="shared" si="22"/>
        <v>0.53500000000000003</v>
      </c>
      <c r="O274" t="b">
        <f t="shared" si="24"/>
        <v>0</v>
      </c>
      <c r="P274" t="str">
        <f>VLOOKUP(C274,'Feedstock source'!$A$1:$B$8,2,FALSE)</f>
        <v>sludge</v>
      </c>
      <c r="Q274" t="str">
        <f>VLOOKUP($F274,'PAHs abbreviations'!$A$2:$B$17,2,FALSE)</f>
        <v>B(a)P</v>
      </c>
      <c r="R274" s="3">
        <v>0.53500000000000003</v>
      </c>
    </row>
    <row r="275" spans="1:18" hidden="1">
      <c r="A275" t="s">
        <v>111</v>
      </c>
      <c r="B275" t="s">
        <v>126</v>
      </c>
      <c r="C275" t="s">
        <v>134</v>
      </c>
      <c r="D275">
        <v>500</v>
      </c>
      <c r="E275" t="s">
        <v>119</v>
      </c>
      <c r="F275" t="s">
        <v>59</v>
      </c>
      <c r="G275" t="s">
        <v>46</v>
      </c>
      <c r="H275" s="3">
        <v>0.61799999999999899</v>
      </c>
      <c r="I275" t="s">
        <v>0</v>
      </c>
      <c r="J275" s="1" t="s">
        <v>119</v>
      </c>
      <c r="K275" s="1" t="s">
        <v>119</v>
      </c>
      <c r="L275" t="b">
        <f>IF(COUNTIF(carcinogens!$A$2:$A$35,F275),TRUE,FALSE)</f>
        <v>1</v>
      </c>
      <c r="M275" t="b">
        <f t="shared" si="23"/>
        <v>0</v>
      </c>
      <c r="N275" s="3">
        <f t="shared" si="22"/>
        <v>0.61799999999999899</v>
      </c>
      <c r="O275" t="b">
        <f t="shared" si="24"/>
        <v>0</v>
      </c>
      <c r="P275" t="str">
        <f>VLOOKUP(C275,'Feedstock source'!$A$1:$B$8,2,FALSE)</f>
        <v>sludge</v>
      </c>
      <c r="Q275" t="str">
        <f>VLOOKUP($F275,'PAHs abbreviations'!$A$2:$B$17,2,FALSE)</f>
        <v>B(a)P</v>
      </c>
      <c r="R275" s="3">
        <v>0.61799999999999899</v>
      </c>
    </row>
    <row r="276" spans="1:18" hidden="1">
      <c r="A276" t="s">
        <v>111</v>
      </c>
      <c r="B276" t="s">
        <v>126</v>
      </c>
      <c r="C276" t="s">
        <v>134</v>
      </c>
      <c r="D276">
        <v>500</v>
      </c>
      <c r="E276" t="s">
        <v>119</v>
      </c>
      <c r="F276" t="s">
        <v>59</v>
      </c>
      <c r="G276" t="s">
        <v>46</v>
      </c>
      <c r="H276" s="3">
        <v>0.64900000000000002</v>
      </c>
      <c r="I276" t="s">
        <v>0</v>
      </c>
      <c r="J276" s="1" t="s">
        <v>119</v>
      </c>
      <c r="K276" s="1" t="s">
        <v>119</v>
      </c>
      <c r="L276" t="b">
        <f>IF(COUNTIF(carcinogens!$A$2:$A$35,F276),TRUE,FALSE)</f>
        <v>1</v>
      </c>
      <c r="M276" t="b">
        <f t="shared" si="23"/>
        <v>0</v>
      </c>
      <c r="N276" s="3">
        <f t="shared" si="22"/>
        <v>0.64900000000000002</v>
      </c>
      <c r="O276" t="b">
        <f t="shared" si="24"/>
        <v>0</v>
      </c>
      <c r="P276" t="str">
        <f>VLOOKUP(C276,'Feedstock source'!$A$1:$B$8,2,FALSE)</f>
        <v>sludge</v>
      </c>
      <c r="Q276" t="str">
        <f>VLOOKUP($F276,'PAHs abbreviations'!$A$2:$B$17,2,FALSE)</f>
        <v>B(a)P</v>
      </c>
      <c r="R276" s="3">
        <v>0.64900000000000002</v>
      </c>
    </row>
    <row r="277" spans="1:18" hidden="1">
      <c r="A277" t="s">
        <v>111</v>
      </c>
      <c r="B277" t="s">
        <v>126</v>
      </c>
      <c r="C277" t="s">
        <v>134</v>
      </c>
      <c r="D277">
        <v>500</v>
      </c>
      <c r="E277" t="s">
        <v>119</v>
      </c>
      <c r="F277" t="s">
        <v>57</v>
      </c>
      <c r="G277" t="s">
        <v>46</v>
      </c>
      <c r="H277" s="3">
        <v>0.28599999999999998</v>
      </c>
      <c r="I277" t="s">
        <v>0</v>
      </c>
      <c r="J277" s="1" t="s">
        <v>119</v>
      </c>
      <c r="K277" s="1" t="s">
        <v>119</v>
      </c>
      <c r="L277" t="b">
        <f>IF(COUNTIF(carcinogens!$A$2:$A$35,F277),TRUE,FALSE)</f>
        <v>1</v>
      </c>
      <c r="M277" t="b">
        <f t="shared" si="23"/>
        <v>0</v>
      </c>
      <c r="N277" s="3">
        <f t="shared" si="22"/>
        <v>0.28599999999999998</v>
      </c>
      <c r="O277" t="b">
        <f t="shared" si="24"/>
        <v>0</v>
      </c>
      <c r="P277" t="str">
        <f>VLOOKUP(C277,'Feedstock source'!$A$1:$B$8,2,FALSE)</f>
        <v>sludge</v>
      </c>
      <c r="Q277" t="str">
        <f>VLOOKUP($F277,'PAHs abbreviations'!$A$2:$B$17,2,FALSE)</f>
        <v>B(b)F</v>
      </c>
      <c r="R277" s="3">
        <v>0.28599999999999998</v>
      </c>
    </row>
    <row r="278" spans="1:18" hidden="1">
      <c r="A278" t="s">
        <v>111</v>
      </c>
      <c r="B278" t="s">
        <v>126</v>
      </c>
      <c r="C278" t="s">
        <v>134</v>
      </c>
      <c r="D278">
        <v>500</v>
      </c>
      <c r="E278" t="s">
        <v>119</v>
      </c>
      <c r="F278" t="s">
        <v>57</v>
      </c>
      <c r="G278" t="s">
        <v>46</v>
      </c>
      <c r="H278" s="3">
        <v>0.3</v>
      </c>
      <c r="I278" t="s">
        <v>0</v>
      </c>
      <c r="J278" s="1" t="s">
        <v>119</v>
      </c>
      <c r="K278" s="1" t="s">
        <v>119</v>
      </c>
      <c r="L278" t="b">
        <f>IF(COUNTIF(carcinogens!$A$2:$A$35,F278),TRUE,FALSE)</f>
        <v>1</v>
      </c>
      <c r="M278" t="b">
        <f t="shared" si="23"/>
        <v>0</v>
      </c>
      <c r="N278" s="3">
        <f t="shared" ref="N278:N341" si="25">H278</f>
        <v>0.3</v>
      </c>
      <c r="O278" t="b">
        <f t="shared" si="24"/>
        <v>0</v>
      </c>
      <c r="P278" t="str">
        <f>VLOOKUP(C278,'Feedstock source'!$A$1:$B$8,2,FALSE)</f>
        <v>sludge</v>
      </c>
      <c r="Q278" t="str">
        <f>VLOOKUP($F278,'PAHs abbreviations'!$A$2:$B$17,2,FALSE)</f>
        <v>B(b)F</v>
      </c>
      <c r="R278" s="3">
        <v>0.3</v>
      </c>
    </row>
    <row r="279" spans="1:18" hidden="1">
      <c r="A279" t="s">
        <v>111</v>
      </c>
      <c r="B279" t="s">
        <v>126</v>
      </c>
      <c r="C279" t="s">
        <v>134</v>
      </c>
      <c r="D279">
        <v>500</v>
      </c>
      <c r="E279" t="s">
        <v>119</v>
      </c>
      <c r="F279" t="s">
        <v>57</v>
      </c>
      <c r="G279" t="s">
        <v>46</v>
      </c>
      <c r="H279" s="3">
        <v>0.309</v>
      </c>
      <c r="I279" t="s">
        <v>0</v>
      </c>
      <c r="J279" s="1" t="s">
        <v>119</v>
      </c>
      <c r="K279" s="1" t="s">
        <v>119</v>
      </c>
      <c r="L279" t="b">
        <f>IF(COUNTIF(carcinogens!$A$2:$A$35,F279),TRUE,FALSE)</f>
        <v>1</v>
      </c>
      <c r="M279" t="b">
        <f t="shared" si="23"/>
        <v>0</v>
      </c>
      <c r="N279" s="3">
        <f t="shared" si="25"/>
        <v>0.309</v>
      </c>
      <c r="O279" t="b">
        <f t="shared" si="24"/>
        <v>0</v>
      </c>
      <c r="P279" t="str">
        <f>VLOOKUP(C279,'Feedstock source'!$A$1:$B$8,2,FALSE)</f>
        <v>sludge</v>
      </c>
      <c r="Q279" t="str">
        <f>VLOOKUP($F279,'PAHs abbreviations'!$A$2:$B$17,2,FALSE)</f>
        <v>B(b)F</v>
      </c>
      <c r="R279" s="3">
        <v>0.309</v>
      </c>
    </row>
    <row r="280" spans="1:18" hidden="1">
      <c r="A280" t="s">
        <v>111</v>
      </c>
      <c r="B280" t="s">
        <v>126</v>
      </c>
      <c r="C280" t="s">
        <v>134</v>
      </c>
      <c r="D280">
        <v>500</v>
      </c>
      <c r="E280" t="s">
        <v>119</v>
      </c>
      <c r="F280" t="s">
        <v>61</v>
      </c>
      <c r="G280" t="s">
        <v>46</v>
      </c>
      <c r="H280" s="3">
        <v>0.24099999999999899</v>
      </c>
      <c r="I280" t="s">
        <v>0</v>
      </c>
      <c r="J280" s="1" t="s">
        <v>119</v>
      </c>
      <c r="K280" s="1" t="s">
        <v>119</v>
      </c>
      <c r="L280" t="b">
        <f>IF(COUNTIF(carcinogens!$A$2:$A$35,F280),TRUE,FALSE)</f>
        <v>1</v>
      </c>
      <c r="M280" t="b">
        <f t="shared" si="23"/>
        <v>0</v>
      </c>
      <c r="N280" s="3">
        <f t="shared" si="25"/>
        <v>0.24099999999999899</v>
      </c>
      <c r="O280" t="b">
        <f t="shared" si="24"/>
        <v>0</v>
      </c>
      <c r="P280" t="str">
        <f>VLOOKUP(C280,'Feedstock source'!$A$1:$B$8,2,FALSE)</f>
        <v>sludge</v>
      </c>
      <c r="Q280" t="str">
        <f>VLOOKUP($F280,'PAHs abbreviations'!$A$2:$B$17,2,FALSE)</f>
        <v>B(ghi)P</v>
      </c>
      <c r="R280" s="3">
        <v>0.24099999999999899</v>
      </c>
    </row>
    <row r="281" spans="1:18" hidden="1">
      <c r="A281" t="s">
        <v>111</v>
      </c>
      <c r="B281" t="s">
        <v>126</v>
      </c>
      <c r="C281" t="s">
        <v>134</v>
      </c>
      <c r="D281">
        <v>500</v>
      </c>
      <c r="E281" t="s">
        <v>119</v>
      </c>
      <c r="F281" t="s">
        <v>61</v>
      </c>
      <c r="G281" t="s">
        <v>46</v>
      </c>
      <c r="H281" s="3">
        <v>0.27300000000000002</v>
      </c>
      <c r="I281" t="s">
        <v>0</v>
      </c>
      <c r="J281" s="1" t="s">
        <v>119</v>
      </c>
      <c r="K281" s="1" t="s">
        <v>119</v>
      </c>
      <c r="L281" t="b">
        <f>IF(COUNTIF(carcinogens!$A$2:$A$35,F281),TRUE,FALSE)</f>
        <v>1</v>
      </c>
      <c r="M281" t="b">
        <f t="shared" si="23"/>
        <v>0</v>
      </c>
      <c r="N281" s="3">
        <f t="shared" si="25"/>
        <v>0.27300000000000002</v>
      </c>
      <c r="O281" t="b">
        <f t="shared" si="24"/>
        <v>0</v>
      </c>
      <c r="P281" t="str">
        <f>VLOOKUP(C281,'Feedstock source'!$A$1:$B$8,2,FALSE)</f>
        <v>sludge</v>
      </c>
      <c r="Q281" t="str">
        <f>VLOOKUP($F281,'PAHs abbreviations'!$A$2:$B$17,2,FALSE)</f>
        <v>B(ghi)P</v>
      </c>
      <c r="R281" s="3">
        <v>0.27300000000000002</v>
      </c>
    </row>
    <row r="282" spans="1:18" hidden="1">
      <c r="A282" t="s">
        <v>111</v>
      </c>
      <c r="B282" t="s">
        <v>126</v>
      </c>
      <c r="C282" t="s">
        <v>134</v>
      </c>
      <c r="D282">
        <v>500</v>
      </c>
      <c r="E282" t="s">
        <v>119</v>
      </c>
      <c r="F282" t="s">
        <v>61</v>
      </c>
      <c r="G282" t="s">
        <v>46</v>
      </c>
      <c r="H282" s="3">
        <v>0.28100000000000003</v>
      </c>
      <c r="I282" t="s">
        <v>0</v>
      </c>
      <c r="J282" s="1" t="s">
        <v>119</v>
      </c>
      <c r="K282" s="1" t="s">
        <v>119</v>
      </c>
      <c r="L282" t="b">
        <f>IF(COUNTIF(carcinogens!$A$2:$A$35,F282),TRUE,FALSE)</f>
        <v>1</v>
      </c>
      <c r="M282" t="b">
        <f t="shared" si="23"/>
        <v>0</v>
      </c>
      <c r="N282" s="3">
        <f t="shared" si="25"/>
        <v>0.28100000000000003</v>
      </c>
      <c r="O282" t="b">
        <f t="shared" si="24"/>
        <v>0</v>
      </c>
      <c r="P282" t="str">
        <f>VLOOKUP(C282,'Feedstock source'!$A$1:$B$8,2,FALSE)</f>
        <v>sludge</v>
      </c>
      <c r="Q282" t="str">
        <f>VLOOKUP($F282,'PAHs abbreviations'!$A$2:$B$17,2,FALSE)</f>
        <v>B(ghi)P</v>
      </c>
      <c r="R282" s="3">
        <v>0.28100000000000003</v>
      </c>
    </row>
    <row r="283" spans="1:18" hidden="1">
      <c r="A283" t="s">
        <v>111</v>
      </c>
      <c r="B283" t="s">
        <v>126</v>
      </c>
      <c r="C283" t="s">
        <v>134</v>
      </c>
      <c r="D283">
        <v>500</v>
      </c>
      <c r="E283" t="s">
        <v>119</v>
      </c>
      <c r="F283" t="s">
        <v>58</v>
      </c>
      <c r="G283" t="s">
        <v>46</v>
      </c>
      <c r="H283" s="3">
        <v>0.20200000000000001</v>
      </c>
      <c r="I283" t="s">
        <v>0</v>
      </c>
      <c r="J283" s="1" t="s">
        <v>119</v>
      </c>
      <c r="K283" s="1" t="s">
        <v>119</v>
      </c>
      <c r="L283" t="b">
        <f>IF(COUNTIF(carcinogens!$A$2:$A$35,F283),TRUE,FALSE)</f>
        <v>1</v>
      </c>
      <c r="M283" t="b">
        <f t="shared" si="23"/>
        <v>0</v>
      </c>
      <c r="N283" s="3">
        <f t="shared" si="25"/>
        <v>0.20200000000000001</v>
      </c>
      <c r="O283" t="b">
        <f t="shared" si="24"/>
        <v>0</v>
      </c>
      <c r="P283" t="str">
        <f>VLOOKUP(C283,'Feedstock source'!$A$1:$B$8,2,FALSE)</f>
        <v>sludge</v>
      </c>
      <c r="Q283" t="str">
        <f>VLOOKUP($F283,'PAHs abbreviations'!$A$2:$B$17,2,FALSE)</f>
        <v>B(k)F</v>
      </c>
      <c r="R283" s="3">
        <v>0.20200000000000001</v>
      </c>
    </row>
    <row r="284" spans="1:18" hidden="1">
      <c r="A284" t="s">
        <v>111</v>
      </c>
      <c r="B284" t="s">
        <v>126</v>
      </c>
      <c r="C284" t="s">
        <v>134</v>
      </c>
      <c r="D284">
        <v>500</v>
      </c>
      <c r="E284" t="s">
        <v>119</v>
      </c>
      <c r="F284" t="s">
        <v>58</v>
      </c>
      <c r="G284" t="s">
        <v>46</v>
      </c>
      <c r="H284" s="3">
        <v>0.23499999999999999</v>
      </c>
      <c r="I284" t="s">
        <v>0</v>
      </c>
      <c r="J284" s="1" t="s">
        <v>119</v>
      </c>
      <c r="K284" s="1" t="s">
        <v>119</v>
      </c>
      <c r="L284" t="b">
        <f>IF(COUNTIF(carcinogens!$A$2:$A$35,F284),TRUE,FALSE)</f>
        <v>1</v>
      </c>
      <c r="M284" t="b">
        <f t="shared" si="23"/>
        <v>0</v>
      </c>
      <c r="N284" s="3">
        <f t="shared" si="25"/>
        <v>0.23499999999999999</v>
      </c>
      <c r="O284" t="b">
        <f t="shared" si="24"/>
        <v>0</v>
      </c>
      <c r="P284" t="str">
        <f>VLOOKUP(C284,'Feedstock source'!$A$1:$B$8,2,FALSE)</f>
        <v>sludge</v>
      </c>
      <c r="Q284" t="str">
        <f>VLOOKUP($F284,'PAHs abbreviations'!$A$2:$B$17,2,FALSE)</f>
        <v>B(k)F</v>
      </c>
      <c r="R284" s="3">
        <v>0.23499999999999999</v>
      </c>
    </row>
    <row r="285" spans="1:18" hidden="1">
      <c r="A285" t="s">
        <v>111</v>
      </c>
      <c r="B285" t="s">
        <v>126</v>
      </c>
      <c r="C285" t="s">
        <v>134</v>
      </c>
      <c r="D285">
        <v>500</v>
      </c>
      <c r="E285" t="s">
        <v>119</v>
      </c>
      <c r="F285" t="s">
        <v>58</v>
      </c>
      <c r="G285" t="s">
        <v>46</v>
      </c>
      <c r="H285" s="3">
        <v>0.23799999999999999</v>
      </c>
      <c r="I285" t="s">
        <v>0</v>
      </c>
      <c r="J285" s="1" t="s">
        <v>119</v>
      </c>
      <c r="K285" s="1" t="s">
        <v>119</v>
      </c>
      <c r="L285" t="b">
        <f>IF(COUNTIF(carcinogens!$A$2:$A$35,F285),TRUE,FALSE)</f>
        <v>1</v>
      </c>
      <c r="M285" t="b">
        <f t="shared" si="23"/>
        <v>0</v>
      </c>
      <c r="N285" s="3">
        <f t="shared" si="25"/>
        <v>0.23799999999999999</v>
      </c>
      <c r="O285" t="b">
        <f t="shared" si="24"/>
        <v>0</v>
      </c>
      <c r="P285" t="str">
        <f>VLOOKUP(C285,'Feedstock source'!$A$1:$B$8,2,FALSE)</f>
        <v>sludge</v>
      </c>
      <c r="Q285" t="str">
        <f>VLOOKUP($F285,'PAHs abbreviations'!$A$2:$B$17,2,FALSE)</f>
        <v>B(k)F</v>
      </c>
      <c r="R285" s="3">
        <v>0.23799999999999999</v>
      </c>
    </row>
    <row r="286" spans="1:18" hidden="1">
      <c r="A286" t="s">
        <v>111</v>
      </c>
      <c r="B286" t="s">
        <v>126</v>
      </c>
      <c r="C286" t="s">
        <v>134</v>
      </c>
      <c r="D286">
        <v>500</v>
      </c>
      <c r="E286" t="s">
        <v>119</v>
      </c>
      <c r="F286" t="s">
        <v>56</v>
      </c>
      <c r="G286" t="s">
        <v>46</v>
      </c>
      <c r="H286" s="3">
        <v>0.86799999999999999</v>
      </c>
      <c r="I286" t="s">
        <v>0</v>
      </c>
      <c r="J286" s="1" t="s">
        <v>119</v>
      </c>
      <c r="K286" s="1" t="s">
        <v>119</v>
      </c>
      <c r="L286" t="b">
        <f>IF(COUNTIF(carcinogens!$A$2:$A$35,F286),TRUE,FALSE)</f>
        <v>1</v>
      </c>
      <c r="M286" t="b">
        <f t="shared" si="23"/>
        <v>0</v>
      </c>
      <c r="N286" s="3">
        <f t="shared" si="25"/>
        <v>0.86799999999999999</v>
      </c>
      <c r="O286" t="b">
        <f t="shared" si="24"/>
        <v>0</v>
      </c>
      <c r="P286" t="str">
        <f>VLOOKUP(C286,'Feedstock source'!$A$1:$B$8,2,FALSE)</f>
        <v>sludge</v>
      </c>
      <c r="Q286" t="str">
        <f>VLOOKUP($F286,'PAHs abbreviations'!$A$2:$B$17,2,FALSE)</f>
        <v>Cry</v>
      </c>
      <c r="R286" s="3">
        <v>0.86799999999999999</v>
      </c>
    </row>
    <row r="287" spans="1:18" hidden="1">
      <c r="A287" t="s">
        <v>111</v>
      </c>
      <c r="B287" t="s">
        <v>126</v>
      </c>
      <c r="C287" t="s">
        <v>134</v>
      </c>
      <c r="D287">
        <v>500</v>
      </c>
      <c r="E287" t="s">
        <v>119</v>
      </c>
      <c r="F287" t="s">
        <v>56</v>
      </c>
      <c r="G287" t="s">
        <v>46</v>
      </c>
      <c r="H287" s="3">
        <v>0.96099999999999997</v>
      </c>
      <c r="I287" t="s">
        <v>0</v>
      </c>
      <c r="J287" s="1" t="s">
        <v>119</v>
      </c>
      <c r="K287" s="1" t="s">
        <v>119</v>
      </c>
      <c r="L287" t="b">
        <f>IF(COUNTIF(carcinogens!$A$2:$A$35,F287),TRUE,FALSE)</f>
        <v>1</v>
      </c>
      <c r="M287" t="b">
        <f t="shared" si="23"/>
        <v>0</v>
      </c>
      <c r="N287" s="3">
        <f t="shared" si="25"/>
        <v>0.96099999999999997</v>
      </c>
      <c r="O287" t="b">
        <f t="shared" si="24"/>
        <v>0</v>
      </c>
      <c r="P287" t="str">
        <f>VLOOKUP(C287,'Feedstock source'!$A$1:$B$8,2,FALSE)</f>
        <v>sludge</v>
      </c>
      <c r="Q287" t="str">
        <f>VLOOKUP($F287,'PAHs abbreviations'!$A$2:$B$17,2,FALSE)</f>
        <v>Cry</v>
      </c>
      <c r="R287" s="3">
        <v>0.96099999999999997</v>
      </c>
    </row>
    <row r="288" spans="1:18" hidden="1">
      <c r="A288" t="s">
        <v>111</v>
      </c>
      <c r="B288" t="s">
        <v>126</v>
      </c>
      <c r="C288" t="s">
        <v>134</v>
      </c>
      <c r="D288">
        <v>500</v>
      </c>
      <c r="E288" t="s">
        <v>119</v>
      </c>
      <c r="F288" t="s">
        <v>56</v>
      </c>
      <c r="G288" t="s">
        <v>46</v>
      </c>
      <c r="H288" s="3">
        <v>0.97299999999999998</v>
      </c>
      <c r="I288" t="s">
        <v>0</v>
      </c>
      <c r="J288" s="1" t="s">
        <v>119</v>
      </c>
      <c r="K288" s="1" t="s">
        <v>119</v>
      </c>
      <c r="L288" t="b">
        <f>IF(COUNTIF(carcinogens!$A$2:$A$35,F288),TRUE,FALSE)</f>
        <v>1</v>
      </c>
      <c r="M288" t="b">
        <f t="shared" si="23"/>
        <v>0</v>
      </c>
      <c r="N288" s="3">
        <f t="shared" si="25"/>
        <v>0.97299999999999998</v>
      </c>
      <c r="O288" t="b">
        <f t="shared" si="24"/>
        <v>0</v>
      </c>
      <c r="P288" t="str">
        <f>VLOOKUP(C288,'Feedstock source'!$A$1:$B$8,2,FALSE)</f>
        <v>sludge</v>
      </c>
      <c r="Q288" t="str">
        <f>VLOOKUP($F288,'PAHs abbreviations'!$A$2:$B$17,2,FALSE)</f>
        <v>Cry</v>
      </c>
      <c r="R288" s="3">
        <v>0.97299999999999998</v>
      </c>
    </row>
    <row r="289" spans="1:18" hidden="1">
      <c r="A289" t="s">
        <v>111</v>
      </c>
      <c r="B289" t="s">
        <v>126</v>
      </c>
      <c r="C289" t="s">
        <v>134</v>
      </c>
      <c r="D289">
        <v>500</v>
      </c>
      <c r="E289" t="s">
        <v>119</v>
      </c>
      <c r="F289" t="s">
        <v>62</v>
      </c>
      <c r="G289" t="s">
        <v>46</v>
      </c>
      <c r="H289" s="3">
        <v>8.8999999999999899E-2</v>
      </c>
      <c r="I289" t="s">
        <v>0</v>
      </c>
      <c r="J289" s="1" t="s">
        <v>119</v>
      </c>
      <c r="K289" s="1" t="s">
        <v>119</v>
      </c>
      <c r="L289" t="b">
        <f>IF(COUNTIF(carcinogens!$A$2:$A$35,F289),TRUE,FALSE)</f>
        <v>1</v>
      </c>
      <c r="M289" t="b">
        <f t="shared" si="23"/>
        <v>0</v>
      </c>
      <c r="N289" s="3">
        <f t="shared" si="25"/>
        <v>8.8999999999999899E-2</v>
      </c>
      <c r="O289" t="b">
        <f t="shared" si="24"/>
        <v>0</v>
      </c>
      <c r="P289" t="str">
        <f>VLOOKUP(C289,'Feedstock source'!$A$1:$B$8,2,FALSE)</f>
        <v>sludge</v>
      </c>
      <c r="Q289" t="str">
        <f>VLOOKUP($F289,'PAHs abbreviations'!$A$2:$B$17,2,FALSE)</f>
        <v>DB(ah)A</v>
      </c>
      <c r="R289" s="3">
        <v>8.8999999999999899E-2</v>
      </c>
    </row>
    <row r="290" spans="1:18" hidden="1">
      <c r="A290" t="s">
        <v>111</v>
      </c>
      <c r="B290" t="s">
        <v>126</v>
      </c>
      <c r="C290" t="s">
        <v>134</v>
      </c>
      <c r="D290">
        <v>500</v>
      </c>
      <c r="E290" t="s">
        <v>119</v>
      </c>
      <c r="F290" t="s">
        <v>62</v>
      </c>
      <c r="G290" t="s">
        <v>46</v>
      </c>
      <c r="H290" s="3">
        <v>9.1999999999999901E-2</v>
      </c>
      <c r="I290" t="s">
        <v>0</v>
      </c>
      <c r="J290" s="1" t="s">
        <v>119</v>
      </c>
      <c r="K290" s="1" t="s">
        <v>119</v>
      </c>
      <c r="L290" t="b">
        <f>IF(COUNTIF(carcinogens!$A$2:$A$35,F290),TRUE,FALSE)</f>
        <v>1</v>
      </c>
      <c r="M290" t="b">
        <f t="shared" si="23"/>
        <v>0</v>
      </c>
      <c r="N290" s="3">
        <f t="shared" si="25"/>
        <v>9.1999999999999901E-2</v>
      </c>
      <c r="O290" t="b">
        <f t="shared" si="24"/>
        <v>0</v>
      </c>
      <c r="P290" t="str">
        <f>VLOOKUP(C290,'Feedstock source'!$A$1:$B$8,2,FALSE)</f>
        <v>sludge</v>
      </c>
      <c r="Q290" t="str">
        <f>VLOOKUP($F290,'PAHs abbreviations'!$A$2:$B$17,2,FALSE)</f>
        <v>DB(ah)A</v>
      </c>
      <c r="R290" s="3">
        <v>9.1999999999999901E-2</v>
      </c>
    </row>
    <row r="291" spans="1:18" hidden="1">
      <c r="A291" t="s">
        <v>111</v>
      </c>
      <c r="B291" t="s">
        <v>126</v>
      </c>
      <c r="C291" t="s">
        <v>134</v>
      </c>
      <c r="D291">
        <v>500</v>
      </c>
      <c r="E291" t="s">
        <v>119</v>
      </c>
      <c r="F291" t="s">
        <v>62</v>
      </c>
      <c r="G291" t="s">
        <v>46</v>
      </c>
      <c r="H291" s="3">
        <v>0.10199999999999899</v>
      </c>
      <c r="I291" t="s">
        <v>0</v>
      </c>
      <c r="J291" s="1" t="s">
        <v>119</v>
      </c>
      <c r="K291" s="1" t="s">
        <v>119</v>
      </c>
      <c r="L291" t="b">
        <f>IF(COUNTIF(carcinogens!$A$2:$A$35,F291),TRUE,FALSE)</f>
        <v>1</v>
      </c>
      <c r="M291" t="b">
        <f t="shared" si="23"/>
        <v>0</v>
      </c>
      <c r="N291" s="3">
        <f t="shared" si="25"/>
        <v>0.10199999999999899</v>
      </c>
      <c r="O291" t="b">
        <f t="shared" si="24"/>
        <v>0</v>
      </c>
      <c r="P291" t="str">
        <f>VLOOKUP(C291,'Feedstock source'!$A$1:$B$8,2,FALSE)</f>
        <v>sludge</v>
      </c>
      <c r="Q291" t="str">
        <f>VLOOKUP($F291,'PAHs abbreviations'!$A$2:$B$17,2,FALSE)</f>
        <v>DB(ah)A</v>
      </c>
      <c r="R291" s="3">
        <v>0.10199999999999899</v>
      </c>
    </row>
    <row r="292" spans="1:18" hidden="1">
      <c r="A292" t="s">
        <v>111</v>
      </c>
      <c r="B292" t="s">
        <v>126</v>
      </c>
      <c r="C292" t="s">
        <v>134</v>
      </c>
      <c r="D292">
        <v>500</v>
      </c>
      <c r="E292" t="s">
        <v>119</v>
      </c>
      <c r="F292" t="s">
        <v>53</v>
      </c>
      <c r="G292" t="s">
        <v>46</v>
      </c>
      <c r="H292" s="3">
        <v>0.92800000000000005</v>
      </c>
      <c r="I292" t="s">
        <v>0</v>
      </c>
      <c r="J292" s="1" t="s">
        <v>119</v>
      </c>
      <c r="K292" s="1" t="s">
        <v>119</v>
      </c>
      <c r="L292" t="b">
        <f>IF(COUNTIF(carcinogens!$A$2:$A$35,F292),TRUE,FALSE)</f>
        <v>0</v>
      </c>
      <c r="M292" t="b">
        <f t="shared" si="23"/>
        <v>0</v>
      </c>
      <c r="N292" s="3">
        <f t="shared" si="25"/>
        <v>0.92800000000000005</v>
      </c>
      <c r="O292" t="b">
        <f t="shared" si="24"/>
        <v>0</v>
      </c>
      <c r="P292" t="str">
        <f>VLOOKUP(C292,'Feedstock source'!$A$1:$B$8,2,FALSE)</f>
        <v>sludge</v>
      </c>
      <c r="Q292" t="str">
        <f>VLOOKUP($F292,'PAHs abbreviations'!$A$2:$B$17,2,FALSE)</f>
        <v>Flt</v>
      </c>
      <c r="R292" s="3">
        <v>0.92800000000000005</v>
      </c>
    </row>
    <row r="293" spans="1:18" hidden="1">
      <c r="A293" t="s">
        <v>111</v>
      </c>
      <c r="B293" t="s">
        <v>126</v>
      </c>
      <c r="C293" t="s">
        <v>134</v>
      </c>
      <c r="D293">
        <v>500</v>
      </c>
      <c r="E293" t="s">
        <v>119</v>
      </c>
      <c r="F293" t="s">
        <v>53</v>
      </c>
      <c r="G293" t="s">
        <v>46</v>
      </c>
      <c r="H293" s="3">
        <v>1.03</v>
      </c>
      <c r="I293" t="s">
        <v>0</v>
      </c>
      <c r="J293" s="1" t="s">
        <v>119</v>
      </c>
      <c r="K293" s="1" t="s">
        <v>119</v>
      </c>
      <c r="L293" t="b">
        <f>IF(COUNTIF(carcinogens!$A$2:$A$35,F293),TRUE,FALSE)</f>
        <v>0</v>
      </c>
      <c r="M293" t="b">
        <f t="shared" si="23"/>
        <v>0</v>
      </c>
      <c r="N293" s="3">
        <f t="shared" si="25"/>
        <v>1.03</v>
      </c>
      <c r="O293" t="b">
        <f t="shared" si="24"/>
        <v>0</v>
      </c>
      <c r="P293" t="str">
        <f>VLOOKUP(C293,'Feedstock source'!$A$1:$B$8,2,FALSE)</f>
        <v>sludge</v>
      </c>
      <c r="Q293" t="str">
        <f>VLOOKUP($F293,'PAHs abbreviations'!$A$2:$B$17,2,FALSE)</f>
        <v>Flt</v>
      </c>
      <c r="R293" s="3">
        <v>1.03</v>
      </c>
    </row>
    <row r="294" spans="1:18" hidden="1">
      <c r="A294" t="s">
        <v>111</v>
      </c>
      <c r="B294" t="s">
        <v>126</v>
      </c>
      <c r="C294" t="s">
        <v>134</v>
      </c>
      <c r="D294">
        <v>500</v>
      </c>
      <c r="E294" t="s">
        <v>119</v>
      </c>
      <c r="F294" t="s">
        <v>53</v>
      </c>
      <c r="G294" t="s">
        <v>46</v>
      </c>
      <c r="H294" s="3">
        <v>1.081</v>
      </c>
      <c r="I294" t="s">
        <v>0</v>
      </c>
      <c r="J294" s="1" t="s">
        <v>119</v>
      </c>
      <c r="K294" s="1" t="s">
        <v>119</v>
      </c>
      <c r="L294" t="b">
        <f>IF(COUNTIF(carcinogens!$A$2:$A$35,F294),TRUE,FALSE)</f>
        <v>0</v>
      </c>
      <c r="M294" t="b">
        <f t="shared" si="23"/>
        <v>0</v>
      </c>
      <c r="N294" s="3">
        <f t="shared" si="25"/>
        <v>1.081</v>
      </c>
      <c r="O294" t="b">
        <f t="shared" si="24"/>
        <v>0</v>
      </c>
      <c r="P294" t="str">
        <f>VLOOKUP(C294,'Feedstock source'!$A$1:$B$8,2,FALSE)</f>
        <v>sludge</v>
      </c>
      <c r="Q294" t="str">
        <f>VLOOKUP($F294,'PAHs abbreviations'!$A$2:$B$17,2,FALSE)</f>
        <v>Flt</v>
      </c>
      <c r="R294" s="3">
        <v>1.081</v>
      </c>
    </row>
    <row r="295" spans="1:18" hidden="1">
      <c r="A295" t="s">
        <v>111</v>
      </c>
      <c r="B295" t="s">
        <v>126</v>
      </c>
      <c r="C295" t="s">
        <v>134</v>
      </c>
      <c r="D295">
        <v>500</v>
      </c>
      <c r="E295" t="s">
        <v>119</v>
      </c>
      <c r="F295" t="s">
        <v>50</v>
      </c>
      <c r="G295" t="s">
        <v>46</v>
      </c>
      <c r="H295" s="3">
        <v>0.39200000000000002</v>
      </c>
      <c r="I295" t="s">
        <v>0</v>
      </c>
      <c r="J295" s="1" t="s">
        <v>119</v>
      </c>
      <c r="K295" s="1" t="s">
        <v>119</v>
      </c>
      <c r="L295" t="b">
        <f>IF(COUNTIF(carcinogens!$A$2:$A$35,F295),TRUE,FALSE)</f>
        <v>0</v>
      </c>
      <c r="M295" t="b">
        <f t="shared" si="23"/>
        <v>0</v>
      </c>
      <c r="N295" s="3">
        <f t="shared" si="25"/>
        <v>0.39200000000000002</v>
      </c>
      <c r="O295" t="b">
        <f t="shared" si="24"/>
        <v>0</v>
      </c>
      <c r="P295" t="str">
        <f>VLOOKUP(C295,'Feedstock source'!$A$1:$B$8,2,FALSE)</f>
        <v>sludge</v>
      </c>
      <c r="Q295" t="str">
        <f>VLOOKUP($F295,'PAHs abbreviations'!$A$2:$B$17,2,FALSE)</f>
        <v>Flu</v>
      </c>
      <c r="R295" s="3">
        <v>0.39200000000000002</v>
      </c>
    </row>
    <row r="296" spans="1:18" hidden="1">
      <c r="A296" t="s">
        <v>111</v>
      </c>
      <c r="B296" t="s">
        <v>126</v>
      </c>
      <c r="C296" t="s">
        <v>134</v>
      </c>
      <c r="D296">
        <v>500</v>
      </c>
      <c r="E296" t="s">
        <v>119</v>
      </c>
      <c r="F296" t="s">
        <v>50</v>
      </c>
      <c r="G296" t="s">
        <v>46</v>
      </c>
      <c r="H296" s="3">
        <v>0.41199999999999998</v>
      </c>
      <c r="I296" t="s">
        <v>0</v>
      </c>
      <c r="J296" s="1" t="s">
        <v>119</v>
      </c>
      <c r="K296" s="1" t="s">
        <v>119</v>
      </c>
      <c r="L296" t="b">
        <f>IF(COUNTIF(carcinogens!$A$2:$A$35,F296),TRUE,FALSE)</f>
        <v>0</v>
      </c>
      <c r="M296" t="b">
        <f t="shared" si="23"/>
        <v>0</v>
      </c>
      <c r="N296" s="3">
        <f t="shared" si="25"/>
        <v>0.41199999999999998</v>
      </c>
      <c r="O296" t="b">
        <f t="shared" si="24"/>
        <v>0</v>
      </c>
      <c r="P296" t="str">
        <f>VLOOKUP(C296,'Feedstock source'!$A$1:$B$8,2,FALSE)</f>
        <v>sludge</v>
      </c>
      <c r="Q296" t="str">
        <f>VLOOKUP($F296,'PAHs abbreviations'!$A$2:$B$17,2,FALSE)</f>
        <v>Flu</v>
      </c>
      <c r="R296" s="3">
        <v>0.41199999999999998</v>
      </c>
    </row>
    <row r="297" spans="1:18" hidden="1">
      <c r="A297" t="s">
        <v>111</v>
      </c>
      <c r="B297" t="s">
        <v>126</v>
      </c>
      <c r="C297" t="s">
        <v>134</v>
      </c>
      <c r="D297">
        <v>500</v>
      </c>
      <c r="E297" t="s">
        <v>119</v>
      </c>
      <c r="F297" t="s">
        <v>50</v>
      </c>
      <c r="G297" t="s">
        <v>46</v>
      </c>
      <c r="H297" s="3">
        <v>0.42499999999999999</v>
      </c>
      <c r="I297" t="s">
        <v>0</v>
      </c>
      <c r="J297" s="1" t="s">
        <v>119</v>
      </c>
      <c r="K297" s="1" t="s">
        <v>119</v>
      </c>
      <c r="L297" t="b">
        <f>IF(COUNTIF(carcinogens!$A$2:$A$35,F297),TRUE,FALSE)</f>
        <v>0</v>
      </c>
      <c r="M297" t="b">
        <f t="shared" si="23"/>
        <v>0</v>
      </c>
      <c r="N297" s="3">
        <f t="shared" si="25"/>
        <v>0.42499999999999999</v>
      </c>
      <c r="O297" t="b">
        <f t="shared" si="24"/>
        <v>0</v>
      </c>
      <c r="P297" t="str">
        <f>VLOOKUP(C297,'Feedstock source'!$A$1:$B$8,2,FALSE)</f>
        <v>sludge</v>
      </c>
      <c r="Q297" t="str">
        <f>VLOOKUP($F297,'PAHs abbreviations'!$A$2:$B$17,2,FALSE)</f>
        <v>Flu</v>
      </c>
      <c r="R297" s="3">
        <v>0.42499999999999999</v>
      </c>
    </row>
    <row r="298" spans="1:18" hidden="1">
      <c r="A298" t="s">
        <v>111</v>
      </c>
      <c r="B298" t="s">
        <v>126</v>
      </c>
      <c r="C298" t="s">
        <v>134</v>
      </c>
      <c r="D298">
        <v>500</v>
      </c>
      <c r="E298" t="s">
        <v>119</v>
      </c>
      <c r="F298" t="s">
        <v>60</v>
      </c>
      <c r="G298" t="s">
        <v>46</v>
      </c>
      <c r="H298" s="3">
        <v>0.27700000000000002</v>
      </c>
      <c r="I298" t="s">
        <v>0</v>
      </c>
      <c r="J298" s="1" t="s">
        <v>119</v>
      </c>
      <c r="K298" s="1" t="s">
        <v>119</v>
      </c>
      <c r="L298" t="b">
        <f>IF(COUNTIF(carcinogens!$A$2:$A$35,F298),TRUE,FALSE)</f>
        <v>1</v>
      </c>
      <c r="M298" t="b">
        <f t="shared" si="23"/>
        <v>0</v>
      </c>
      <c r="N298" s="3">
        <f t="shared" si="25"/>
        <v>0.27700000000000002</v>
      </c>
      <c r="O298" t="b">
        <f t="shared" si="24"/>
        <v>0</v>
      </c>
      <c r="P298" t="str">
        <f>VLOOKUP(C298,'Feedstock source'!$A$1:$B$8,2,FALSE)</f>
        <v>sludge</v>
      </c>
      <c r="Q298" t="str">
        <f>VLOOKUP($F298,'PAHs abbreviations'!$A$2:$B$17,2,FALSE)</f>
        <v>IP</v>
      </c>
      <c r="R298" s="3">
        <v>0.27700000000000002</v>
      </c>
    </row>
    <row r="299" spans="1:18" hidden="1">
      <c r="A299" t="s">
        <v>111</v>
      </c>
      <c r="B299" t="s">
        <v>126</v>
      </c>
      <c r="C299" t="s">
        <v>134</v>
      </c>
      <c r="D299">
        <v>500</v>
      </c>
      <c r="E299" t="s">
        <v>119</v>
      </c>
      <c r="F299" t="s">
        <v>60</v>
      </c>
      <c r="G299" t="s">
        <v>46</v>
      </c>
      <c r="H299" s="3">
        <v>0.309</v>
      </c>
      <c r="I299" t="s">
        <v>0</v>
      </c>
      <c r="J299" s="1" t="s">
        <v>119</v>
      </c>
      <c r="K299" s="1" t="s">
        <v>119</v>
      </c>
      <c r="L299" t="b">
        <f>IF(COUNTIF(carcinogens!$A$2:$A$35,F299),TRUE,FALSE)</f>
        <v>1</v>
      </c>
      <c r="M299" t="b">
        <f t="shared" si="23"/>
        <v>0</v>
      </c>
      <c r="N299" s="3">
        <f t="shared" si="25"/>
        <v>0.309</v>
      </c>
      <c r="O299" t="b">
        <f t="shared" si="24"/>
        <v>0</v>
      </c>
      <c r="P299" t="str">
        <f>VLOOKUP(C299,'Feedstock source'!$A$1:$B$8,2,FALSE)</f>
        <v>sludge</v>
      </c>
      <c r="Q299" t="str">
        <f>VLOOKUP($F299,'PAHs abbreviations'!$A$2:$B$17,2,FALSE)</f>
        <v>IP</v>
      </c>
      <c r="R299" s="3">
        <v>0.309</v>
      </c>
    </row>
    <row r="300" spans="1:18" hidden="1">
      <c r="A300" t="s">
        <v>111</v>
      </c>
      <c r="B300" t="s">
        <v>126</v>
      </c>
      <c r="C300" t="s">
        <v>134</v>
      </c>
      <c r="D300">
        <v>500</v>
      </c>
      <c r="E300" t="s">
        <v>119</v>
      </c>
      <c r="F300" t="s">
        <v>60</v>
      </c>
      <c r="G300" t="s">
        <v>46</v>
      </c>
      <c r="H300" s="3">
        <v>0.32700000000000001</v>
      </c>
      <c r="I300" t="s">
        <v>0</v>
      </c>
      <c r="J300" s="1" t="s">
        <v>119</v>
      </c>
      <c r="K300" s="1" t="s">
        <v>119</v>
      </c>
      <c r="L300" t="b">
        <f>IF(COUNTIF(carcinogens!$A$2:$A$35,F300),TRUE,FALSE)</f>
        <v>1</v>
      </c>
      <c r="M300" t="b">
        <f t="shared" si="23"/>
        <v>0</v>
      </c>
      <c r="N300" s="3">
        <f t="shared" si="25"/>
        <v>0.32700000000000001</v>
      </c>
      <c r="O300" t="b">
        <f t="shared" si="24"/>
        <v>0</v>
      </c>
      <c r="P300" t="str">
        <f>VLOOKUP(C300,'Feedstock source'!$A$1:$B$8,2,FALSE)</f>
        <v>sludge</v>
      </c>
      <c r="Q300" t="str">
        <f>VLOOKUP($F300,'PAHs abbreviations'!$A$2:$B$17,2,FALSE)</f>
        <v>IP</v>
      </c>
      <c r="R300" s="3">
        <v>0.32700000000000001</v>
      </c>
    </row>
    <row r="301" spans="1:18" hidden="1">
      <c r="A301" t="s">
        <v>111</v>
      </c>
      <c r="B301" t="s">
        <v>126</v>
      </c>
      <c r="C301" t="s">
        <v>134</v>
      </c>
      <c r="D301">
        <v>500</v>
      </c>
      <c r="E301" t="s">
        <v>119</v>
      </c>
      <c r="F301" t="s">
        <v>47</v>
      </c>
      <c r="G301" t="s">
        <v>46</v>
      </c>
      <c r="H301" s="3">
        <v>7.53</v>
      </c>
      <c r="I301" t="s">
        <v>0</v>
      </c>
      <c r="J301" s="1" t="s">
        <v>119</v>
      </c>
      <c r="K301" s="1" t="s">
        <v>119</v>
      </c>
      <c r="L301" t="b">
        <f>IF(COUNTIF(carcinogens!$A$2:$A$35,F301),TRUE,FALSE)</f>
        <v>0</v>
      </c>
      <c r="M301" t="b">
        <f t="shared" si="23"/>
        <v>0</v>
      </c>
      <c r="N301" s="3">
        <f t="shared" si="25"/>
        <v>7.53</v>
      </c>
      <c r="O301" t="b">
        <f t="shared" si="24"/>
        <v>0</v>
      </c>
      <c r="P301" t="str">
        <f>VLOOKUP(C301,'Feedstock source'!$A$1:$B$8,2,FALSE)</f>
        <v>sludge</v>
      </c>
      <c r="Q301" t="str">
        <f>VLOOKUP($F301,'PAHs abbreviations'!$A$2:$B$17,2,FALSE)</f>
        <v>Nap</v>
      </c>
      <c r="R301" s="3">
        <v>7.53</v>
      </c>
    </row>
    <row r="302" spans="1:18" hidden="1">
      <c r="A302" t="s">
        <v>111</v>
      </c>
      <c r="B302" t="s">
        <v>126</v>
      </c>
      <c r="C302" t="s">
        <v>134</v>
      </c>
      <c r="D302">
        <v>500</v>
      </c>
      <c r="E302" t="s">
        <v>119</v>
      </c>
      <c r="F302" t="s">
        <v>47</v>
      </c>
      <c r="G302" t="s">
        <v>46</v>
      </c>
      <c r="H302" s="3">
        <v>8.24</v>
      </c>
      <c r="I302" t="s">
        <v>0</v>
      </c>
      <c r="J302" s="1" t="s">
        <v>119</v>
      </c>
      <c r="K302" s="1" t="s">
        <v>119</v>
      </c>
      <c r="L302" t="b">
        <f>IF(COUNTIF(carcinogens!$A$2:$A$35,F302),TRUE,FALSE)</f>
        <v>0</v>
      </c>
      <c r="M302" t="b">
        <f t="shared" si="23"/>
        <v>0</v>
      </c>
      <c r="N302" s="3">
        <f t="shared" si="25"/>
        <v>8.24</v>
      </c>
      <c r="O302" t="b">
        <f t="shared" si="24"/>
        <v>0</v>
      </c>
      <c r="P302" t="str">
        <f>VLOOKUP(C302,'Feedstock source'!$A$1:$B$8,2,FALSE)</f>
        <v>sludge</v>
      </c>
      <c r="Q302" t="str">
        <f>VLOOKUP($F302,'PAHs abbreviations'!$A$2:$B$17,2,FALSE)</f>
        <v>Nap</v>
      </c>
      <c r="R302" s="3">
        <v>8.24</v>
      </c>
    </row>
    <row r="303" spans="1:18" hidden="1">
      <c r="A303" t="s">
        <v>111</v>
      </c>
      <c r="B303" t="s">
        <v>126</v>
      </c>
      <c r="C303" t="s">
        <v>134</v>
      </c>
      <c r="D303">
        <v>500</v>
      </c>
      <c r="E303" t="s">
        <v>119</v>
      </c>
      <c r="F303" t="s">
        <v>47</v>
      </c>
      <c r="G303" t="s">
        <v>46</v>
      </c>
      <c r="H303" s="3">
        <v>8.5500000000000007</v>
      </c>
      <c r="I303" t="s">
        <v>0</v>
      </c>
      <c r="J303" s="1" t="s">
        <v>119</v>
      </c>
      <c r="K303" s="1" t="s">
        <v>119</v>
      </c>
      <c r="L303" t="b">
        <f>IF(COUNTIF(carcinogens!$A$2:$A$35,F303),TRUE,FALSE)</f>
        <v>0</v>
      </c>
      <c r="M303" t="b">
        <f t="shared" si="23"/>
        <v>0</v>
      </c>
      <c r="N303" s="3">
        <f t="shared" si="25"/>
        <v>8.5500000000000007</v>
      </c>
      <c r="O303" t="b">
        <f t="shared" si="24"/>
        <v>0</v>
      </c>
      <c r="P303" t="str">
        <f>VLOOKUP(C303,'Feedstock source'!$A$1:$B$8,2,FALSE)</f>
        <v>sludge</v>
      </c>
      <c r="Q303" t="str">
        <f>VLOOKUP($F303,'PAHs abbreviations'!$A$2:$B$17,2,FALSE)</f>
        <v>Nap</v>
      </c>
      <c r="R303" s="3">
        <v>8.5500000000000007</v>
      </c>
    </row>
    <row r="304" spans="1:18" hidden="1">
      <c r="A304" t="s">
        <v>111</v>
      </c>
      <c r="B304" t="s">
        <v>126</v>
      </c>
      <c r="C304" t="s">
        <v>134</v>
      </c>
      <c r="D304">
        <v>500</v>
      </c>
      <c r="E304" t="s">
        <v>119</v>
      </c>
      <c r="F304" t="s">
        <v>51</v>
      </c>
      <c r="G304" t="s">
        <v>46</v>
      </c>
      <c r="H304" s="3">
        <v>3.19</v>
      </c>
      <c r="I304" t="s">
        <v>0</v>
      </c>
      <c r="J304" s="1" t="s">
        <v>119</v>
      </c>
      <c r="K304" s="1" t="s">
        <v>119</v>
      </c>
      <c r="L304" t="b">
        <f>IF(COUNTIF(carcinogens!$A$2:$A$35,F304),TRUE,FALSE)</f>
        <v>0</v>
      </c>
      <c r="M304" t="b">
        <f t="shared" si="23"/>
        <v>0</v>
      </c>
      <c r="N304" s="3">
        <f t="shared" si="25"/>
        <v>3.19</v>
      </c>
      <c r="O304" t="b">
        <f t="shared" si="24"/>
        <v>0</v>
      </c>
      <c r="P304" t="str">
        <f>VLOOKUP(C304,'Feedstock source'!$A$1:$B$8,2,FALSE)</f>
        <v>sludge</v>
      </c>
      <c r="Q304" t="str">
        <f>VLOOKUP($F304,'PAHs abbreviations'!$A$2:$B$17,2,FALSE)</f>
        <v>Phen</v>
      </c>
      <c r="R304" s="3">
        <v>3.19</v>
      </c>
    </row>
    <row r="305" spans="1:18" hidden="1">
      <c r="A305" t="s">
        <v>111</v>
      </c>
      <c r="B305" t="s">
        <v>126</v>
      </c>
      <c r="C305" t="s">
        <v>134</v>
      </c>
      <c r="D305">
        <v>500</v>
      </c>
      <c r="E305" t="s">
        <v>119</v>
      </c>
      <c r="F305" t="s">
        <v>51</v>
      </c>
      <c r="G305" t="s">
        <v>46</v>
      </c>
      <c r="H305" s="3">
        <v>3.57</v>
      </c>
      <c r="I305" t="s">
        <v>0</v>
      </c>
      <c r="J305" s="1" t="s">
        <v>119</v>
      </c>
      <c r="K305" s="1" t="s">
        <v>119</v>
      </c>
      <c r="L305" t="b">
        <f>IF(COUNTIF(carcinogens!$A$2:$A$35,F305),TRUE,FALSE)</f>
        <v>0</v>
      </c>
      <c r="M305" t="b">
        <f t="shared" si="23"/>
        <v>0</v>
      </c>
      <c r="N305" s="3">
        <f t="shared" si="25"/>
        <v>3.57</v>
      </c>
      <c r="O305" t="b">
        <f t="shared" si="24"/>
        <v>0</v>
      </c>
      <c r="P305" t="str">
        <f>VLOOKUP(C305,'Feedstock source'!$A$1:$B$8,2,FALSE)</f>
        <v>sludge</v>
      </c>
      <c r="Q305" t="str">
        <f>VLOOKUP($F305,'PAHs abbreviations'!$A$2:$B$17,2,FALSE)</f>
        <v>Phen</v>
      </c>
      <c r="R305" s="3">
        <v>3.57</v>
      </c>
    </row>
    <row r="306" spans="1:18" hidden="1">
      <c r="A306" t="s">
        <v>111</v>
      </c>
      <c r="B306" t="s">
        <v>126</v>
      </c>
      <c r="C306" t="s">
        <v>134</v>
      </c>
      <c r="D306">
        <v>500</v>
      </c>
      <c r="E306" t="s">
        <v>119</v>
      </c>
      <c r="F306" t="s">
        <v>51</v>
      </c>
      <c r="G306" t="s">
        <v>46</v>
      </c>
      <c r="H306" s="3">
        <v>3.7</v>
      </c>
      <c r="I306" t="s">
        <v>0</v>
      </c>
      <c r="J306" s="1" t="s">
        <v>119</v>
      </c>
      <c r="K306" s="1" t="s">
        <v>119</v>
      </c>
      <c r="L306" t="b">
        <f>IF(COUNTIF(carcinogens!$A$2:$A$35,F306),TRUE,FALSE)</f>
        <v>0</v>
      </c>
      <c r="M306" t="b">
        <f t="shared" si="23"/>
        <v>0</v>
      </c>
      <c r="N306" s="3">
        <f t="shared" si="25"/>
        <v>3.7</v>
      </c>
      <c r="O306" t="b">
        <f t="shared" si="24"/>
        <v>0</v>
      </c>
      <c r="P306" t="str">
        <f>VLOOKUP(C306,'Feedstock source'!$A$1:$B$8,2,FALSE)</f>
        <v>sludge</v>
      </c>
      <c r="Q306" t="str">
        <f>VLOOKUP($F306,'PAHs abbreviations'!$A$2:$B$17,2,FALSE)</f>
        <v>Phen</v>
      </c>
      <c r="R306" s="3">
        <v>3.7</v>
      </c>
    </row>
    <row r="307" spans="1:18" hidden="1">
      <c r="A307" t="s">
        <v>111</v>
      </c>
      <c r="B307" t="s">
        <v>126</v>
      </c>
      <c r="C307" t="s">
        <v>134</v>
      </c>
      <c r="D307">
        <v>500</v>
      </c>
      <c r="E307" t="s">
        <v>119</v>
      </c>
      <c r="F307" t="s">
        <v>54</v>
      </c>
      <c r="G307" t="s">
        <v>46</v>
      </c>
      <c r="H307" s="3">
        <v>0.73199999999999998</v>
      </c>
      <c r="I307" t="s">
        <v>0</v>
      </c>
      <c r="J307" s="1" t="s">
        <v>119</v>
      </c>
      <c r="K307" s="1" t="s">
        <v>119</v>
      </c>
      <c r="L307" t="b">
        <f>IF(COUNTIF(carcinogens!$A$2:$A$35,F307),TRUE,FALSE)</f>
        <v>0</v>
      </c>
      <c r="M307" t="b">
        <f t="shared" si="23"/>
        <v>0</v>
      </c>
      <c r="N307" s="3">
        <f t="shared" si="25"/>
        <v>0.73199999999999998</v>
      </c>
      <c r="O307" t="b">
        <f t="shared" si="24"/>
        <v>0</v>
      </c>
      <c r="P307" t="str">
        <f>VLOOKUP(C307,'Feedstock source'!$A$1:$B$8,2,FALSE)</f>
        <v>sludge</v>
      </c>
      <c r="Q307" t="str">
        <f>VLOOKUP($F307,'PAHs abbreviations'!$A$2:$B$17,2,FALSE)</f>
        <v>Pyr</v>
      </c>
      <c r="R307" s="3">
        <v>0.73199999999999998</v>
      </c>
    </row>
    <row r="308" spans="1:18" hidden="1">
      <c r="A308" t="s">
        <v>111</v>
      </c>
      <c r="B308" t="s">
        <v>126</v>
      </c>
      <c r="C308" t="s">
        <v>134</v>
      </c>
      <c r="D308">
        <v>500</v>
      </c>
      <c r="E308" t="s">
        <v>119</v>
      </c>
      <c r="F308" t="s">
        <v>54</v>
      </c>
      <c r="G308" t="s">
        <v>46</v>
      </c>
      <c r="H308" s="3">
        <v>0.83799999999999997</v>
      </c>
      <c r="I308" t="s">
        <v>0</v>
      </c>
      <c r="J308" s="1" t="s">
        <v>119</v>
      </c>
      <c r="K308" s="1" t="s">
        <v>119</v>
      </c>
      <c r="L308" t="b">
        <f>IF(COUNTIF(carcinogens!$A$2:$A$35,F308),TRUE,FALSE)</f>
        <v>0</v>
      </c>
      <c r="M308" t="b">
        <f t="shared" si="23"/>
        <v>0</v>
      </c>
      <c r="N308" s="3">
        <f t="shared" si="25"/>
        <v>0.83799999999999997</v>
      </c>
      <c r="O308" t="b">
        <f t="shared" si="24"/>
        <v>0</v>
      </c>
      <c r="P308" t="str">
        <f>VLOOKUP(C308,'Feedstock source'!$A$1:$B$8,2,FALSE)</f>
        <v>sludge</v>
      </c>
      <c r="Q308" t="str">
        <f>VLOOKUP($F308,'PAHs abbreviations'!$A$2:$B$17,2,FALSE)</f>
        <v>Pyr</v>
      </c>
      <c r="R308" s="3">
        <v>0.83799999999999997</v>
      </c>
    </row>
    <row r="309" spans="1:18" hidden="1">
      <c r="A309" t="s">
        <v>111</v>
      </c>
      <c r="B309" t="s">
        <v>126</v>
      </c>
      <c r="C309" t="s">
        <v>134</v>
      </c>
      <c r="D309">
        <v>500</v>
      </c>
      <c r="E309" t="s">
        <v>119</v>
      </c>
      <c r="F309" t="s">
        <v>54</v>
      </c>
      <c r="G309" t="s">
        <v>46</v>
      </c>
      <c r="H309" s="3">
        <v>0.88600000000000001</v>
      </c>
      <c r="I309" t="s">
        <v>0</v>
      </c>
      <c r="J309" s="1" t="s">
        <v>119</v>
      </c>
      <c r="K309" s="1" t="s">
        <v>119</v>
      </c>
      <c r="L309" t="b">
        <f>IF(COUNTIF(carcinogens!$A$2:$A$35,F309),TRUE,FALSE)</f>
        <v>0</v>
      </c>
      <c r="M309" t="b">
        <f t="shared" si="23"/>
        <v>0</v>
      </c>
      <c r="N309" s="3">
        <f t="shared" si="25"/>
        <v>0.88600000000000001</v>
      </c>
      <c r="O309" t="b">
        <f t="shared" si="24"/>
        <v>0</v>
      </c>
      <c r="P309" t="str">
        <f>VLOOKUP(C309,'Feedstock source'!$A$1:$B$8,2,FALSE)</f>
        <v>sludge</v>
      </c>
      <c r="Q309" t="str">
        <f>VLOOKUP($F309,'PAHs abbreviations'!$A$2:$B$17,2,FALSE)</f>
        <v>Pyr</v>
      </c>
      <c r="R309" s="3">
        <v>0.88600000000000001</v>
      </c>
    </row>
    <row r="310" spans="1:18" hidden="1">
      <c r="A310" t="s">
        <v>112</v>
      </c>
      <c r="B310" t="s">
        <v>127</v>
      </c>
      <c r="C310" t="s">
        <v>134</v>
      </c>
      <c r="D310">
        <v>600</v>
      </c>
      <c r="E310" t="s">
        <v>119</v>
      </c>
      <c r="F310" t="s">
        <v>49</v>
      </c>
      <c r="G310" t="s">
        <v>46</v>
      </c>
      <c r="H310" s="3">
        <v>0.249</v>
      </c>
      <c r="I310" t="s">
        <v>0</v>
      </c>
      <c r="J310" s="1" t="s">
        <v>119</v>
      </c>
      <c r="K310" s="1" t="s">
        <v>119</v>
      </c>
      <c r="L310" t="b">
        <f>IF(COUNTIF(carcinogens!$A$2:$A$35,F310),TRUE,FALSE)</f>
        <v>0</v>
      </c>
      <c r="M310" t="b">
        <f t="shared" si="23"/>
        <v>0</v>
      </c>
      <c r="N310" s="3">
        <f t="shared" si="25"/>
        <v>0.249</v>
      </c>
      <c r="O310" t="b">
        <f t="shared" si="24"/>
        <v>0</v>
      </c>
      <c r="P310" t="str">
        <f>VLOOKUP(C310,'Feedstock source'!$A$1:$B$8,2,FALSE)</f>
        <v>sludge</v>
      </c>
      <c r="Q310" t="str">
        <f>VLOOKUP($F310,'PAHs abbreviations'!$A$2:$B$17,2,FALSE)</f>
        <v>Ace</v>
      </c>
      <c r="R310" s="3">
        <v>0.249</v>
      </c>
    </row>
    <row r="311" spans="1:18" hidden="1">
      <c r="A311" t="s">
        <v>112</v>
      </c>
      <c r="B311" t="s">
        <v>127</v>
      </c>
      <c r="C311" t="s">
        <v>134</v>
      </c>
      <c r="D311">
        <v>600</v>
      </c>
      <c r="E311" t="s">
        <v>119</v>
      </c>
      <c r="F311" t="s">
        <v>49</v>
      </c>
      <c r="G311" t="s">
        <v>46</v>
      </c>
      <c r="H311" s="3">
        <v>0.26200000000000001</v>
      </c>
      <c r="I311" t="s">
        <v>0</v>
      </c>
      <c r="J311" s="1" t="s">
        <v>119</v>
      </c>
      <c r="K311" s="1" t="s">
        <v>119</v>
      </c>
      <c r="L311" t="b">
        <f>IF(COUNTIF(carcinogens!$A$2:$A$35,F311),TRUE,FALSE)</f>
        <v>0</v>
      </c>
      <c r="M311" t="b">
        <f t="shared" si="23"/>
        <v>0</v>
      </c>
      <c r="N311" s="3">
        <f t="shared" si="25"/>
        <v>0.26200000000000001</v>
      </c>
      <c r="O311" t="b">
        <f t="shared" si="24"/>
        <v>0</v>
      </c>
      <c r="P311" t="str">
        <f>VLOOKUP(C311,'Feedstock source'!$A$1:$B$8,2,FALSE)</f>
        <v>sludge</v>
      </c>
      <c r="Q311" t="str">
        <f>VLOOKUP($F311,'PAHs abbreviations'!$A$2:$B$17,2,FALSE)</f>
        <v>Ace</v>
      </c>
      <c r="R311" s="3">
        <v>0.26200000000000001</v>
      </c>
    </row>
    <row r="312" spans="1:18" hidden="1">
      <c r="A312" t="s">
        <v>112</v>
      </c>
      <c r="B312" t="s">
        <v>127</v>
      </c>
      <c r="C312" t="s">
        <v>134</v>
      </c>
      <c r="D312">
        <v>600</v>
      </c>
      <c r="E312" t="s">
        <v>119</v>
      </c>
      <c r="F312" t="s">
        <v>49</v>
      </c>
      <c r="G312" t="s">
        <v>46</v>
      </c>
      <c r="H312" s="3">
        <v>0.30399999999999999</v>
      </c>
      <c r="I312" t="s">
        <v>0</v>
      </c>
      <c r="J312" s="1" t="s">
        <v>119</v>
      </c>
      <c r="K312" s="1" t="s">
        <v>119</v>
      </c>
      <c r="L312" t="b">
        <f>IF(COUNTIF(carcinogens!$A$2:$A$35,F312),TRUE,FALSE)</f>
        <v>0</v>
      </c>
      <c r="M312" t="b">
        <f t="shared" si="23"/>
        <v>0</v>
      </c>
      <c r="N312" s="3">
        <f t="shared" si="25"/>
        <v>0.30399999999999999</v>
      </c>
      <c r="O312" t="b">
        <f t="shared" si="24"/>
        <v>0</v>
      </c>
      <c r="P312" t="str">
        <f>VLOOKUP(C312,'Feedstock source'!$A$1:$B$8,2,FALSE)</f>
        <v>sludge</v>
      </c>
      <c r="Q312" t="str">
        <f>VLOOKUP($F312,'PAHs abbreviations'!$A$2:$B$17,2,FALSE)</f>
        <v>Ace</v>
      </c>
      <c r="R312" s="3">
        <v>0.30399999999999999</v>
      </c>
    </row>
    <row r="313" spans="1:18" hidden="1">
      <c r="A313" t="s">
        <v>112</v>
      </c>
      <c r="B313" t="s">
        <v>127</v>
      </c>
      <c r="C313" t="s">
        <v>134</v>
      </c>
      <c r="D313">
        <v>600</v>
      </c>
      <c r="E313" t="s">
        <v>119</v>
      </c>
      <c r="F313" t="s">
        <v>48</v>
      </c>
      <c r="G313" t="s">
        <v>46</v>
      </c>
      <c r="H313" s="3">
        <v>0.18099999999999999</v>
      </c>
      <c r="I313" t="s">
        <v>0</v>
      </c>
      <c r="J313" s="1" t="s">
        <v>119</v>
      </c>
      <c r="K313" s="1" t="s">
        <v>119</v>
      </c>
      <c r="L313" t="b">
        <f>IF(COUNTIF(carcinogens!$A$2:$A$35,F313),TRUE,FALSE)</f>
        <v>0</v>
      </c>
      <c r="M313" t="b">
        <f t="shared" si="23"/>
        <v>0</v>
      </c>
      <c r="N313" s="3">
        <f t="shared" si="25"/>
        <v>0.18099999999999999</v>
      </c>
      <c r="O313" t="b">
        <f t="shared" si="24"/>
        <v>0</v>
      </c>
      <c r="P313" t="str">
        <f>VLOOKUP(C313,'Feedstock source'!$A$1:$B$8,2,FALSE)</f>
        <v>sludge</v>
      </c>
      <c r="Q313" t="str">
        <f>VLOOKUP($F313,'PAHs abbreviations'!$A$2:$B$17,2,FALSE)</f>
        <v>Acy</v>
      </c>
      <c r="R313" s="3">
        <v>0.18099999999999999</v>
      </c>
    </row>
    <row r="314" spans="1:18" hidden="1">
      <c r="A314" t="s">
        <v>112</v>
      </c>
      <c r="B314" t="s">
        <v>127</v>
      </c>
      <c r="C314" t="s">
        <v>134</v>
      </c>
      <c r="D314">
        <v>600</v>
      </c>
      <c r="E314" t="s">
        <v>119</v>
      </c>
      <c r="F314" t="s">
        <v>48</v>
      </c>
      <c r="G314" t="s">
        <v>46</v>
      </c>
      <c r="H314" s="3">
        <v>0.19</v>
      </c>
      <c r="I314" t="s">
        <v>0</v>
      </c>
      <c r="J314" s="1" t="s">
        <v>119</v>
      </c>
      <c r="K314" s="1" t="s">
        <v>119</v>
      </c>
      <c r="L314" t="b">
        <f>IF(COUNTIF(carcinogens!$A$2:$A$35,F314),TRUE,FALSE)</f>
        <v>0</v>
      </c>
      <c r="M314" t="b">
        <f t="shared" si="23"/>
        <v>0</v>
      </c>
      <c r="N314" s="3">
        <f t="shared" si="25"/>
        <v>0.19</v>
      </c>
      <c r="O314" t="b">
        <f t="shared" si="24"/>
        <v>0</v>
      </c>
      <c r="P314" t="str">
        <f>VLOOKUP(C314,'Feedstock source'!$A$1:$B$8,2,FALSE)</f>
        <v>sludge</v>
      </c>
      <c r="Q314" t="str">
        <f>VLOOKUP($F314,'PAHs abbreviations'!$A$2:$B$17,2,FALSE)</f>
        <v>Acy</v>
      </c>
      <c r="R314" s="3">
        <v>0.19</v>
      </c>
    </row>
    <row r="315" spans="1:18" hidden="1">
      <c r="A315" t="s">
        <v>112</v>
      </c>
      <c r="B315" t="s">
        <v>127</v>
      </c>
      <c r="C315" t="s">
        <v>134</v>
      </c>
      <c r="D315">
        <v>600</v>
      </c>
      <c r="E315" t="s">
        <v>119</v>
      </c>
      <c r="F315" t="s">
        <v>48</v>
      </c>
      <c r="G315" t="s">
        <v>46</v>
      </c>
      <c r="H315" s="3">
        <v>0.20399999999999999</v>
      </c>
      <c r="I315" t="s">
        <v>0</v>
      </c>
      <c r="J315" s="1" t="s">
        <v>119</v>
      </c>
      <c r="K315" s="1" t="s">
        <v>119</v>
      </c>
      <c r="L315" t="b">
        <f>IF(COUNTIF(carcinogens!$A$2:$A$35,F315),TRUE,FALSE)</f>
        <v>0</v>
      </c>
      <c r="M315" t="b">
        <f t="shared" si="23"/>
        <v>0</v>
      </c>
      <c r="N315" s="3">
        <f t="shared" si="25"/>
        <v>0.20399999999999999</v>
      </c>
      <c r="O315" t="b">
        <f t="shared" si="24"/>
        <v>0</v>
      </c>
      <c r="P315" t="str">
        <f>VLOOKUP(C315,'Feedstock source'!$A$1:$B$8,2,FALSE)</f>
        <v>sludge</v>
      </c>
      <c r="Q315" t="str">
        <f>VLOOKUP($F315,'PAHs abbreviations'!$A$2:$B$17,2,FALSE)</f>
        <v>Acy</v>
      </c>
      <c r="R315" s="3">
        <v>0.20399999999999999</v>
      </c>
    </row>
    <row r="316" spans="1:18" hidden="1">
      <c r="A316" t="s">
        <v>112</v>
      </c>
      <c r="B316" t="s">
        <v>127</v>
      </c>
      <c r="C316" t="s">
        <v>134</v>
      </c>
      <c r="D316">
        <v>600</v>
      </c>
      <c r="E316" t="s">
        <v>119</v>
      </c>
      <c r="F316" t="s">
        <v>52</v>
      </c>
      <c r="G316" t="s">
        <v>46</v>
      </c>
      <c r="H316" s="3">
        <v>0.67300000000000004</v>
      </c>
      <c r="I316" t="s">
        <v>0</v>
      </c>
      <c r="J316" s="1" t="s">
        <v>119</v>
      </c>
      <c r="K316" s="1" t="s">
        <v>119</v>
      </c>
      <c r="L316" t="b">
        <f>IF(COUNTIF(carcinogens!$A$2:$A$35,F316),TRUE,FALSE)</f>
        <v>0</v>
      </c>
      <c r="M316" t="b">
        <f t="shared" si="23"/>
        <v>0</v>
      </c>
      <c r="N316" s="3">
        <f t="shared" si="25"/>
        <v>0.67300000000000004</v>
      </c>
      <c r="O316" t="b">
        <f t="shared" si="24"/>
        <v>0</v>
      </c>
      <c r="P316" t="str">
        <f>VLOOKUP(C316,'Feedstock source'!$A$1:$B$8,2,FALSE)</f>
        <v>sludge</v>
      </c>
      <c r="Q316" t="str">
        <f>VLOOKUP($F316,'PAHs abbreviations'!$A$2:$B$17,2,FALSE)</f>
        <v>Ant</v>
      </c>
      <c r="R316" s="3">
        <v>0.67300000000000004</v>
      </c>
    </row>
    <row r="317" spans="1:18" hidden="1">
      <c r="A317" t="s">
        <v>112</v>
      </c>
      <c r="B317" t="s">
        <v>127</v>
      </c>
      <c r="C317" t="s">
        <v>134</v>
      </c>
      <c r="D317">
        <v>600</v>
      </c>
      <c r="E317" t="s">
        <v>119</v>
      </c>
      <c r="F317" t="s">
        <v>52</v>
      </c>
      <c r="G317" t="s">
        <v>46</v>
      </c>
      <c r="H317" s="3">
        <v>0.71099999999999997</v>
      </c>
      <c r="I317" t="s">
        <v>0</v>
      </c>
      <c r="J317" s="1" t="s">
        <v>119</v>
      </c>
      <c r="K317" s="1" t="s">
        <v>119</v>
      </c>
      <c r="L317" t="b">
        <f>IF(COUNTIF(carcinogens!$A$2:$A$35,F317),TRUE,FALSE)</f>
        <v>0</v>
      </c>
      <c r="M317" t="b">
        <f t="shared" si="23"/>
        <v>0</v>
      </c>
      <c r="N317" s="3">
        <f t="shared" si="25"/>
        <v>0.71099999999999997</v>
      </c>
      <c r="O317" t="b">
        <f t="shared" si="24"/>
        <v>0</v>
      </c>
      <c r="P317" t="str">
        <f>VLOOKUP(C317,'Feedstock source'!$A$1:$B$8,2,FALSE)</f>
        <v>sludge</v>
      </c>
      <c r="Q317" t="str">
        <f>VLOOKUP($F317,'PAHs abbreviations'!$A$2:$B$17,2,FALSE)</f>
        <v>Ant</v>
      </c>
      <c r="R317" s="3">
        <v>0.71099999999999997</v>
      </c>
    </row>
    <row r="318" spans="1:18" hidden="1">
      <c r="A318" t="s">
        <v>112</v>
      </c>
      <c r="B318" t="s">
        <v>127</v>
      </c>
      <c r="C318" t="s">
        <v>134</v>
      </c>
      <c r="D318">
        <v>600</v>
      </c>
      <c r="E318" t="s">
        <v>119</v>
      </c>
      <c r="F318" t="s">
        <v>52</v>
      </c>
      <c r="G318" t="s">
        <v>46</v>
      </c>
      <c r="H318" s="3">
        <v>0.78900000000000003</v>
      </c>
      <c r="I318" t="s">
        <v>0</v>
      </c>
      <c r="J318" s="1" t="s">
        <v>119</v>
      </c>
      <c r="K318" s="1" t="s">
        <v>119</v>
      </c>
      <c r="L318" t="b">
        <f>IF(COUNTIF(carcinogens!$A$2:$A$35,F318),TRUE,FALSE)</f>
        <v>0</v>
      </c>
      <c r="M318" t="b">
        <f t="shared" si="23"/>
        <v>0</v>
      </c>
      <c r="N318" s="3">
        <f t="shared" si="25"/>
        <v>0.78900000000000003</v>
      </c>
      <c r="O318" t="b">
        <f t="shared" si="24"/>
        <v>0</v>
      </c>
      <c r="P318" t="str">
        <f>VLOOKUP(C318,'Feedstock source'!$A$1:$B$8,2,FALSE)</f>
        <v>sludge</v>
      </c>
      <c r="Q318" t="str">
        <f>VLOOKUP($F318,'PAHs abbreviations'!$A$2:$B$17,2,FALSE)</f>
        <v>Ant</v>
      </c>
      <c r="R318" s="3">
        <v>0.78900000000000003</v>
      </c>
    </row>
    <row r="319" spans="1:18" hidden="1">
      <c r="A319" t="s">
        <v>112</v>
      </c>
      <c r="B319" t="s">
        <v>127</v>
      </c>
      <c r="C319" t="s">
        <v>134</v>
      </c>
      <c r="D319">
        <v>600</v>
      </c>
      <c r="E319" t="s">
        <v>119</v>
      </c>
      <c r="F319" t="s">
        <v>55</v>
      </c>
      <c r="G319" t="s">
        <v>46</v>
      </c>
      <c r="H319" s="3">
        <v>0.20499999999999999</v>
      </c>
      <c r="I319" t="s">
        <v>0</v>
      </c>
      <c r="J319" s="1" t="s">
        <v>119</v>
      </c>
      <c r="K319" s="1" t="s">
        <v>119</v>
      </c>
      <c r="L319" t="b">
        <f>IF(COUNTIF(carcinogens!$A$2:$A$35,F319),TRUE,FALSE)</f>
        <v>1</v>
      </c>
      <c r="M319" t="b">
        <f t="shared" si="23"/>
        <v>0</v>
      </c>
      <c r="N319" s="3">
        <f t="shared" si="25"/>
        <v>0.20499999999999999</v>
      </c>
      <c r="O319" t="b">
        <f t="shared" si="24"/>
        <v>0</v>
      </c>
      <c r="P319" t="str">
        <f>VLOOKUP(C319,'Feedstock source'!$A$1:$B$8,2,FALSE)</f>
        <v>sludge</v>
      </c>
      <c r="Q319" t="str">
        <f>VLOOKUP($F319,'PAHs abbreviations'!$A$2:$B$17,2,FALSE)</f>
        <v>B(a)A</v>
      </c>
      <c r="R319" s="3">
        <v>0.20499999999999999</v>
      </c>
    </row>
    <row r="320" spans="1:18" hidden="1">
      <c r="A320" t="s">
        <v>112</v>
      </c>
      <c r="B320" t="s">
        <v>127</v>
      </c>
      <c r="C320" t="s">
        <v>134</v>
      </c>
      <c r="D320">
        <v>600</v>
      </c>
      <c r="E320" t="s">
        <v>119</v>
      </c>
      <c r="F320" t="s">
        <v>55</v>
      </c>
      <c r="G320" t="s">
        <v>46</v>
      </c>
      <c r="H320" s="3">
        <v>0.216</v>
      </c>
      <c r="I320" t="s">
        <v>0</v>
      </c>
      <c r="J320" s="1" t="s">
        <v>119</v>
      </c>
      <c r="K320" s="1" t="s">
        <v>119</v>
      </c>
      <c r="L320" t="b">
        <f>IF(COUNTIF(carcinogens!$A$2:$A$35,F320),TRUE,FALSE)</f>
        <v>1</v>
      </c>
      <c r="M320" t="b">
        <f t="shared" si="23"/>
        <v>0</v>
      </c>
      <c r="N320" s="3">
        <f t="shared" si="25"/>
        <v>0.216</v>
      </c>
      <c r="O320" t="b">
        <f t="shared" si="24"/>
        <v>0</v>
      </c>
      <c r="P320" t="str">
        <f>VLOOKUP(C320,'Feedstock source'!$A$1:$B$8,2,FALSE)</f>
        <v>sludge</v>
      </c>
      <c r="Q320" t="str">
        <f>VLOOKUP($F320,'PAHs abbreviations'!$A$2:$B$17,2,FALSE)</f>
        <v>B(a)A</v>
      </c>
      <c r="R320" s="3">
        <v>0.216</v>
      </c>
    </row>
    <row r="321" spans="1:18" hidden="1">
      <c r="A321" t="s">
        <v>112</v>
      </c>
      <c r="B321" t="s">
        <v>127</v>
      </c>
      <c r="C321" t="s">
        <v>134</v>
      </c>
      <c r="D321">
        <v>600</v>
      </c>
      <c r="E321" t="s">
        <v>119</v>
      </c>
      <c r="F321" t="s">
        <v>55</v>
      </c>
      <c r="G321" t="s">
        <v>46</v>
      </c>
      <c r="H321" s="3">
        <v>0.23499999999999999</v>
      </c>
      <c r="I321" t="s">
        <v>0</v>
      </c>
      <c r="J321" s="1" t="s">
        <v>119</v>
      </c>
      <c r="K321" s="1" t="s">
        <v>119</v>
      </c>
      <c r="L321" t="b">
        <f>IF(COUNTIF(carcinogens!$A$2:$A$35,F321),TRUE,FALSE)</f>
        <v>1</v>
      </c>
      <c r="M321" t="b">
        <f t="shared" si="23"/>
        <v>0</v>
      </c>
      <c r="N321" s="3">
        <f t="shared" si="25"/>
        <v>0.23499999999999999</v>
      </c>
      <c r="O321" t="b">
        <f t="shared" si="24"/>
        <v>0</v>
      </c>
      <c r="P321" t="str">
        <f>VLOOKUP(C321,'Feedstock source'!$A$1:$B$8,2,FALSE)</f>
        <v>sludge</v>
      </c>
      <c r="Q321" t="str">
        <f>VLOOKUP($F321,'PAHs abbreviations'!$A$2:$B$17,2,FALSE)</f>
        <v>B(a)A</v>
      </c>
      <c r="R321" s="3">
        <v>0.23499999999999999</v>
      </c>
    </row>
    <row r="322" spans="1:18" hidden="1">
      <c r="A322" t="s">
        <v>112</v>
      </c>
      <c r="B322" t="s">
        <v>127</v>
      </c>
      <c r="C322" t="s">
        <v>134</v>
      </c>
      <c r="D322">
        <v>600</v>
      </c>
      <c r="E322" t="s">
        <v>119</v>
      </c>
      <c r="F322" t="s">
        <v>59</v>
      </c>
      <c r="G322" t="s">
        <v>46</v>
      </c>
      <c r="H322" s="3">
        <v>0.23400000000000001</v>
      </c>
      <c r="I322" t="s">
        <v>0</v>
      </c>
      <c r="J322" s="1" t="s">
        <v>119</v>
      </c>
      <c r="K322" s="1" t="s">
        <v>119</v>
      </c>
      <c r="L322" t="b">
        <f>IF(COUNTIF(carcinogens!$A$2:$A$35,F322),TRUE,FALSE)</f>
        <v>1</v>
      </c>
      <c r="M322" t="b">
        <f t="shared" ref="M322:M385" si="26">IF(ISNUMBER(H322),FALSE,TRUE)</f>
        <v>0</v>
      </c>
      <c r="N322" s="3">
        <f t="shared" si="25"/>
        <v>0.23400000000000001</v>
      </c>
      <c r="O322" t="b">
        <f t="shared" ref="O322:O385" si="27">IF(ISNUMBER(N322),FALSE,TRUE)</f>
        <v>0</v>
      </c>
      <c r="P322" t="str">
        <f>VLOOKUP(C322,'Feedstock source'!$A$1:$B$8,2,FALSE)</f>
        <v>sludge</v>
      </c>
      <c r="Q322" t="str">
        <f>VLOOKUP($F322,'PAHs abbreviations'!$A$2:$B$17,2,FALSE)</f>
        <v>B(a)P</v>
      </c>
      <c r="R322" s="3">
        <v>0.23400000000000001</v>
      </c>
    </row>
    <row r="323" spans="1:18" hidden="1">
      <c r="A323" t="s">
        <v>112</v>
      </c>
      <c r="B323" t="s">
        <v>127</v>
      </c>
      <c r="C323" t="s">
        <v>134</v>
      </c>
      <c r="D323">
        <v>600</v>
      </c>
      <c r="E323" t="s">
        <v>119</v>
      </c>
      <c r="F323" t="s">
        <v>59</v>
      </c>
      <c r="G323" t="s">
        <v>46</v>
      </c>
      <c r="H323" s="3">
        <v>0.25</v>
      </c>
      <c r="I323" t="s">
        <v>0</v>
      </c>
      <c r="J323" s="1" t="s">
        <v>119</v>
      </c>
      <c r="K323" s="1" t="s">
        <v>119</v>
      </c>
      <c r="L323" t="b">
        <f>IF(COUNTIF(carcinogens!$A$2:$A$35,F323),TRUE,FALSE)</f>
        <v>1</v>
      </c>
      <c r="M323" t="b">
        <f t="shared" si="26"/>
        <v>0</v>
      </c>
      <c r="N323" s="3">
        <f t="shared" si="25"/>
        <v>0.25</v>
      </c>
      <c r="O323" t="b">
        <f t="shared" si="27"/>
        <v>0</v>
      </c>
      <c r="P323" t="str">
        <f>VLOOKUP(C323,'Feedstock source'!$A$1:$B$8,2,FALSE)</f>
        <v>sludge</v>
      </c>
      <c r="Q323" t="str">
        <f>VLOOKUP($F323,'PAHs abbreviations'!$A$2:$B$17,2,FALSE)</f>
        <v>B(a)P</v>
      </c>
      <c r="R323" s="3">
        <v>0.25</v>
      </c>
    </row>
    <row r="324" spans="1:18" hidden="1">
      <c r="A324" t="s">
        <v>112</v>
      </c>
      <c r="B324" t="s">
        <v>127</v>
      </c>
      <c r="C324" t="s">
        <v>134</v>
      </c>
      <c r="D324">
        <v>600</v>
      </c>
      <c r="E324" t="s">
        <v>119</v>
      </c>
      <c r="F324" t="s">
        <v>59</v>
      </c>
      <c r="G324" t="s">
        <v>46</v>
      </c>
      <c r="H324" s="3">
        <v>0.27700000000000002</v>
      </c>
      <c r="I324" t="s">
        <v>0</v>
      </c>
      <c r="J324" s="1" t="s">
        <v>119</v>
      </c>
      <c r="K324" s="1" t="s">
        <v>119</v>
      </c>
      <c r="L324" t="b">
        <f>IF(COUNTIF(carcinogens!$A$2:$A$35,F324),TRUE,FALSE)</f>
        <v>1</v>
      </c>
      <c r="M324" t="b">
        <f t="shared" si="26"/>
        <v>0</v>
      </c>
      <c r="N324" s="3">
        <f t="shared" si="25"/>
        <v>0.27700000000000002</v>
      </c>
      <c r="O324" t="b">
        <f t="shared" si="27"/>
        <v>0</v>
      </c>
      <c r="P324" t="str">
        <f>VLOOKUP(C324,'Feedstock source'!$A$1:$B$8,2,FALSE)</f>
        <v>sludge</v>
      </c>
      <c r="Q324" t="str">
        <f>VLOOKUP($F324,'PAHs abbreviations'!$A$2:$B$17,2,FALSE)</f>
        <v>B(a)P</v>
      </c>
      <c r="R324" s="3">
        <v>0.27700000000000002</v>
      </c>
    </row>
    <row r="325" spans="1:18" hidden="1">
      <c r="A325" t="s">
        <v>112</v>
      </c>
      <c r="B325" t="s">
        <v>127</v>
      </c>
      <c r="C325" t="s">
        <v>134</v>
      </c>
      <c r="D325">
        <v>600</v>
      </c>
      <c r="E325" t="s">
        <v>119</v>
      </c>
      <c r="F325" t="s">
        <v>57</v>
      </c>
      <c r="G325" t="s">
        <v>46</v>
      </c>
      <c r="H325" s="3">
        <v>0.151</v>
      </c>
      <c r="I325" t="s">
        <v>0</v>
      </c>
      <c r="J325" s="1" t="s">
        <v>119</v>
      </c>
      <c r="K325" s="1" t="s">
        <v>119</v>
      </c>
      <c r="L325" t="b">
        <f>IF(COUNTIF(carcinogens!$A$2:$A$35,F325),TRUE,FALSE)</f>
        <v>1</v>
      </c>
      <c r="M325" t="b">
        <f t="shared" si="26"/>
        <v>0</v>
      </c>
      <c r="N325" s="3">
        <f t="shared" si="25"/>
        <v>0.151</v>
      </c>
      <c r="O325" t="b">
        <f t="shared" si="27"/>
        <v>0</v>
      </c>
      <c r="P325" t="str">
        <f>VLOOKUP(C325,'Feedstock source'!$A$1:$B$8,2,FALSE)</f>
        <v>sludge</v>
      </c>
      <c r="Q325" t="str">
        <f>VLOOKUP($F325,'PAHs abbreviations'!$A$2:$B$17,2,FALSE)</f>
        <v>B(b)F</v>
      </c>
      <c r="R325" s="3">
        <v>0.151</v>
      </c>
    </row>
    <row r="326" spans="1:18" hidden="1">
      <c r="A326" t="s">
        <v>112</v>
      </c>
      <c r="B326" t="s">
        <v>127</v>
      </c>
      <c r="C326" t="s">
        <v>134</v>
      </c>
      <c r="D326">
        <v>600</v>
      </c>
      <c r="E326" t="s">
        <v>119</v>
      </c>
      <c r="F326" t="s">
        <v>57</v>
      </c>
      <c r="G326" t="s">
        <v>46</v>
      </c>
      <c r="H326" s="3">
        <v>0.16</v>
      </c>
      <c r="I326" t="s">
        <v>0</v>
      </c>
      <c r="J326" s="1" t="s">
        <v>119</v>
      </c>
      <c r="K326" s="1" t="s">
        <v>119</v>
      </c>
      <c r="L326" t="b">
        <f>IF(COUNTIF(carcinogens!$A$2:$A$35,F326),TRUE,FALSE)</f>
        <v>1</v>
      </c>
      <c r="M326" t="b">
        <f t="shared" si="26"/>
        <v>0</v>
      </c>
      <c r="N326" s="3">
        <f t="shared" si="25"/>
        <v>0.16</v>
      </c>
      <c r="O326" t="b">
        <f t="shared" si="27"/>
        <v>0</v>
      </c>
      <c r="P326" t="str">
        <f>VLOOKUP(C326,'Feedstock source'!$A$1:$B$8,2,FALSE)</f>
        <v>sludge</v>
      </c>
      <c r="Q326" t="str">
        <f>VLOOKUP($F326,'PAHs abbreviations'!$A$2:$B$17,2,FALSE)</f>
        <v>B(b)F</v>
      </c>
      <c r="R326" s="3">
        <v>0.16</v>
      </c>
    </row>
    <row r="327" spans="1:18" hidden="1">
      <c r="A327" t="s">
        <v>112</v>
      </c>
      <c r="B327" t="s">
        <v>127</v>
      </c>
      <c r="C327" t="s">
        <v>134</v>
      </c>
      <c r="D327">
        <v>600</v>
      </c>
      <c r="E327" t="s">
        <v>119</v>
      </c>
      <c r="F327" t="s">
        <v>57</v>
      </c>
      <c r="G327" t="s">
        <v>46</v>
      </c>
      <c r="H327" s="3">
        <v>0.17799999999999999</v>
      </c>
      <c r="I327" t="s">
        <v>0</v>
      </c>
      <c r="J327" s="1" t="s">
        <v>119</v>
      </c>
      <c r="K327" s="1" t="s">
        <v>119</v>
      </c>
      <c r="L327" t="b">
        <f>IF(COUNTIF(carcinogens!$A$2:$A$35,F327),TRUE,FALSE)</f>
        <v>1</v>
      </c>
      <c r="M327" t="b">
        <f t="shared" si="26"/>
        <v>0</v>
      </c>
      <c r="N327" s="3">
        <f t="shared" si="25"/>
        <v>0.17799999999999999</v>
      </c>
      <c r="O327" t="b">
        <f t="shared" si="27"/>
        <v>0</v>
      </c>
      <c r="P327" t="str">
        <f>VLOOKUP(C327,'Feedstock source'!$A$1:$B$8,2,FALSE)</f>
        <v>sludge</v>
      </c>
      <c r="Q327" t="str">
        <f>VLOOKUP($F327,'PAHs abbreviations'!$A$2:$B$17,2,FALSE)</f>
        <v>B(b)F</v>
      </c>
      <c r="R327" s="3">
        <v>0.17799999999999999</v>
      </c>
    </row>
    <row r="328" spans="1:18" hidden="1">
      <c r="A328" t="s">
        <v>112</v>
      </c>
      <c r="B328" t="s">
        <v>127</v>
      </c>
      <c r="C328" t="s">
        <v>134</v>
      </c>
      <c r="D328">
        <v>600</v>
      </c>
      <c r="E328" t="s">
        <v>119</v>
      </c>
      <c r="F328" t="s">
        <v>61</v>
      </c>
      <c r="G328" t="s">
        <v>46</v>
      </c>
      <c r="H328" s="3">
        <v>0.129</v>
      </c>
      <c r="I328" t="s">
        <v>0</v>
      </c>
      <c r="J328" s="1" t="s">
        <v>119</v>
      </c>
      <c r="K328" s="1" t="s">
        <v>119</v>
      </c>
      <c r="L328" t="b">
        <f>IF(COUNTIF(carcinogens!$A$2:$A$35,F328),TRUE,FALSE)</f>
        <v>1</v>
      </c>
      <c r="M328" t="b">
        <f t="shared" si="26"/>
        <v>0</v>
      </c>
      <c r="N328" s="3">
        <f t="shared" si="25"/>
        <v>0.129</v>
      </c>
      <c r="O328" t="b">
        <f t="shared" si="27"/>
        <v>0</v>
      </c>
      <c r="P328" t="str">
        <f>VLOOKUP(C328,'Feedstock source'!$A$1:$B$8,2,FALSE)</f>
        <v>sludge</v>
      </c>
      <c r="Q328" t="str">
        <f>VLOOKUP($F328,'PAHs abbreviations'!$A$2:$B$17,2,FALSE)</f>
        <v>B(ghi)P</v>
      </c>
      <c r="R328" s="3">
        <v>0.129</v>
      </c>
    </row>
    <row r="329" spans="1:18" hidden="1">
      <c r="A329" t="s">
        <v>112</v>
      </c>
      <c r="B329" t="s">
        <v>127</v>
      </c>
      <c r="C329" t="s">
        <v>134</v>
      </c>
      <c r="D329">
        <v>600</v>
      </c>
      <c r="E329" t="s">
        <v>119</v>
      </c>
      <c r="F329" t="s">
        <v>61</v>
      </c>
      <c r="G329" t="s">
        <v>46</v>
      </c>
      <c r="H329" s="3">
        <v>0.13600000000000001</v>
      </c>
      <c r="I329" t="s">
        <v>0</v>
      </c>
      <c r="J329" s="1" t="s">
        <v>119</v>
      </c>
      <c r="K329" s="1" t="s">
        <v>119</v>
      </c>
      <c r="L329" t="b">
        <f>IF(COUNTIF(carcinogens!$A$2:$A$35,F329),TRUE,FALSE)</f>
        <v>1</v>
      </c>
      <c r="M329" t="b">
        <f t="shared" si="26"/>
        <v>0</v>
      </c>
      <c r="N329" s="3">
        <f t="shared" si="25"/>
        <v>0.13600000000000001</v>
      </c>
      <c r="O329" t="b">
        <f t="shared" si="27"/>
        <v>0</v>
      </c>
      <c r="P329" t="str">
        <f>VLOOKUP(C329,'Feedstock source'!$A$1:$B$8,2,FALSE)</f>
        <v>sludge</v>
      </c>
      <c r="Q329" t="str">
        <f>VLOOKUP($F329,'PAHs abbreviations'!$A$2:$B$17,2,FALSE)</f>
        <v>B(ghi)P</v>
      </c>
      <c r="R329" s="3">
        <v>0.13600000000000001</v>
      </c>
    </row>
    <row r="330" spans="1:18" hidden="1">
      <c r="A330" t="s">
        <v>112</v>
      </c>
      <c r="B330" t="s">
        <v>127</v>
      </c>
      <c r="C330" t="s">
        <v>134</v>
      </c>
      <c r="D330">
        <v>600</v>
      </c>
      <c r="E330" t="s">
        <v>119</v>
      </c>
      <c r="F330" t="s">
        <v>61</v>
      </c>
      <c r="G330" t="s">
        <v>46</v>
      </c>
      <c r="H330" s="3">
        <v>0.158</v>
      </c>
      <c r="I330" t="s">
        <v>0</v>
      </c>
      <c r="J330" s="1" t="s">
        <v>119</v>
      </c>
      <c r="K330" s="1" t="s">
        <v>119</v>
      </c>
      <c r="L330" t="b">
        <f>IF(COUNTIF(carcinogens!$A$2:$A$35,F330),TRUE,FALSE)</f>
        <v>1</v>
      </c>
      <c r="M330" t="b">
        <f t="shared" si="26"/>
        <v>0</v>
      </c>
      <c r="N330" s="3">
        <f t="shared" si="25"/>
        <v>0.158</v>
      </c>
      <c r="O330" t="b">
        <f t="shared" si="27"/>
        <v>0</v>
      </c>
      <c r="P330" t="str">
        <f>VLOOKUP(C330,'Feedstock source'!$A$1:$B$8,2,FALSE)</f>
        <v>sludge</v>
      </c>
      <c r="Q330" t="str">
        <f>VLOOKUP($F330,'PAHs abbreviations'!$A$2:$B$17,2,FALSE)</f>
        <v>B(ghi)P</v>
      </c>
      <c r="R330" s="3">
        <v>0.158</v>
      </c>
    </row>
    <row r="331" spans="1:18" hidden="1">
      <c r="A331" t="s">
        <v>112</v>
      </c>
      <c r="B331" t="s">
        <v>127</v>
      </c>
      <c r="C331" t="s">
        <v>134</v>
      </c>
      <c r="D331">
        <v>600</v>
      </c>
      <c r="E331" t="s">
        <v>119</v>
      </c>
      <c r="F331" t="s">
        <v>58</v>
      </c>
      <c r="G331" t="s">
        <v>46</v>
      </c>
      <c r="H331" s="3">
        <v>9.9000000000000005E-2</v>
      </c>
      <c r="I331" t="s">
        <v>0</v>
      </c>
      <c r="J331" s="1" t="s">
        <v>119</v>
      </c>
      <c r="K331" s="1" t="s">
        <v>119</v>
      </c>
      <c r="L331" t="b">
        <f>IF(COUNTIF(carcinogens!$A$2:$A$35,F331),TRUE,FALSE)</f>
        <v>1</v>
      </c>
      <c r="M331" t="b">
        <f t="shared" si="26"/>
        <v>0</v>
      </c>
      <c r="N331" s="3">
        <f t="shared" si="25"/>
        <v>9.9000000000000005E-2</v>
      </c>
      <c r="O331" t="b">
        <f t="shared" si="27"/>
        <v>0</v>
      </c>
      <c r="P331" t="str">
        <f>VLOOKUP(C331,'Feedstock source'!$A$1:$B$8,2,FALSE)</f>
        <v>sludge</v>
      </c>
      <c r="Q331" t="str">
        <f>VLOOKUP($F331,'PAHs abbreviations'!$A$2:$B$17,2,FALSE)</f>
        <v>B(k)F</v>
      </c>
      <c r="R331" s="3">
        <v>9.9000000000000005E-2</v>
      </c>
    </row>
    <row r="332" spans="1:18" hidden="1">
      <c r="A332" t="s">
        <v>112</v>
      </c>
      <c r="B332" t="s">
        <v>127</v>
      </c>
      <c r="C332" t="s">
        <v>134</v>
      </c>
      <c r="D332">
        <v>600</v>
      </c>
      <c r="E332" t="s">
        <v>119</v>
      </c>
      <c r="F332" t="s">
        <v>58</v>
      </c>
      <c r="G332" t="s">
        <v>46</v>
      </c>
      <c r="H332" s="3">
        <v>0.105</v>
      </c>
      <c r="I332" t="s">
        <v>0</v>
      </c>
      <c r="J332" s="1" t="s">
        <v>119</v>
      </c>
      <c r="K332" s="1" t="s">
        <v>119</v>
      </c>
      <c r="L332" t="b">
        <f>IF(COUNTIF(carcinogens!$A$2:$A$35,F332),TRUE,FALSE)</f>
        <v>1</v>
      </c>
      <c r="M332" t="b">
        <f t="shared" si="26"/>
        <v>0</v>
      </c>
      <c r="N332" s="3">
        <f t="shared" si="25"/>
        <v>0.105</v>
      </c>
      <c r="O332" t="b">
        <f t="shared" si="27"/>
        <v>0</v>
      </c>
      <c r="P332" t="str">
        <f>VLOOKUP(C332,'Feedstock source'!$A$1:$B$8,2,FALSE)</f>
        <v>sludge</v>
      </c>
      <c r="Q332" t="str">
        <f>VLOOKUP($F332,'PAHs abbreviations'!$A$2:$B$17,2,FALSE)</f>
        <v>B(k)F</v>
      </c>
      <c r="R332" s="3">
        <v>0.105</v>
      </c>
    </row>
    <row r="333" spans="1:18" hidden="1">
      <c r="A333" t="s">
        <v>112</v>
      </c>
      <c r="B333" t="s">
        <v>127</v>
      </c>
      <c r="C333" t="s">
        <v>134</v>
      </c>
      <c r="D333">
        <v>600</v>
      </c>
      <c r="E333" t="s">
        <v>119</v>
      </c>
      <c r="F333" t="s">
        <v>58</v>
      </c>
      <c r="G333" t="s">
        <v>46</v>
      </c>
      <c r="H333" s="3">
        <v>0.11600000000000001</v>
      </c>
      <c r="I333" t="s">
        <v>0</v>
      </c>
      <c r="J333" s="1" t="s">
        <v>119</v>
      </c>
      <c r="K333" s="1" t="s">
        <v>119</v>
      </c>
      <c r="L333" t="b">
        <f>IF(COUNTIF(carcinogens!$A$2:$A$35,F333),TRUE,FALSE)</f>
        <v>1</v>
      </c>
      <c r="M333" t="b">
        <f t="shared" si="26"/>
        <v>0</v>
      </c>
      <c r="N333" s="3">
        <f t="shared" si="25"/>
        <v>0.11600000000000001</v>
      </c>
      <c r="O333" t="b">
        <f t="shared" si="27"/>
        <v>0</v>
      </c>
      <c r="P333" t="str">
        <f>VLOOKUP(C333,'Feedstock source'!$A$1:$B$8,2,FALSE)</f>
        <v>sludge</v>
      </c>
      <c r="Q333" t="str">
        <f>VLOOKUP($F333,'PAHs abbreviations'!$A$2:$B$17,2,FALSE)</f>
        <v>B(k)F</v>
      </c>
      <c r="R333" s="3">
        <v>0.11600000000000001</v>
      </c>
    </row>
    <row r="334" spans="1:18" hidden="1">
      <c r="A334" t="s">
        <v>112</v>
      </c>
      <c r="B334" t="s">
        <v>127</v>
      </c>
      <c r="C334" t="s">
        <v>134</v>
      </c>
      <c r="D334">
        <v>600</v>
      </c>
      <c r="E334" t="s">
        <v>119</v>
      </c>
      <c r="F334" t="s">
        <v>56</v>
      </c>
      <c r="G334" t="s">
        <v>46</v>
      </c>
      <c r="H334" s="3">
        <v>0.59799999999999998</v>
      </c>
      <c r="I334" t="s">
        <v>0</v>
      </c>
      <c r="J334" s="1" t="s">
        <v>119</v>
      </c>
      <c r="K334" s="1" t="s">
        <v>119</v>
      </c>
      <c r="L334" t="b">
        <f>IF(COUNTIF(carcinogens!$A$2:$A$35,F334),TRUE,FALSE)</f>
        <v>1</v>
      </c>
      <c r="M334" t="b">
        <f t="shared" si="26"/>
        <v>0</v>
      </c>
      <c r="N334" s="3">
        <f t="shared" si="25"/>
        <v>0.59799999999999998</v>
      </c>
      <c r="O334" t="b">
        <f t="shared" si="27"/>
        <v>0</v>
      </c>
      <c r="P334" t="str">
        <f>VLOOKUP(C334,'Feedstock source'!$A$1:$B$8,2,FALSE)</f>
        <v>sludge</v>
      </c>
      <c r="Q334" t="str">
        <f>VLOOKUP($F334,'PAHs abbreviations'!$A$2:$B$17,2,FALSE)</f>
        <v>Cry</v>
      </c>
      <c r="R334" s="3">
        <v>0.59799999999999998</v>
      </c>
    </row>
    <row r="335" spans="1:18" hidden="1">
      <c r="A335" t="s">
        <v>112</v>
      </c>
      <c r="B335" t="s">
        <v>127</v>
      </c>
      <c r="C335" t="s">
        <v>134</v>
      </c>
      <c r="D335">
        <v>600</v>
      </c>
      <c r="E335" t="s">
        <v>119</v>
      </c>
      <c r="F335" t="s">
        <v>56</v>
      </c>
      <c r="G335" t="s">
        <v>46</v>
      </c>
      <c r="H335" s="3">
        <v>0.61399999999999999</v>
      </c>
      <c r="I335" t="s">
        <v>0</v>
      </c>
      <c r="J335" s="1" t="s">
        <v>119</v>
      </c>
      <c r="K335" s="1" t="s">
        <v>119</v>
      </c>
      <c r="L335" t="b">
        <f>IF(COUNTIF(carcinogens!$A$2:$A$35,F335),TRUE,FALSE)</f>
        <v>1</v>
      </c>
      <c r="M335" t="b">
        <f t="shared" si="26"/>
        <v>0</v>
      </c>
      <c r="N335" s="3">
        <f t="shared" si="25"/>
        <v>0.61399999999999999</v>
      </c>
      <c r="O335" t="b">
        <f t="shared" si="27"/>
        <v>0</v>
      </c>
      <c r="P335" t="str">
        <f>VLOOKUP(C335,'Feedstock source'!$A$1:$B$8,2,FALSE)</f>
        <v>sludge</v>
      </c>
      <c r="Q335" t="str">
        <f>VLOOKUP($F335,'PAHs abbreviations'!$A$2:$B$17,2,FALSE)</f>
        <v>Cry</v>
      </c>
      <c r="R335" s="3">
        <v>0.61399999999999999</v>
      </c>
    </row>
    <row r="336" spans="1:18" hidden="1">
      <c r="A336" t="s">
        <v>112</v>
      </c>
      <c r="B336" t="s">
        <v>127</v>
      </c>
      <c r="C336" t="s">
        <v>134</v>
      </c>
      <c r="D336">
        <v>600</v>
      </c>
      <c r="E336" t="s">
        <v>119</v>
      </c>
      <c r="F336" t="s">
        <v>56</v>
      </c>
      <c r="G336" t="s">
        <v>46</v>
      </c>
      <c r="H336" s="3">
        <v>0.71499999999999997</v>
      </c>
      <c r="I336" t="s">
        <v>0</v>
      </c>
      <c r="J336" s="1" t="s">
        <v>119</v>
      </c>
      <c r="K336" s="1" t="s">
        <v>119</v>
      </c>
      <c r="L336" t="b">
        <f>IF(COUNTIF(carcinogens!$A$2:$A$35,F336),TRUE,FALSE)</f>
        <v>1</v>
      </c>
      <c r="M336" t="b">
        <f t="shared" si="26"/>
        <v>0</v>
      </c>
      <c r="N336" s="3">
        <f t="shared" si="25"/>
        <v>0.71499999999999997</v>
      </c>
      <c r="O336" t="b">
        <f t="shared" si="27"/>
        <v>0</v>
      </c>
      <c r="P336" t="str">
        <f>VLOOKUP(C336,'Feedstock source'!$A$1:$B$8,2,FALSE)</f>
        <v>sludge</v>
      </c>
      <c r="Q336" t="str">
        <f>VLOOKUP($F336,'PAHs abbreviations'!$A$2:$B$17,2,FALSE)</f>
        <v>Cry</v>
      </c>
      <c r="R336" s="3">
        <v>0.71499999999999997</v>
      </c>
    </row>
    <row r="337" spans="1:18" hidden="1">
      <c r="A337" t="s">
        <v>112</v>
      </c>
      <c r="B337" t="s">
        <v>127</v>
      </c>
      <c r="C337" t="s">
        <v>134</v>
      </c>
      <c r="D337">
        <v>600</v>
      </c>
      <c r="E337" t="s">
        <v>119</v>
      </c>
      <c r="F337" t="s">
        <v>62</v>
      </c>
      <c r="G337" t="s">
        <v>46</v>
      </c>
      <c r="H337" s="3">
        <v>4.2000000000000003E-2</v>
      </c>
      <c r="I337" t="s">
        <v>0</v>
      </c>
      <c r="J337" s="1" t="s">
        <v>119</v>
      </c>
      <c r="K337" s="1" t="s">
        <v>119</v>
      </c>
      <c r="L337" t="b">
        <f>IF(COUNTIF(carcinogens!$A$2:$A$35,F337),TRUE,FALSE)</f>
        <v>1</v>
      </c>
      <c r="M337" t="b">
        <f t="shared" si="26"/>
        <v>0</v>
      </c>
      <c r="N337" s="3">
        <f t="shared" si="25"/>
        <v>4.2000000000000003E-2</v>
      </c>
      <c r="O337" t="b">
        <f t="shared" si="27"/>
        <v>0</v>
      </c>
      <c r="P337" t="str">
        <f>VLOOKUP(C337,'Feedstock source'!$A$1:$B$8,2,FALSE)</f>
        <v>sludge</v>
      </c>
      <c r="Q337" t="str">
        <f>VLOOKUP($F337,'PAHs abbreviations'!$A$2:$B$17,2,FALSE)</f>
        <v>DB(ah)A</v>
      </c>
      <c r="R337" s="3">
        <v>4.2000000000000003E-2</v>
      </c>
    </row>
    <row r="338" spans="1:18" hidden="1">
      <c r="A338" t="s">
        <v>112</v>
      </c>
      <c r="B338" t="s">
        <v>127</v>
      </c>
      <c r="C338" t="s">
        <v>134</v>
      </c>
      <c r="D338">
        <v>600</v>
      </c>
      <c r="E338" t="s">
        <v>119</v>
      </c>
      <c r="F338" t="s">
        <v>62</v>
      </c>
      <c r="G338" t="s">
        <v>46</v>
      </c>
      <c r="H338" s="3">
        <v>4.5999999999999902E-2</v>
      </c>
      <c r="I338" t="s">
        <v>0</v>
      </c>
      <c r="J338" s="1" t="s">
        <v>119</v>
      </c>
      <c r="K338" s="1" t="s">
        <v>119</v>
      </c>
      <c r="L338" t="b">
        <f>IF(COUNTIF(carcinogens!$A$2:$A$35,F338),TRUE,FALSE)</f>
        <v>1</v>
      </c>
      <c r="M338" t="b">
        <f t="shared" si="26"/>
        <v>0</v>
      </c>
      <c r="N338" s="3">
        <f t="shared" si="25"/>
        <v>4.5999999999999902E-2</v>
      </c>
      <c r="O338" t="b">
        <f t="shared" si="27"/>
        <v>0</v>
      </c>
      <c r="P338" t="str">
        <f>VLOOKUP(C338,'Feedstock source'!$A$1:$B$8,2,FALSE)</f>
        <v>sludge</v>
      </c>
      <c r="Q338" t="str">
        <f>VLOOKUP($F338,'PAHs abbreviations'!$A$2:$B$17,2,FALSE)</f>
        <v>DB(ah)A</v>
      </c>
      <c r="R338" s="3">
        <v>4.5999999999999902E-2</v>
      </c>
    </row>
    <row r="339" spans="1:18" hidden="1">
      <c r="A339" t="s">
        <v>112</v>
      </c>
      <c r="B339" t="s">
        <v>127</v>
      </c>
      <c r="C339" t="s">
        <v>134</v>
      </c>
      <c r="D339">
        <v>600</v>
      </c>
      <c r="E339" t="s">
        <v>119</v>
      </c>
      <c r="F339" t="s">
        <v>62</v>
      </c>
      <c r="G339" t="s">
        <v>46</v>
      </c>
      <c r="H339" s="3">
        <v>4.8000000000000001E-2</v>
      </c>
      <c r="I339" t="s">
        <v>0</v>
      </c>
      <c r="J339" s="1" t="s">
        <v>119</v>
      </c>
      <c r="K339" s="1" t="s">
        <v>119</v>
      </c>
      <c r="L339" t="b">
        <f>IF(COUNTIF(carcinogens!$A$2:$A$35,F339),TRUE,FALSE)</f>
        <v>1</v>
      </c>
      <c r="M339" t="b">
        <f t="shared" si="26"/>
        <v>0</v>
      </c>
      <c r="N339" s="3">
        <f t="shared" si="25"/>
        <v>4.8000000000000001E-2</v>
      </c>
      <c r="O339" t="b">
        <f t="shared" si="27"/>
        <v>0</v>
      </c>
      <c r="P339" t="str">
        <f>VLOOKUP(C339,'Feedstock source'!$A$1:$B$8,2,FALSE)</f>
        <v>sludge</v>
      </c>
      <c r="Q339" t="str">
        <f>VLOOKUP($F339,'PAHs abbreviations'!$A$2:$B$17,2,FALSE)</f>
        <v>DB(ah)A</v>
      </c>
      <c r="R339" s="3">
        <v>4.8000000000000001E-2</v>
      </c>
    </row>
    <row r="340" spans="1:18" hidden="1">
      <c r="A340" t="s">
        <v>112</v>
      </c>
      <c r="B340" t="s">
        <v>127</v>
      </c>
      <c r="C340" t="s">
        <v>134</v>
      </c>
      <c r="D340">
        <v>600</v>
      </c>
      <c r="E340" t="s">
        <v>119</v>
      </c>
      <c r="F340" t="s">
        <v>53</v>
      </c>
      <c r="G340" t="s">
        <v>46</v>
      </c>
      <c r="H340" s="3">
        <v>1.02</v>
      </c>
      <c r="I340" t="s">
        <v>0</v>
      </c>
      <c r="J340" s="1" t="s">
        <v>119</v>
      </c>
      <c r="K340" s="1" t="s">
        <v>119</v>
      </c>
      <c r="L340" t="b">
        <f>IF(COUNTIF(carcinogens!$A$2:$A$35,F340),TRUE,FALSE)</f>
        <v>0</v>
      </c>
      <c r="M340" t="b">
        <f t="shared" si="26"/>
        <v>0</v>
      </c>
      <c r="N340" s="3">
        <f t="shared" si="25"/>
        <v>1.02</v>
      </c>
      <c r="O340" t="b">
        <f t="shared" si="27"/>
        <v>0</v>
      </c>
      <c r="P340" t="str">
        <f>VLOOKUP(C340,'Feedstock source'!$A$1:$B$8,2,FALSE)</f>
        <v>sludge</v>
      </c>
      <c r="Q340" t="str">
        <f>VLOOKUP($F340,'PAHs abbreviations'!$A$2:$B$17,2,FALSE)</f>
        <v>Flt</v>
      </c>
      <c r="R340" s="3">
        <v>1.02</v>
      </c>
    </row>
    <row r="341" spans="1:18" hidden="1">
      <c r="A341" t="s">
        <v>112</v>
      </c>
      <c r="B341" t="s">
        <v>127</v>
      </c>
      <c r="C341" t="s">
        <v>134</v>
      </c>
      <c r="D341">
        <v>600</v>
      </c>
      <c r="E341" t="s">
        <v>119</v>
      </c>
      <c r="F341" t="s">
        <v>53</v>
      </c>
      <c r="G341" t="s">
        <v>46</v>
      </c>
      <c r="H341" s="3">
        <v>1.0900000000000001</v>
      </c>
      <c r="I341" t="s">
        <v>0</v>
      </c>
      <c r="J341" s="1" t="s">
        <v>119</v>
      </c>
      <c r="K341" s="1" t="s">
        <v>119</v>
      </c>
      <c r="L341" t="b">
        <f>IF(COUNTIF(carcinogens!$A$2:$A$35,F341),TRUE,FALSE)</f>
        <v>0</v>
      </c>
      <c r="M341" t="b">
        <f t="shared" si="26"/>
        <v>0</v>
      </c>
      <c r="N341" s="3">
        <f t="shared" si="25"/>
        <v>1.0900000000000001</v>
      </c>
      <c r="O341" t="b">
        <f t="shared" si="27"/>
        <v>0</v>
      </c>
      <c r="P341" t="str">
        <f>VLOOKUP(C341,'Feedstock source'!$A$1:$B$8,2,FALSE)</f>
        <v>sludge</v>
      </c>
      <c r="Q341" t="str">
        <f>VLOOKUP($F341,'PAHs abbreviations'!$A$2:$B$17,2,FALSE)</f>
        <v>Flt</v>
      </c>
      <c r="R341" s="3">
        <v>1.0900000000000001</v>
      </c>
    </row>
    <row r="342" spans="1:18" hidden="1">
      <c r="A342" t="s">
        <v>112</v>
      </c>
      <c r="B342" t="s">
        <v>127</v>
      </c>
      <c r="C342" t="s">
        <v>134</v>
      </c>
      <c r="D342">
        <v>600</v>
      </c>
      <c r="E342" t="s">
        <v>119</v>
      </c>
      <c r="F342" t="s">
        <v>53</v>
      </c>
      <c r="G342" t="s">
        <v>46</v>
      </c>
      <c r="H342" s="3">
        <v>1.24</v>
      </c>
      <c r="I342" t="s">
        <v>0</v>
      </c>
      <c r="J342" s="1" t="s">
        <v>119</v>
      </c>
      <c r="K342" s="1" t="s">
        <v>119</v>
      </c>
      <c r="L342" t="b">
        <f>IF(COUNTIF(carcinogens!$A$2:$A$35,F342),TRUE,FALSE)</f>
        <v>0</v>
      </c>
      <c r="M342" t="b">
        <f t="shared" si="26"/>
        <v>0</v>
      </c>
      <c r="N342" s="3">
        <f t="shared" ref="N342:N405" si="28">H342</f>
        <v>1.24</v>
      </c>
      <c r="O342" t="b">
        <f t="shared" si="27"/>
        <v>0</v>
      </c>
      <c r="P342" t="str">
        <f>VLOOKUP(C342,'Feedstock source'!$A$1:$B$8,2,FALSE)</f>
        <v>sludge</v>
      </c>
      <c r="Q342" t="str">
        <f>VLOOKUP($F342,'PAHs abbreviations'!$A$2:$B$17,2,FALSE)</f>
        <v>Flt</v>
      </c>
      <c r="R342" s="3">
        <v>1.24</v>
      </c>
    </row>
    <row r="343" spans="1:18" hidden="1">
      <c r="A343" t="s">
        <v>112</v>
      </c>
      <c r="B343" t="s">
        <v>127</v>
      </c>
      <c r="C343" t="s">
        <v>134</v>
      </c>
      <c r="D343">
        <v>600</v>
      </c>
      <c r="E343" t="s">
        <v>119</v>
      </c>
      <c r="F343" t="s">
        <v>50</v>
      </c>
      <c r="G343" t="s">
        <v>46</v>
      </c>
      <c r="H343" s="3">
        <v>0.29899999999999999</v>
      </c>
      <c r="I343" t="s">
        <v>0</v>
      </c>
      <c r="J343" s="1" t="s">
        <v>119</v>
      </c>
      <c r="K343" s="1" t="s">
        <v>119</v>
      </c>
      <c r="L343" t="b">
        <f>IF(COUNTIF(carcinogens!$A$2:$A$35,F343),TRUE,FALSE)</f>
        <v>0</v>
      </c>
      <c r="M343" t="b">
        <f t="shared" si="26"/>
        <v>0</v>
      </c>
      <c r="N343" s="3">
        <f t="shared" si="28"/>
        <v>0.29899999999999999</v>
      </c>
      <c r="O343" t="b">
        <f t="shared" si="27"/>
        <v>0</v>
      </c>
      <c r="P343" t="str">
        <f>VLOOKUP(C343,'Feedstock source'!$A$1:$B$8,2,FALSE)</f>
        <v>sludge</v>
      </c>
      <c r="Q343" t="str">
        <f>VLOOKUP($F343,'PAHs abbreviations'!$A$2:$B$17,2,FALSE)</f>
        <v>Flu</v>
      </c>
      <c r="R343" s="3">
        <v>0.29899999999999999</v>
      </c>
    </row>
    <row r="344" spans="1:18" hidden="1">
      <c r="A344" t="s">
        <v>112</v>
      </c>
      <c r="B344" t="s">
        <v>127</v>
      </c>
      <c r="C344" t="s">
        <v>134</v>
      </c>
      <c r="D344">
        <v>600</v>
      </c>
      <c r="E344" t="s">
        <v>119</v>
      </c>
      <c r="F344" t="s">
        <v>50</v>
      </c>
      <c r="G344" t="s">
        <v>46</v>
      </c>
      <c r="H344" s="3">
        <v>0.32100000000000001</v>
      </c>
      <c r="I344" t="s">
        <v>0</v>
      </c>
      <c r="J344" s="1" t="s">
        <v>119</v>
      </c>
      <c r="K344" s="1" t="s">
        <v>119</v>
      </c>
      <c r="L344" t="b">
        <f>IF(COUNTIF(carcinogens!$A$2:$A$35,F344),TRUE,FALSE)</f>
        <v>0</v>
      </c>
      <c r="M344" t="b">
        <f t="shared" si="26"/>
        <v>0</v>
      </c>
      <c r="N344" s="3">
        <f t="shared" si="28"/>
        <v>0.32100000000000001</v>
      </c>
      <c r="O344" t="b">
        <f t="shared" si="27"/>
        <v>0</v>
      </c>
      <c r="P344" t="str">
        <f>VLOOKUP(C344,'Feedstock source'!$A$1:$B$8,2,FALSE)</f>
        <v>sludge</v>
      </c>
      <c r="Q344" t="str">
        <f>VLOOKUP($F344,'PAHs abbreviations'!$A$2:$B$17,2,FALSE)</f>
        <v>Flu</v>
      </c>
      <c r="R344" s="3">
        <v>0.32100000000000001</v>
      </c>
    </row>
    <row r="345" spans="1:18" hidden="1">
      <c r="A345" t="s">
        <v>112</v>
      </c>
      <c r="B345" t="s">
        <v>127</v>
      </c>
      <c r="C345" t="s">
        <v>134</v>
      </c>
      <c r="D345">
        <v>600</v>
      </c>
      <c r="E345" t="s">
        <v>119</v>
      </c>
      <c r="F345" t="s">
        <v>50</v>
      </c>
      <c r="G345" t="s">
        <v>46</v>
      </c>
      <c r="H345" s="3">
        <v>0.38400000000000001</v>
      </c>
      <c r="I345" t="s">
        <v>0</v>
      </c>
      <c r="J345" s="1" t="s">
        <v>119</v>
      </c>
      <c r="K345" s="1" t="s">
        <v>119</v>
      </c>
      <c r="L345" t="b">
        <f>IF(COUNTIF(carcinogens!$A$2:$A$35,F345),TRUE,FALSE)</f>
        <v>0</v>
      </c>
      <c r="M345" t="b">
        <f t="shared" si="26"/>
        <v>0</v>
      </c>
      <c r="N345" s="3">
        <f t="shared" si="28"/>
        <v>0.38400000000000001</v>
      </c>
      <c r="O345" t="b">
        <f t="shared" si="27"/>
        <v>0</v>
      </c>
      <c r="P345" t="str">
        <f>VLOOKUP(C345,'Feedstock source'!$A$1:$B$8,2,FALSE)</f>
        <v>sludge</v>
      </c>
      <c r="Q345" t="str">
        <f>VLOOKUP($F345,'PAHs abbreviations'!$A$2:$B$17,2,FALSE)</f>
        <v>Flu</v>
      </c>
      <c r="R345" s="3">
        <v>0.38400000000000001</v>
      </c>
    </row>
    <row r="346" spans="1:18" hidden="1">
      <c r="A346" t="s">
        <v>112</v>
      </c>
      <c r="B346" t="s">
        <v>127</v>
      </c>
      <c r="C346" t="s">
        <v>134</v>
      </c>
      <c r="D346">
        <v>600</v>
      </c>
      <c r="E346" t="s">
        <v>119</v>
      </c>
      <c r="F346" t="s">
        <v>60</v>
      </c>
      <c r="G346" t="s">
        <v>46</v>
      </c>
      <c r="H346" s="3">
        <v>0.14599999999999899</v>
      </c>
      <c r="I346" t="s">
        <v>0</v>
      </c>
      <c r="J346" s="1" t="s">
        <v>119</v>
      </c>
      <c r="K346" s="1" t="s">
        <v>119</v>
      </c>
      <c r="L346" t="b">
        <f>IF(COUNTIF(carcinogens!$A$2:$A$35,F346),TRUE,FALSE)</f>
        <v>1</v>
      </c>
      <c r="M346" t="b">
        <f t="shared" si="26"/>
        <v>0</v>
      </c>
      <c r="N346" s="3">
        <f t="shared" si="28"/>
        <v>0.14599999999999899</v>
      </c>
      <c r="O346" t="b">
        <f t="shared" si="27"/>
        <v>0</v>
      </c>
      <c r="P346" t="str">
        <f>VLOOKUP(C346,'Feedstock source'!$A$1:$B$8,2,FALSE)</f>
        <v>sludge</v>
      </c>
      <c r="Q346" t="str">
        <f>VLOOKUP($F346,'PAHs abbreviations'!$A$2:$B$17,2,FALSE)</f>
        <v>IP</v>
      </c>
      <c r="R346" s="3">
        <v>0.14599999999999899</v>
      </c>
    </row>
    <row r="347" spans="1:18" hidden="1">
      <c r="A347" t="s">
        <v>112</v>
      </c>
      <c r="B347" t="s">
        <v>127</v>
      </c>
      <c r="C347" t="s">
        <v>134</v>
      </c>
      <c r="D347">
        <v>600</v>
      </c>
      <c r="E347" t="s">
        <v>119</v>
      </c>
      <c r="F347" t="s">
        <v>60</v>
      </c>
      <c r="G347" t="s">
        <v>46</v>
      </c>
      <c r="H347" s="3">
        <v>0.154</v>
      </c>
      <c r="I347" t="s">
        <v>0</v>
      </c>
      <c r="J347" s="1" t="s">
        <v>119</v>
      </c>
      <c r="K347" s="1" t="s">
        <v>119</v>
      </c>
      <c r="L347" t="b">
        <f>IF(COUNTIF(carcinogens!$A$2:$A$35,F347),TRUE,FALSE)</f>
        <v>1</v>
      </c>
      <c r="M347" t="b">
        <f t="shared" si="26"/>
        <v>0</v>
      </c>
      <c r="N347" s="3">
        <f t="shared" si="28"/>
        <v>0.154</v>
      </c>
      <c r="O347" t="b">
        <f t="shared" si="27"/>
        <v>0</v>
      </c>
      <c r="P347" t="str">
        <f>VLOOKUP(C347,'Feedstock source'!$A$1:$B$8,2,FALSE)</f>
        <v>sludge</v>
      </c>
      <c r="Q347" t="str">
        <f>VLOOKUP($F347,'PAHs abbreviations'!$A$2:$B$17,2,FALSE)</f>
        <v>IP</v>
      </c>
      <c r="R347" s="3">
        <v>0.154</v>
      </c>
    </row>
    <row r="348" spans="1:18" hidden="1">
      <c r="A348" t="s">
        <v>112</v>
      </c>
      <c r="B348" t="s">
        <v>127</v>
      </c>
      <c r="C348" t="s">
        <v>134</v>
      </c>
      <c r="D348">
        <v>600</v>
      </c>
      <c r="E348" t="s">
        <v>119</v>
      </c>
      <c r="F348" t="s">
        <v>60</v>
      </c>
      <c r="G348" t="s">
        <v>46</v>
      </c>
      <c r="H348" s="3">
        <v>0.17299999999999899</v>
      </c>
      <c r="I348" t="s">
        <v>0</v>
      </c>
      <c r="J348" s="1" t="s">
        <v>119</v>
      </c>
      <c r="K348" s="1" t="s">
        <v>119</v>
      </c>
      <c r="L348" t="b">
        <f>IF(COUNTIF(carcinogens!$A$2:$A$35,F348),TRUE,FALSE)</f>
        <v>1</v>
      </c>
      <c r="M348" t="b">
        <f t="shared" si="26"/>
        <v>0</v>
      </c>
      <c r="N348" s="3">
        <f t="shared" si="28"/>
        <v>0.17299999999999899</v>
      </c>
      <c r="O348" t="b">
        <f t="shared" si="27"/>
        <v>0</v>
      </c>
      <c r="P348" t="str">
        <f>VLOOKUP(C348,'Feedstock source'!$A$1:$B$8,2,FALSE)</f>
        <v>sludge</v>
      </c>
      <c r="Q348" t="str">
        <f>VLOOKUP($F348,'PAHs abbreviations'!$A$2:$B$17,2,FALSE)</f>
        <v>IP</v>
      </c>
      <c r="R348" s="3">
        <v>0.17299999999999899</v>
      </c>
    </row>
    <row r="349" spans="1:18" hidden="1">
      <c r="A349" t="s">
        <v>112</v>
      </c>
      <c r="B349" t="s">
        <v>127</v>
      </c>
      <c r="C349" t="s">
        <v>134</v>
      </c>
      <c r="D349">
        <v>600</v>
      </c>
      <c r="E349" t="s">
        <v>119</v>
      </c>
      <c r="F349" t="s">
        <v>47</v>
      </c>
      <c r="G349" t="s">
        <v>46</v>
      </c>
      <c r="H349" s="3">
        <v>12.7</v>
      </c>
      <c r="I349" t="s">
        <v>0</v>
      </c>
      <c r="J349" s="1" t="s">
        <v>119</v>
      </c>
      <c r="K349" s="1" t="s">
        <v>119</v>
      </c>
      <c r="L349" t="b">
        <f>IF(COUNTIF(carcinogens!$A$2:$A$35,F349),TRUE,FALSE)</f>
        <v>0</v>
      </c>
      <c r="M349" t="b">
        <f t="shared" si="26"/>
        <v>0</v>
      </c>
      <c r="N349" s="3">
        <f t="shared" si="28"/>
        <v>12.7</v>
      </c>
      <c r="O349" t="b">
        <f t="shared" si="27"/>
        <v>0</v>
      </c>
      <c r="P349" t="str">
        <f>VLOOKUP(C349,'Feedstock source'!$A$1:$B$8,2,FALSE)</f>
        <v>sludge</v>
      </c>
      <c r="Q349" t="str">
        <f>VLOOKUP($F349,'PAHs abbreviations'!$A$2:$B$17,2,FALSE)</f>
        <v>Nap</v>
      </c>
      <c r="R349" s="3">
        <v>12.7</v>
      </c>
    </row>
    <row r="350" spans="1:18" hidden="1">
      <c r="A350" t="s">
        <v>112</v>
      </c>
      <c r="B350" t="s">
        <v>127</v>
      </c>
      <c r="C350" t="s">
        <v>134</v>
      </c>
      <c r="D350">
        <v>600</v>
      </c>
      <c r="E350" t="s">
        <v>119</v>
      </c>
      <c r="F350" t="s">
        <v>47</v>
      </c>
      <c r="G350" t="s">
        <v>46</v>
      </c>
      <c r="H350" s="3">
        <v>13.2</v>
      </c>
      <c r="I350" t="s">
        <v>0</v>
      </c>
      <c r="J350" s="1" t="s">
        <v>119</v>
      </c>
      <c r="K350" s="1" t="s">
        <v>119</v>
      </c>
      <c r="L350" t="b">
        <f>IF(COUNTIF(carcinogens!$A$2:$A$35,F350),TRUE,FALSE)</f>
        <v>0</v>
      </c>
      <c r="M350" t="b">
        <f t="shared" si="26"/>
        <v>0</v>
      </c>
      <c r="N350" s="3">
        <f t="shared" si="28"/>
        <v>13.2</v>
      </c>
      <c r="O350" t="b">
        <f t="shared" si="27"/>
        <v>0</v>
      </c>
      <c r="P350" t="str">
        <f>VLOOKUP(C350,'Feedstock source'!$A$1:$B$8,2,FALSE)</f>
        <v>sludge</v>
      </c>
      <c r="Q350" t="str">
        <f>VLOOKUP($F350,'PAHs abbreviations'!$A$2:$B$17,2,FALSE)</f>
        <v>Nap</v>
      </c>
      <c r="R350" s="3">
        <v>13.2</v>
      </c>
    </row>
    <row r="351" spans="1:18" hidden="1">
      <c r="A351" t="s">
        <v>112</v>
      </c>
      <c r="B351" t="s">
        <v>127</v>
      </c>
      <c r="C351" t="s">
        <v>134</v>
      </c>
      <c r="D351">
        <v>600</v>
      </c>
      <c r="E351" t="s">
        <v>119</v>
      </c>
      <c r="F351" t="s">
        <v>47</v>
      </c>
      <c r="G351" t="s">
        <v>46</v>
      </c>
      <c r="H351" s="3">
        <v>14.7</v>
      </c>
      <c r="I351" t="s">
        <v>0</v>
      </c>
      <c r="J351" s="1" t="s">
        <v>119</v>
      </c>
      <c r="K351" s="1" t="s">
        <v>119</v>
      </c>
      <c r="L351" t="b">
        <f>IF(COUNTIF(carcinogens!$A$2:$A$35,F351),TRUE,FALSE)</f>
        <v>0</v>
      </c>
      <c r="M351" t="b">
        <f t="shared" si="26"/>
        <v>0</v>
      </c>
      <c r="N351" s="3">
        <f t="shared" si="28"/>
        <v>14.7</v>
      </c>
      <c r="O351" t="b">
        <f t="shared" si="27"/>
        <v>0</v>
      </c>
      <c r="P351" t="str">
        <f>VLOOKUP(C351,'Feedstock source'!$A$1:$B$8,2,FALSE)</f>
        <v>sludge</v>
      </c>
      <c r="Q351" t="str">
        <f>VLOOKUP($F351,'PAHs abbreviations'!$A$2:$B$17,2,FALSE)</f>
        <v>Nap</v>
      </c>
      <c r="R351" s="3">
        <v>14.7</v>
      </c>
    </row>
    <row r="352" spans="1:18" hidden="1">
      <c r="A352" t="s">
        <v>112</v>
      </c>
      <c r="B352" t="s">
        <v>127</v>
      </c>
      <c r="C352" t="s">
        <v>134</v>
      </c>
      <c r="D352">
        <v>600</v>
      </c>
      <c r="E352" t="s">
        <v>119</v>
      </c>
      <c r="F352" t="s">
        <v>51</v>
      </c>
      <c r="G352" t="s">
        <v>46</v>
      </c>
      <c r="H352" s="3">
        <v>2.76</v>
      </c>
      <c r="I352" t="s">
        <v>0</v>
      </c>
      <c r="J352" s="1" t="s">
        <v>119</v>
      </c>
      <c r="K352" s="1" t="s">
        <v>119</v>
      </c>
      <c r="L352" t="b">
        <f>IF(COUNTIF(carcinogens!$A$2:$A$35,F352),TRUE,FALSE)</f>
        <v>0</v>
      </c>
      <c r="M352" t="b">
        <f t="shared" si="26"/>
        <v>0</v>
      </c>
      <c r="N352" s="3">
        <f t="shared" si="28"/>
        <v>2.76</v>
      </c>
      <c r="O352" t="b">
        <f t="shared" si="27"/>
        <v>0</v>
      </c>
      <c r="P352" t="str">
        <f>VLOOKUP(C352,'Feedstock source'!$A$1:$B$8,2,FALSE)</f>
        <v>sludge</v>
      </c>
      <c r="Q352" t="str">
        <f>VLOOKUP($F352,'PAHs abbreviations'!$A$2:$B$17,2,FALSE)</f>
        <v>Phen</v>
      </c>
      <c r="R352" s="3">
        <v>2.76</v>
      </c>
    </row>
    <row r="353" spans="1:18" hidden="1">
      <c r="A353" t="s">
        <v>112</v>
      </c>
      <c r="B353" t="s">
        <v>127</v>
      </c>
      <c r="C353" t="s">
        <v>134</v>
      </c>
      <c r="D353">
        <v>600</v>
      </c>
      <c r="E353" t="s">
        <v>119</v>
      </c>
      <c r="F353" t="s">
        <v>51</v>
      </c>
      <c r="G353" t="s">
        <v>46</v>
      </c>
      <c r="H353" s="3">
        <v>2.89</v>
      </c>
      <c r="I353" t="s">
        <v>0</v>
      </c>
      <c r="J353" s="1" t="s">
        <v>119</v>
      </c>
      <c r="K353" s="1" t="s">
        <v>119</v>
      </c>
      <c r="L353" t="b">
        <f>IF(COUNTIF(carcinogens!$A$2:$A$35,F353),TRUE,FALSE)</f>
        <v>0</v>
      </c>
      <c r="M353" t="b">
        <f t="shared" si="26"/>
        <v>0</v>
      </c>
      <c r="N353" s="3">
        <f t="shared" si="28"/>
        <v>2.89</v>
      </c>
      <c r="O353" t="b">
        <f t="shared" si="27"/>
        <v>0</v>
      </c>
      <c r="P353" t="str">
        <f>VLOOKUP(C353,'Feedstock source'!$A$1:$B$8,2,FALSE)</f>
        <v>sludge</v>
      </c>
      <c r="Q353" t="str">
        <f>VLOOKUP($F353,'PAHs abbreviations'!$A$2:$B$17,2,FALSE)</f>
        <v>Phen</v>
      </c>
      <c r="R353" s="3">
        <v>2.89</v>
      </c>
    </row>
    <row r="354" spans="1:18" hidden="1">
      <c r="A354" t="s">
        <v>112</v>
      </c>
      <c r="B354" t="s">
        <v>127</v>
      </c>
      <c r="C354" t="s">
        <v>134</v>
      </c>
      <c r="D354">
        <v>600</v>
      </c>
      <c r="E354" t="s">
        <v>119</v>
      </c>
      <c r="F354" t="s">
        <v>51</v>
      </c>
      <c r="G354" t="s">
        <v>46</v>
      </c>
      <c r="H354" s="3">
        <v>3.34</v>
      </c>
      <c r="I354" t="s">
        <v>0</v>
      </c>
      <c r="J354" s="1" t="s">
        <v>119</v>
      </c>
      <c r="K354" s="1" t="s">
        <v>119</v>
      </c>
      <c r="L354" t="b">
        <f>IF(COUNTIF(carcinogens!$A$2:$A$35,F354),TRUE,FALSE)</f>
        <v>0</v>
      </c>
      <c r="M354" t="b">
        <f t="shared" si="26"/>
        <v>0</v>
      </c>
      <c r="N354" s="3">
        <f t="shared" si="28"/>
        <v>3.34</v>
      </c>
      <c r="O354" t="b">
        <f t="shared" si="27"/>
        <v>0</v>
      </c>
      <c r="P354" t="str">
        <f>VLOOKUP(C354,'Feedstock source'!$A$1:$B$8,2,FALSE)</f>
        <v>sludge</v>
      </c>
      <c r="Q354" t="str">
        <f>VLOOKUP($F354,'PAHs abbreviations'!$A$2:$B$17,2,FALSE)</f>
        <v>Phen</v>
      </c>
      <c r="R354" s="3">
        <v>3.34</v>
      </c>
    </row>
    <row r="355" spans="1:18" hidden="1">
      <c r="A355" t="s">
        <v>112</v>
      </c>
      <c r="B355" t="s">
        <v>127</v>
      </c>
      <c r="C355" t="s">
        <v>134</v>
      </c>
      <c r="D355">
        <v>600</v>
      </c>
      <c r="E355" t="s">
        <v>119</v>
      </c>
      <c r="F355" t="s">
        <v>54</v>
      </c>
      <c r="G355" t="s">
        <v>46</v>
      </c>
      <c r="H355" s="3">
        <v>1.006</v>
      </c>
      <c r="I355" t="s">
        <v>0</v>
      </c>
      <c r="J355" s="1" t="s">
        <v>119</v>
      </c>
      <c r="K355" s="1" t="s">
        <v>119</v>
      </c>
      <c r="L355" t="b">
        <f>IF(COUNTIF(carcinogens!$A$2:$A$35,F355),TRUE,FALSE)</f>
        <v>0</v>
      </c>
      <c r="M355" t="b">
        <f t="shared" si="26"/>
        <v>0</v>
      </c>
      <c r="N355" s="3">
        <f t="shared" si="28"/>
        <v>1.006</v>
      </c>
      <c r="O355" t="b">
        <f t="shared" si="27"/>
        <v>0</v>
      </c>
      <c r="P355" t="str">
        <f>VLOOKUP(C355,'Feedstock source'!$A$1:$B$8,2,FALSE)</f>
        <v>sludge</v>
      </c>
      <c r="Q355" t="str">
        <f>VLOOKUP($F355,'PAHs abbreviations'!$A$2:$B$17,2,FALSE)</f>
        <v>Pyr</v>
      </c>
      <c r="R355" s="3">
        <v>1.006</v>
      </c>
    </row>
    <row r="356" spans="1:18" hidden="1">
      <c r="A356" t="s">
        <v>112</v>
      </c>
      <c r="B356" t="s">
        <v>127</v>
      </c>
      <c r="C356" t="s">
        <v>134</v>
      </c>
      <c r="D356">
        <v>600</v>
      </c>
      <c r="E356" t="s">
        <v>119</v>
      </c>
      <c r="F356" t="s">
        <v>54</v>
      </c>
      <c r="G356" t="s">
        <v>46</v>
      </c>
      <c r="H356" s="3">
        <v>1.101</v>
      </c>
      <c r="I356" t="s">
        <v>0</v>
      </c>
      <c r="J356" s="1" t="s">
        <v>119</v>
      </c>
      <c r="K356" s="1" t="s">
        <v>119</v>
      </c>
      <c r="L356" t="b">
        <f>IF(COUNTIF(carcinogens!$A$2:$A$35,F356),TRUE,FALSE)</f>
        <v>0</v>
      </c>
      <c r="M356" t="b">
        <f t="shared" si="26"/>
        <v>0</v>
      </c>
      <c r="N356" s="3">
        <f t="shared" si="28"/>
        <v>1.101</v>
      </c>
      <c r="O356" t="b">
        <f t="shared" si="27"/>
        <v>0</v>
      </c>
      <c r="P356" t="str">
        <f>VLOOKUP(C356,'Feedstock source'!$A$1:$B$8,2,FALSE)</f>
        <v>sludge</v>
      </c>
      <c r="Q356" t="str">
        <f>VLOOKUP($F356,'PAHs abbreviations'!$A$2:$B$17,2,FALSE)</f>
        <v>Pyr</v>
      </c>
      <c r="R356" s="3">
        <v>1.101</v>
      </c>
    </row>
    <row r="357" spans="1:18" hidden="1">
      <c r="A357" t="s">
        <v>112</v>
      </c>
      <c r="B357" t="s">
        <v>127</v>
      </c>
      <c r="C357" t="s">
        <v>134</v>
      </c>
      <c r="D357">
        <v>600</v>
      </c>
      <c r="E357" t="s">
        <v>119</v>
      </c>
      <c r="F357" t="s">
        <v>54</v>
      </c>
      <c r="G357" t="s">
        <v>46</v>
      </c>
      <c r="H357" s="3">
        <v>1.17</v>
      </c>
      <c r="I357" t="s">
        <v>0</v>
      </c>
      <c r="J357" s="1" t="s">
        <v>119</v>
      </c>
      <c r="K357" s="1" t="s">
        <v>119</v>
      </c>
      <c r="L357" t="b">
        <f>IF(COUNTIF(carcinogens!$A$2:$A$35,F357),TRUE,FALSE)</f>
        <v>0</v>
      </c>
      <c r="M357" t="b">
        <f t="shared" si="26"/>
        <v>0</v>
      </c>
      <c r="N357" s="3">
        <f t="shared" si="28"/>
        <v>1.17</v>
      </c>
      <c r="O357" t="b">
        <f t="shared" si="27"/>
        <v>0</v>
      </c>
      <c r="P357" t="str">
        <f>VLOOKUP(C357,'Feedstock source'!$A$1:$B$8,2,FALSE)</f>
        <v>sludge</v>
      </c>
      <c r="Q357" t="str">
        <f>VLOOKUP($F357,'PAHs abbreviations'!$A$2:$B$17,2,FALSE)</f>
        <v>Pyr</v>
      </c>
      <c r="R357" s="3">
        <v>1.17</v>
      </c>
    </row>
    <row r="358" spans="1:18" hidden="1">
      <c r="A358" t="s">
        <v>113</v>
      </c>
      <c r="B358" t="s">
        <v>128</v>
      </c>
      <c r="C358" t="s">
        <v>134</v>
      </c>
      <c r="D358">
        <v>700</v>
      </c>
      <c r="E358" t="s">
        <v>119</v>
      </c>
      <c r="F358" t="s">
        <v>49</v>
      </c>
      <c r="G358" t="s">
        <v>46</v>
      </c>
      <c r="H358" s="3">
        <v>1.02</v>
      </c>
      <c r="I358" t="s">
        <v>0</v>
      </c>
      <c r="J358" s="1" t="s">
        <v>119</v>
      </c>
      <c r="K358" s="1" t="s">
        <v>119</v>
      </c>
      <c r="L358" t="b">
        <f>IF(COUNTIF(carcinogens!$A$2:$A$35,F358),TRUE,FALSE)</f>
        <v>0</v>
      </c>
      <c r="M358" t="b">
        <f t="shared" si="26"/>
        <v>0</v>
      </c>
      <c r="N358" s="3">
        <f t="shared" si="28"/>
        <v>1.02</v>
      </c>
      <c r="O358" t="b">
        <f t="shared" si="27"/>
        <v>0</v>
      </c>
      <c r="P358" t="str">
        <f>VLOOKUP(C358,'Feedstock source'!$A$1:$B$8,2,FALSE)</f>
        <v>sludge</v>
      </c>
      <c r="Q358" t="str">
        <f>VLOOKUP($F358,'PAHs abbreviations'!$A$2:$B$17,2,FALSE)</f>
        <v>Ace</v>
      </c>
      <c r="R358" s="3">
        <v>1.02</v>
      </c>
    </row>
    <row r="359" spans="1:18" hidden="1">
      <c r="A359" t="s">
        <v>113</v>
      </c>
      <c r="B359" t="s">
        <v>128</v>
      </c>
      <c r="C359" t="s">
        <v>134</v>
      </c>
      <c r="D359">
        <v>700</v>
      </c>
      <c r="E359" t="s">
        <v>119</v>
      </c>
      <c r="F359" t="s">
        <v>49</v>
      </c>
      <c r="G359" t="s">
        <v>46</v>
      </c>
      <c r="H359" s="3">
        <v>1.196</v>
      </c>
      <c r="I359" t="s">
        <v>0</v>
      </c>
      <c r="J359" s="1" t="s">
        <v>119</v>
      </c>
      <c r="K359" s="1" t="s">
        <v>119</v>
      </c>
      <c r="L359" t="b">
        <f>IF(COUNTIF(carcinogens!$A$2:$A$35,F359),TRUE,FALSE)</f>
        <v>0</v>
      </c>
      <c r="M359" t="b">
        <f t="shared" si="26"/>
        <v>0</v>
      </c>
      <c r="N359" s="3">
        <f t="shared" si="28"/>
        <v>1.196</v>
      </c>
      <c r="O359" t="b">
        <f t="shared" si="27"/>
        <v>0</v>
      </c>
      <c r="P359" t="str">
        <f>VLOOKUP(C359,'Feedstock source'!$A$1:$B$8,2,FALSE)</f>
        <v>sludge</v>
      </c>
      <c r="Q359" t="str">
        <f>VLOOKUP($F359,'PAHs abbreviations'!$A$2:$B$17,2,FALSE)</f>
        <v>Ace</v>
      </c>
      <c r="R359" s="3">
        <v>1.196</v>
      </c>
    </row>
    <row r="360" spans="1:18" hidden="1">
      <c r="A360" t="s">
        <v>113</v>
      </c>
      <c r="B360" t="s">
        <v>128</v>
      </c>
      <c r="C360" t="s">
        <v>134</v>
      </c>
      <c r="D360">
        <v>700</v>
      </c>
      <c r="E360" t="s">
        <v>119</v>
      </c>
      <c r="F360" t="s">
        <v>49</v>
      </c>
      <c r="G360" t="s">
        <v>46</v>
      </c>
      <c r="H360" s="3">
        <v>1.252</v>
      </c>
      <c r="I360" t="s">
        <v>0</v>
      </c>
      <c r="J360" s="1" t="s">
        <v>119</v>
      </c>
      <c r="K360" s="1" t="s">
        <v>119</v>
      </c>
      <c r="L360" t="b">
        <f>IF(COUNTIF(carcinogens!$A$2:$A$35,F360),TRUE,FALSE)</f>
        <v>0</v>
      </c>
      <c r="M360" t="b">
        <f t="shared" si="26"/>
        <v>0</v>
      </c>
      <c r="N360" s="3">
        <f t="shared" si="28"/>
        <v>1.252</v>
      </c>
      <c r="O360" t="b">
        <f t="shared" si="27"/>
        <v>0</v>
      </c>
      <c r="P360" t="str">
        <f>VLOOKUP(C360,'Feedstock source'!$A$1:$B$8,2,FALSE)</f>
        <v>sludge</v>
      </c>
      <c r="Q360" t="str">
        <f>VLOOKUP($F360,'PAHs abbreviations'!$A$2:$B$17,2,FALSE)</f>
        <v>Ace</v>
      </c>
      <c r="R360" s="3">
        <v>1.252</v>
      </c>
    </row>
    <row r="361" spans="1:18" hidden="1">
      <c r="A361" t="s">
        <v>113</v>
      </c>
      <c r="B361" t="s">
        <v>128</v>
      </c>
      <c r="C361" t="s">
        <v>134</v>
      </c>
      <c r="D361">
        <v>700</v>
      </c>
      <c r="E361" t="s">
        <v>119</v>
      </c>
      <c r="F361" t="s">
        <v>48</v>
      </c>
      <c r="G361" t="s">
        <v>46</v>
      </c>
      <c r="H361" s="3">
        <v>0.36199999999999999</v>
      </c>
      <c r="I361" t="s">
        <v>0</v>
      </c>
      <c r="J361" s="1" t="s">
        <v>119</v>
      </c>
      <c r="K361" s="1" t="s">
        <v>119</v>
      </c>
      <c r="L361" t="b">
        <f>IF(COUNTIF(carcinogens!$A$2:$A$35,F361),TRUE,FALSE)</f>
        <v>0</v>
      </c>
      <c r="M361" t="b">
        <f t="shared" si="26"/>
        <v>0</v>
      </c>
      <c r="N361" s="3">
        <f t="shared" si="28"/>
        <v>0.36199999999999999</v>
      </c>
      <c r="O361" t="b">
        <f t="shared" si="27"/>
        <v>0</v>
      </c>
      <c r="P361" t="str">
        <f>VLOOKUP(C361,'Feedstock source'!$A$1:$B$8,2,FALSE)</f>
        <v>sludge</v>
      </c>
      <c r="Q361" t="str">
        <f>VLOOKUP($F361,'PAHs abbreviations'!$A$2:$B$17,2,FALSE)</f>
        <v>Acy</v>
      </c>
      <c r="R361" s="3">
        <v>0.36199999999999999</v>
      </c>
    </row>
    <row r="362" spans="1:18" hidden="1">
      <c r="A362" t="s">
        <v>113</v>
      </c>
      <c r="B362" t="s">
        <v>128</v>
      </c>
      <c r="C362" t="s">
        <v>134</v>
      </c>
      <c r="D362">
        <v>700</v>
      </c>
      <c r="E362" t="s">
        <v>119</v>
      </c>
      <c r="F362" t="s">
        <v>48</v>
      </c>
      <c r="G362" t="s">
        <v>46</v>
      </c>
      <c r="H362" s="3">
        <v>0.379</v>
      </c>
      <c r="I362" t="s">
        <v>0</v>
      </c>
      <c r="J362" s="1" t="s">
        <v>119</v>
      </c>
      <c r="K362" s="1" t="s">
        <v>119</v>
      </c>
      <c r="L362" t="b">
        <f>IF(COUNTIF(carcinogens!$A$2:$A$35,F362),TRUE,FALSE)</f>
        <v>0</v>
      </c>
      <c r="M362" t="b">
        <f t="shared" si="26"/>
        <v>0</v>
      </c>
      <c r="N362" s="3">
        <f t="shared" si="28"/>
        <v>0.379</v>
      </c>
      <c r="O362" t="b">
        <f t="shared" si="27"/>
        <v>0</v>
      </c>
      <c r="P362" t="str">
        <f>VLOOKUP(C362,'Feedstock source'!$A$1:$B$8,2,FALSE)</f>
        <v>sludge</v>
      </c>
      <c r="Q362" t="str">
        <f>VLOOKUP($F362,'PAHs abbreviations'!$A$2:$B$17,2,FALSE)</f>
        <v>Acy</v>
      </c>
      <c r="R362" s="3">
        <v>0.379</v>
      </c>
    </row>
    <row r="363" spans="1:18" hidden="1">
      <c r="A363" t="s">
        <v>113</v>
      </c>
      <c r="B363" t="s">
        <v>128</v>
      </c>
      <c r="C363" t="s">
        <v>134</v>
      </c>
      <c r="D363">
        <v>700</v>
      </c>
      <c r="E363" t="s">
        <v>119</v>
      </c>
      <c r="F363" t="s">
        <v>48</v>
      </c>
      <c r="G363" t="s">
        <v>46</v>
      </c>
      <c r="H363" s="3">
        <v>0.38600000000000001</v>
      </c>
      <c r="I363" t="s">
        <v>0</v>
      </c>
      <c r="J363" s="1" t="s">
        <v>119</v>
      </c>
      <c r="K363" s="1" t="s">
        <v>119</v>
      </c>
      <c r="L363" t="b">
        <f>IF(COUNTIF(carcinogens!$A$2:$A$35,F363),TRUE,FALSE)</f>
        <v>0</v>
      </c>
      <c r="M363" t="b">
        <f t="shared" si="26"/>
        <v>0</v>
      </c>
      <c r="N363" s="3">
        <f t="shared" si="28"/>
        <v>0.38600000000000001</v>
      </c>
      <c r="O363" t="b">
        <f t="shared" si="27"/>
        <v>0</v>
      </c>
      <c r="P363" t="str">
        <f>VLOOKUP(C363,'Feedstock source'!$A$1:$B$8,2,FALSE)</f>
        <v>sludge</v>
      </c>
      <c r="Q363" t="str">
        <f>VLOOKUP($F363,'PAHs abbreviations'!$A$2:$B$17,2,FALSE)</f>
        <v>Acy</v>
      </c>
      <c r="R363" s="3">
        <v>0.38600000000000001</v>
      </c>
    </row>
    <row r="364" spans="1:18" hidden="1">
      <c r="A364" t="s">
        <v>113</v>
      </c>
      <c r="B364" t="s">
        <v>128</v>
      </c>
      <c r="C364" t="s">
        <v>134</v>
      </c>
      <c r="D364">
        <v>700</v>
      </c>
      <c r="E364" t="s">
        <v>119</v>
      </c>
      <c r="F364" t="s">
        <v>52</v>
      </c>
      <c r="G364" t="s">
        <v>46</v>
      </c>
      <c r="H364" s="3">
        <v>0.16200000000000001</v>
      </c>
      <c r="I364" t="s">
        <v>0</v>
      </c>
      <c r="J364" s="1" t="s">
        <v>119</v>
      </c>
      <c r="K364" s="1" t="s">
        <v>119</v>
      </c>
      <c r="L364" t="b">
        <f>IF(COUNTIF(carcinogens!$A$2:$A$35,F364),TRUE,FALSE)</f>
        <v>0</v>
      </c>
      <c r="M364" t="b">
        <f t="shared" si="26"/>
        <v>0</v>
      </c>
      <c r="N364" s="3">
        <f t="shared" si="28"/>
        <v>0.16200000000000001</v>
      </c>
      <c r="O364" t="b">
        <f t="shared" si="27"/>
        <v>0</v>
      </c>
      <c r="P364" t="str">
        <f>VLOOKUP(C364,'Feedstock source'!$A$1:$B$8,2,FALSE)</f>
        <v>sludge</v>
      </c>
      <c r="Q364" t="str">
        <f>VLOOKUP($F364,'PAHs abbreviations'!$A$2:$B$17,2,FALSE)</f>
        <v>Ant</v>
      </c>
      <c r="R364" s="3">
        <v>0.16200000000000001</v>
      </c>
    </row>
    <row r="365" spans="1:18" hidden="1">
      <c r="A365" t="s">
        <v>113</v>
      </c>
      <c r="B365" t="s">
        <v>128</v>
      </c>
      <c r="C365" t="s">
        <v>134</v>
      </c>
      <c r="D365">
        <v>700</v>
      </c>
      <c r="E365" t="s">
        <v>119</v>
      </c>
      <c r="F365" t="s">
        <v>52</v>
      </c>
      <c r="G365" t="s">
        <v>46</v>
      </c>
      <c r="H365" s="3">
        <v>0.17899999999999999</v>
      </c>
      <c r="I365" t="s">
        <v>0</v>
      </c>
      <c r="J365" s="1" t="s">
        <v>119</v>
      </c>
      <c r="K365" s="1" t="s">
        <v>119</v>
      </c>
      <c r="L365" t="b">
        <f>IF(COUNTIF(carcinogens!$A$2:$A$35,F365),TRUE,FALSE)</f>
        <v>0</v>
      </c>
      <c r="M365" t="b">
        <f t="shared" si="26"/>
        <v>0</v>
      </c>
      <c r="N365" s="3">
        <f t="shared" si="28"/>
        <v>0.17899999999999999</v>
      </c>
      <c r="O365" t="b">
        <f t="shared" si="27"/>
        <v>0</v>
      </c>
      <c r="P365" t="str">
        <f>VLOOKUP(C365,'Feedstock source'!$A$1:$B$8,2,FALSE)</f>
        <v>sludge</v>
      </c>
      <c r="Q365" t="str">
        <f>VLOOKUP($F365,'PAHs abbreviations'!$A$2:$B$17,2,FALSE)</f>
        <v>Ant</v>
      </c>
      <c r="R365" s="3">
        <v>0.17899999999999999</v>
      </c>
    </row>
    <row r="366" spans="1:18" hidden="1">
      <c r="A366" t="s">
        <v>113</v>
      </c>
      <c r="B366" t="s">
        <v>128</v>
      </c>
      <c r="C366" t="s">
        <v>134</v>
      </c>
      <c r="D366">
        <v>700</v>
      </c>
      <c r="E366" t="s">
        <v>119</v>
      </c>
      <c r="F366" t="s">
        <v>52</v>
      </c>
      <c r="G366" t="s">
        <v>46</v>
      </c>
      <c r="H366" s="3">
        <v>0.186</v>
      </c>
      <c r="I366" t="s">
        <v>0</v>
      </c>
      <c r="J366" s="1" t="s">
        <v>119</v>
      </c>
      <c r="K366" s="1" t="s">
        <v>119</v>
      </c>
      <c r="L366" t="b">
        <f>IF(COUNTIF(carcinogens!$A$2:$A$35,F366),TRUE,FALSE)</f>
        <v>0</v>
      </c>
      <c r="M366" t="b">
        <f t="shared" si="26"/>
        <v>0</v>
      </c>
      <c r="N366" s="3">
        <f t="shared" si="28"/>
        <v>0.186</v>
      </c>
      <c r="O366" t="b">
        <f t="shared" si="27"/>
        <v>0</v>
      </c>
      <c r="P366" t="str">
        <f>VLOOKUP(C366,'Feedstock source'!$A$1:$B$8,2,FALSE)</f>
        <v>sludge</v>
      </c>
      <c r="Q366" t="str">
        <f>VLOOKUP($F366,'PAHs abbreviations'!$A$2:$B$17,2,FALSE)</f>
        <v>Ant</v>
      </c>
      <c r="R366" s="3">
        <v>0.186</v>
      </c>
    </row>
    <row r="367" spans="1:18" hidden="1">
      <c r="A367" t="s">
        <v>113</v>
      </c>
      <c r="B367" t="s">
        <v>128</v>
      </c>
      <c r="C367" t="s">
        <v>134</v>
      </c>
      <c r="D367">
        <v>700</v>
      </c>
      <c r="E367" t="s">
        <v>119</v>
      </c>
      <c r="F367" t="s">
        <v>55</v>
      </c>
      <c r="G367" t="s">
        <v>46</v>
      </c>
      <c r="H367" s="3">
        <v>5.8000000000000003E-2</v>
      </c>
      <c r="I367" t="s">
        <v>0</v>
      </c>
      <c r="J367" s="1" t="s">
        <v>119</v>
      </c>
      <c r="K367" s="1" t="s">
        <v>119</v>
      </c>
      <c r="L367" t="b">
        <f>IF(COUNTIF(carcinogens!$A$2:$A$35,F367),TRUE,FALSE)</f>
        <v>1</v>
      </c>
      <c r="M367" t="b">
        <f t="shared" si="26"/>
        <v>0</v>
      </c>
      <c r="N367" s="3">
        <f t="shared" si="28"/>
        <v>5.8000000000000003E-2</v>
      </c>
      <c r="O367" t="b">
        <f t="shared" si="27"/>
        <v>0</v>
      </c>
      <c r="P367" t="str">
        <f>VLOOKUP(C367,'Feedstock source'!$A$1:$B$8,2,FALSE)</f>
        <v>sludge</v>
      </c>
      <c r="Q367" t="str">
        <f>VLOOKUP($F367,'PAHs abbreviations'!$A$2:$B$17,2,FALSE)</f>
        <v>B(a)A</v>
      </c>
      <c r="R367" s="3">
        <v>5.8000000000000003E-2</v>
      </c>
    </row>
    <row r="368" spans="1:18" hidden="1">
      <c r="A368" t="s">
        <v>113</v>
      </c>
      <c r="B368" t="s">
        <v>128</v>
      </c>
      <c r="C368" t="s">
        <v>134</v>
      </c>
      <c r="D368">
        <v>700</v>
      </c>
      <c r="E368" t="s">
        <v>119</v>
      </c>
      <c r="F368" t="s">
        <v>55</v>
      </c>
      <c r="G368" t="s">
        <v>46</v>
      </c>
      <c r="H368" s="3">
        <v>6.3E-2</v>
      </c>
      <c r="I368" t="s">
        <v>0</v>
      </c>
      <c r="J368" s="1" t="s">
        <v>119</v>
      </c>
      <c r="K368" s="1" t="s">
        <v>119</v>
      </c>
      <c r="L368" t="b">
        <f>IF(COUNTIF(carcinogens!$A$2:$A$35,F368),TRUE,FALSE)</f>
        <v>1</v>
      </c>
      <c r="M368" t="b">
        <f t="shared" si="26"/>
        <v>0</v>
      </c>
      <c r="N368" s="3">
        <f t="shared" si="28"/>
        <v>6.3E-2</v>
      </c>
      <c r="O368" t="b">
        <f t="shared" si="27"/>
        <v>0</v>
      </c>
      <c r="P368" t="str">
        <f>VLOOKUP(C368,'Feedstock source'!$A$1:$B$8,2,FALSE)</f>
        <v>sludge</v>
      </c>
      <c r="Q368" t="str">
        <f>VLOOKUP($F368,'PAHs abbreviations'!$A$2:$B$17,2,FALSE)</f>
        <v>B(a)A</v>
      </c>
      <c r="R368" s="3">
        <v>6.3E-2</v>
      </c>
    </row>
    <row r="369" spans="1:18" hidden="1">
      <c r="A369" t="s">
        <v>113</v>
      </c>
      <c r="B369" t="s">
        <v>128</v>
      </c>
      <c r="C369" t="s">
        <v>134</v>
      </c>
      <c r="D369">
        <v>700</v>
      </c>
      <c r="E369" t="s">
        <v>119</v>
      </c>
      <c r="F369" t="s">
        <v>55</v>
      </c>
      <c r="G369" t="s">
        <v>46</v>
      </c>
      <c r="H369" s="3">
        <v>6.9000000000000006E-2</v>
      </c>
      <c r="I369" t="s">
        <v>0</v>
      </c>
      <c r="J369" s="1" t="s">
        <v>119</v>
      </c>
      <c r="K369" s="1" t="s">
        <v>119</v>
      </c>
      <c r="L369" t="b">
        <f>IF(COUNTIF(carcinogens!$A$2:$A$35,F369),TRUE,FALSE)</f>
        <v>1</v>
      </c>
      <c r="M369" t="b">
        <f t="shared" si="26"/>
        <v>0</v>
      </c>
      <c r="N369" s="3">
        <f t="shared" si="28"/>
        <v>6.9000000000000006E-2</v>
      </c>
      <c r="O369" t="b">
        <f t="shared" si="27"/>
        <v>0</v>
      </c>
      <c r="P369" t="str">
        <f>VLOOKUP(C369,'Feedstock source'!$A$1:$B$8,2,FALSE)</f>
        <v>sludge</v>
      </c>
      <c r="Q369" t="str">
        <f>VLOOKUP($F369,'PAHs abbreviations'!$A$2:$B$17,2,FALSE)</f>
        <v>B(a)A</v>
      </c>
      <c r="R369" s="3">
        <v>6.9000000000000006E-2</v>
      </c>
    </row>
    <row r="370" spans="1:18" hidden="1">
      <c r="A370" t="s">
        <v>113</v>
      </c>
      <c r="B370" t="s">
        <v>128</v>
      </c>
      <c r="C370" t="s">
        <v>134</v>
      </c>
      <c r="D370">
        <v>700</v>
      </c>
      <c r="E370" t="s">
        <v>119</v>
      </c>
      <c r="F370" t="s">
        <v>59</v>
      </c>
      <c r="G370" t="s">
        <v>46</v>
      </c>
      <c r="H370" s="3">
        <v>1.2999999999999901E-2</v>
      </c>
      <c r="I370" t="s">
        <v>0</v>
      </c>
      <c r="J370" s="1" t="s">
        <v>119</v>
      </c>
      <c r="K370" s="1" t="s">
        <v>119</v>
      </c>
      <c r="L370" t="b">
        <f>IF(COUNTIF(carcinogens!$A$2:$A$35,F370),TRUE,FALSE)</f>
        <v>1</v>
      </c>
      <c r="M370" t="b">
        <f t="shared" si="26"/>
        <v>0</v>
      </c>
      <c r="N370" s="3">
        <f t="shared" si="28"/>
        <v>1.2999999999999901E-2</v>
      </c>
      <c r="O370" t="b">
        <f t="shared" si="27"/>
        <v>0</v>
      </c>
      <c r="P370" t="str">
        <f>VLOOKUP(C370,'Feedstock source'!$A$1:$B$8,2,FALSE)</f>
        <v>sludge</v>
      </c>
      <c r="Q370" t="str">
        <f>VLOOKUP($F370,'PAHs abbreviations'!$A$2:$B$17,2,FALSE)</f>
        <v>B(a)P</v>
      </c>
      <c r="R370" s="3">
        <v>1.2999999999999901E-2</v>
      </c>
    </row>
    <row r="371" spans="1:18" hidden="1">
      <c r="A371" t="s">
        <v>113</v>
      </c>
      <c r="B371" t="s">
        <v>128</v>
      </c>
      <c r="C371" t="s">
        <v>134</v>
      </c>
      <c r="D371">
        <v>700</v>
      </c>
      <c r="E371" t="s">
        <v>119</v>
      </c>
      <c r="F371" t="s">
        <v>59</v>
      </c>
      <c r="G371" t="s">
        <v>46</v>
      </c>
      <c r="H371" s="3">
        <v>1.4E-2</v>
      </c>
      <c r="I371" t="s">
        <v>0</v>
      </c>
      <c r="J371" s="1" t="s">
        <v>119</v>
      </c>
      <c r="K371" s="1" t="s">
        <v>119</v>
      </c>
      <c r="L371" t="b">
        <f>IF(COUNTIF(carcinogens!$A$2:$A$35,F371),TRUE,FALSE)</f>
        <v>1</v>
      </c>
      <c r="M371" t="b">
        <f t="shared" si="26"/>
        <v>0</v>
      </c>
      <c r="N371" s="3">
        <f t="shared" si="28"/>
        <v>1.4E-2</v>
      </c>
      <c r="O371" t="b">
        <f t="shared" si="27"/>
        <v>0</v>
      </c>
      <c r="P371" t="str">
        <f>VLOOKUP(C371,'Feedstock source'!$A$1:$B$8,2,FALSE)</f>
        <v>sludge</v>
      </c>
      <c r="Q371" t="str">
        <f>VLOOKUP($F371,'PAHs abbreviations'!$A$2:$B$17,2,FALSE)</f>
        <v>B(a)P</v>
      </c>
      <c r="R371" s="3">
        <v>1.4E-2</v>
      </c>
    </row>
    <row r="372" spans="1:18" hidden="1">
      <c r="A372" t="s">
        <v>113</v>
      </c>
      <c r="B372" t="s">
        <v>128</v>
      </c>
      <c r="C372" t="s">
        <v>134</v>
      </c>
      <c r="D372">
        <v>700</v>
      </c>
      <c r="E372" t="s">
        <v>119</v>
      </c>
      <c r="F372" t="s">
        <v>59</v>
      </c>
      <c r="G372" t="s">
        <v>46</v>
      </c>
      <c r="H372" s="3">
        <v>1.7000000000000001E-2</v>
      </c>
      <c r="I372" t="s">
        <v>0</v>
      </c>
      <c r="J372" s="1" t="s">
        <v>119</v>
      </c>
      <c r="K372" s="1" t="s">
        <v>119</v>
      </c>
      <c r="L372" t="b">
        <f>IF(COUNTIF(carcinogens!$A$2:$A$35,F372),TRUE,FALSE)</f>
        <v>1</v>
      </c>
      <c r="M372" t="b">
        <f t="shared" si="26"/>
        <v>0</v>
      </c>
      <c r="N372" s="3">
        <f t="shared" si="28"/>
        <v>1.7000000000000001E-2</v>
      </c>
      <c r="O372" t="b">
        <f t="shared" si="27"/>
        <v>0</v>
      </c>
      <c r="P372" t="str">
        <f>VLOOKUP(C372,'Feedstock source'!$A$1:$B$8,2,FALSE)</f>
        <v>sludge</v>
      </c>
      <c r="Q372" t="str">
        <f>VLOOKUP($F372,'PAHs abbreviations'!$A$2:$B$17,2,FALSE)</f>
        <v>B(a)P</v>
      </c>
      <c r="R372" s="3">
        <v>1.7000000000000001E-2</v>
      </c>
    </row>
    <row r="373" spans="1:18" hidden="1">
      <c r="A373" t="s">
        <v>113</v>
      </c>
      <c r="B373" t="s">
        <v>128</v>
      </c>
      <c r="C373" t="s">
        <v>134</v>
      </c>
      <c r="D373">
        <v>700</v>
      </c>
      <c r="E373" t="s">
        <v>119</v>
      </c>
      <c r="F373" t="s">
        <v>57</v>
      </c>
      <c r="G373" t="s">
        <v>46</v>
      </c>
      <c r="H373" s="3">
        <v>0.02</v>
      </c>
      <c r="I373" t="s">
        <v>0</v>
      </c>
      <c r="J373" s="1" t="s">
        <v>119</v>
      </c>
      <c r="K373" s="1" t="s">
        <v>119</v>
      </c>
      <c r="L373" t="b">
        <f>IF(COUNTIF(carcinogens!$A$2:$A$35,F373),TRUE,FALSE)</f>
        <v>1</v>
      </c>
      <c r="M373" t="b">
        <f t="shared" si="26"/>
        <v>0</v>
      </c>
      <c r="N373" s="3">
        <f t="shared" si="28"/>
        <v>0.02</v>
      </c>
      <c r="O373" t="b">
        <f t="shared" si="27"/>
        <v>0</v>
      </c>
      <c r="P373" t="str">
        <f>VLOOKUP(C373,'Feedstock source'!$A$1:$B$8,2,FALSE)</f>
        <v>sludge</v>
      </c>
      <c r="Q373" t="str">
        <f>VLOOKUP($F373,'PAHs abbreviations'!$A$2:$B$17,2,FALSE)</f>
        <v>B(b)F</v>
      </c>
      <c r="R373" s="3">
        <v>0.02</v>
      </c>
    </row>
    <row r="374" spans="1:18" hidden="1">
      <c r="A374" t="s">
        <v>113</v>
      </c>
      <c r="B374" t="s">
        <v>128</v>
      </c>
      <c r="C374" t="s">
        <v>134</v>
      </c>
      <c r="D374">
        <v>700</v>
      </c>
      <c r="E374" t="s">
        <v>119</v>
      </c>
      <c r="F374" t="s">
        <v>57</v>
      </c>
      <c r="G374" t="s">
        <v>46</v>
      </c>
      <c r="H374" s="3">
        <v>2.4E-2</v>
      </c>
      <c r="I374" t="s">
        <v>0</v>
      </c>
      <c r="J374" s="1" t="s">
        <v>119</v>
      </c>
      <c r="K374" s="1" t="s">
        <v>119</v>
      </c>
      <c r="L374" t="b">
        <f>IF(COUNTIF(carcinogens!$A$2:$A$35,F374),TRUE,FALSE)</f>
        <v>1</v>
      </c>
      <c r="M374" t="b">
        <f t="shared" si="26"/>
        <v>0</v>
      </c>
      <c r="N374" s="3">
        <f t="shared" si="28"/>
        <v>2.4E-2</v>
      </c>
      <c r="O374" t="b">
        <f t="shared" si="27"/>
        <v>0</v>
      </c>
      <c r="P374" t="str">
        <f>VLOOKUP(C374,'Feedstock source'!$A$1:$B$8,2,FALSE)</f>
        <v>sludge</v>
      </c>
      <c r="Q374" t="str">
        <f>VLOOKUP($F374,'PAHs abbreviations'!$A$2:$B$17,2,FALSE)</f>
        <v>B(b)F</v>
      </c>
      <c r="R374" s="3">
        <v>2.4E-2</v>
      </c>
    </row>
    <row r="375" spans="1:18" hidden="1">
      <c r="A375" t="s">
        <v>113</v>
      </c>
      <c r="B375" t="s">
        <v>128</v>
      </c>
      <c r="C375" t="s">
        <v>134</v>
      </c>
      <c r="D375">
        <v>700</v>
      </c>
      <c r="E375" t="s">
        <v>119</v>
      </c>
      <c r="F375" t="s">
        <v>57</v>
      </c>
      <c r="G375" t="s">
        <v>46</v>
      </c>
      <c r="H375" s="3">
        <v>2.4E-2</v>
      </c>
      <c r="I375" t="s">
        <v>0</v>
      </c>
      <c r="J375" s="1" t="s">
        <v>119</v>
      </c>
      <c r="K375" s="1" t="s">
        <v>119</v>
      </c>
      <c r="L375" t="b">
        <f>IF(COUNTIF(carcinogens!$A$2:$A$35,F375),TRUE,FALSE)</f>
        <v>1</v>
      </c>
      <c r="M375" t="b">
        <f t="shared" si="26"/>
        <v>0</v>
      </c>
      <c r="N375" s="3">
        <f t="shared" si="28"/>
        <v>2.4E-2</v>
      </c>
      <c r="O375" t="b">
        <f t="shared" si="27"/>
        <v>0</v>
      </c>
      <c r="P375" t="str">
        <f>VLOOKUP(C375,'Feedstock source'!$A$1:$B$8,2,FALSE)</f>
        <v>sludge</v>
      </c>
      <c r="Q375" t="str">
        <f>VLOOKUP($F375,'PAHs abbreviations'!$A$2:$B$17,2,FALSE)</f>
        <v>B(b)F</v>
      </c>
      <c r="R375" s="3">
        <v>2.4E-2</v>
      </c>
    </row>
    <row r="376" spans="1:18" hidden="1">
      <c r="A376" t="s">
        <v>113</v>
      </c>
      <c r="B376" t="s">
        <v>128</v>
      </c>
      <c r="C376" t="s">
        <v>134</v>
      </c>
      <c r="D376">
        <v>700</v>
      </c>
      <c r="E376" t="s">
        <v>119</v>
      </c>
      <c r="F376" t="s">
        <v>61</v>
      </c>
      <c r="G376" t="s">
        <v>46</v>
      </c>
      <c r="H376" s="3">
        <v>4.0000000000000001E-3</v>
      </c>
      <c r="I376" t="s">
        <v>0</v>
      </c>
      <c r="J376" s="1" t="s">
        <v>119</v>
      </c>
      <c r="K376" s="1" t="s">
        <v>119</v>
      </c>
      <c r="L376" t="b">
        <f>IF(COUNTIF(carcinogens!$A$2:$A$35,F376),TRUE,FALSE)</f>
        <v>1</v>
      </c>
      <c r="M376" t="b">
        <f t="shared" si="26"/>
        <v>0</v>
      </c>
      <c r="N376" s="3">
        <f t="shared" si="28"/>
        <v>4.0000000000000001E-3</v>
      </c>
      <c r="O376" t="b">
        <f t="shared" si="27"/>
        <v>0</v>
      </c>
      <c r="P376" t="str">
        <f>VLOOKUP(C376,'Feedstock source'!$A$1:$B$8,2,FALSE)</f>
        <v>sludge</v>
      </c>
      <c r="Q376" t="str">
        <f>VLOOKUP($F376,'PAHs abbreviations'!$A$2:$B$17,2,FALSE)</f>
        <v>B(ghi)P</v>
      </c>
      <c r="R376" s="3">
        <v>4.0000000000000001E-3</v>
      </c>
    </row>
    <row r="377" spans="1:18" hidden="1">
      <c r="A377" t="s">
        <v>113</v>
      </c>
      <c r="B377" t="s">
        <v>128</v>
      </c>
      <c r="C377" t="s">
        <v>134</v>
      </c>
      <c r="D377">
        <v>700</v>
      </c>
      <c r="E377" t="s">
        <v>119</v>
      </c>
      <c r="F377" t="s">
        <v>61</v>
      </c>
      <c r="G377" t="s">
        <v>46</v>
      </c>
      <c r="H377" s="3">
        <v>4.0000000000000001E-3</v>
      </c>
      <c r="I377" t="s">
        <v>0</v>
      </c>
      <c r="J377" s="1" t="s">
        <v>119</v>
      </c>
      <c r="K377" s="1" t="s">
        <v>119</v>
      </c>
      <c r="L377" t="b">
        <f>IF(COUNTIF(carcinogens!$A$2:$A$35,F377),TRUE,FALSE)</f>
        <v>1</v>
      </c>
      <c r="M377" t="b">
        <f t="shared" si="26"/>
        <v>0</v>
      </c>
      <c r="N377" s="3">
        <f t="shared" si="28"/>
        <v>4.0000000000000001E-3</v>
      </c>
      <c r="O377" t="b">
        <f t="shared" si="27"/>
        <v>0</v>
      </c>
      <c r="P377" t="str">
        <f>VLOOKUP(C377,'Feedstock source'!$A$1:$B$8,2,FALSE)</f>
        <v>sludge</v>
      </c>
      <c r="Q377" t="str">
        <f>VLOOKUP($F377,'PAHs abbreviations'!$A$2:$B$17,2,FALSE)</f>
        <v>B(ghi)P</v>
      </c>
      <c r="R377" s="3">
        <v>4.0000000000000001E-3</v>
      </c>
    </row>
    <row r="378" spans="1:18" hidden="1">
      <c r="A378" t="s">
        <v>113</v>
      </c>
      <c r="B378" t="s">
        <v>128</v>
      </c>
      <c r="C378" t="s">
        <v>134</v>
      </c>
      <c r="D378">
        <v>700</v>
      </c>
      <c r="E378" t="s">
        <v>119</v>
      </c>
      <c r="F378" t="s">
        <v>61</v>
      </c>
      <c r="G378" t="s">
        <v>46</v>
      </c>
      <c r="H378" s="3">
        <v>5.0000000000000001E-3</v>
      </c>
      <c r="I378" t="s">
        <v>0</v>
      </c>
      <c r="J378" s="1" t="s">
        <v>119</v>
      </c>
      <c r="K378" s="1" t="s">
        <v>119</v>
      </c>
      <c r="L378" t="b">
        <f>IF(COUNTIF(carcinogens!$A$2:$A$35,F378),TRUE,FALSE)</f>
        <v>1</v>
      </c>
      <c r="M378" t="b">
        <f t="shared" si="26"/>
        <v>0</v>
      </c>
      <c r="N378" s="3">
        <f t="shared" si="28"/>
        <v>5.0000000000000001E-3</v>
      </c>
      <c r="O378" t="b">
        <f t="shared" si="27"/>
        <v>0</v>
      </c>
      <c r="P378" t="str">
        <f>VLOOKUP(C378,'Feedstock source'!$A$1:$B$8,2,FALSE)</f>
        <v>sludge</v>
      </c>
      <c r="Q378" t="str">
        <f>VLOOKUP($F378,'PAHs abbreviations'!$A$2:$B$17,2,FALSE)</f>
        <v>B(ghi)P</v>
      </c>
      <c r="R378" s="3">
        <v>5.0000000000000001E-3</v>
      </c>
    </row>
    <row r="379" spans="1:18" hidden="1">
      <c r="A379" t="s">
        <v>113</v>
      </c>
      <c r="B379" t="s">
        <v>128</v>
      </c>
      <c r="C379" t="s">
        <v>134</v>
      </c>
      <c r="D379">
        <v>700</v>
      </c>
      <c r="E379" t="s">
        <v>119</v>
      </c>
      <c r="F379" t="s">
        <v>58</v>
      </c>
      <c r="G379" t="s">
        <v>46</v>
      </c>
      <c r="H379" s="3">
        <v>1.4E-2</v>
      </c>
      <c r="I379" t="s">
        <v>0</v>
      </c>
      <c r="J379" s="1" t="s">
        <v>119</v>
      </c>
      <c r="K379" s="1" t="s">
        <v>119</v>
      </c>
      <c r="L379" t="b">
        <f>IF(COUNTIF(carcinogens!$A$2:$A$35,F379),TRUE,FALSE)</f>
        <v>1</v>
      </c>
      <c r="M379" t="b">
        <f t="shared" si="26"/>
        <v>0</v>
      </c>
      <c r="N379" s="3">
        <f t="shared" si="28"/>
        <v>1.4E-2</v>
      </c>
      <c r="O379" t="b">
        <f t="shared" si="27"/>
        <v>0</v>
      </c>
      <c r="P379" t="str">
        <f>VLOOKUP(C379,'Feedstock source'!$A$1:$B$8,2,FALSE)</f>
        <v>sludge</v>
      </c>
      <c r="Q379" t="str">
        <f>VLOOKUP($F379,'PAHs abbreviations'!$A$2:$B$17,2,FALSE)</f>
        <v>B(k)F</v>
      </c>
      <c r="R379" s="3">
        <v>1.4E-2</v>
      </c>
    </row>
    <row r="380" spans="1:18" hidden="1">
      <c r="A380" t="s">
        <v>113</v>
      </c>
      <c r="B380" t="s">
        <v>128</v>
      </c>
      <c r="C380" t="s">
        <v>134</v>
      </c>
      <c r="D380">
        <v>700</v>
      </c>
      <c r="E380" t="s">
        <v>119</v>
      </c>
      <c r="F380" t="s">
        <v>58</v>
      </c>
      <c r="G380" t="s">
        <v>46</v>
      </c>
      <c r="H380" s="3">
        <v>1.7000000000000001E-2</v>
      </c>
      <c r="I380" t="s">
        <v>0</v>
      </c>
      <c r="J380" s="1" t="s">
        <v>119</v>
      </c>
      <c r="K380" s="1" t="s">
        <v>119</v>
      </c>
      <c r="L380" t="b">
        <f>IF(COUNTIF(carcinogens!$A$2:$A$35,F380),TRUE,FALSE)</f>
        <v>1</v>
      </c>
      <c r="M380" t="b">
        <f t="shared" si="26"/>
        <v>0</v>
      </c>
      <c r="N380" s="3">
        <f t="shared" si="28"/>
        <v>1.7000000000000001E-2</v>
      </c>
      <c r="O380" t="b">
        <f t="shared" si="27"/>
        <v>0</v>
      </c>
      <c r="P380" t="str">
        <f>VLOOKUP(C380,'Feedstock source'!$A$1:$B$8,2,FALSE)</f>
        <v>sludge</v>
      </c>
      <c r="Q380" t="str">
        <f>VLOOKUP($F380,'PAHs abbreviations'!$A$2:$B$17,2,FALSE)</f>
        <v>B(k)F</v>
      </c>
      <c r="R380" s="3">
        <v>1.7000000000000001E-2</v>
      </c>
    </row>
    <row r="381" spans="1:18" hidden="1">
      <c r="A381" t="s">
        <v>113</v>
      </c>
      <c r="B381" t="s">
        <v>128</v>
      </c>
      <c r="C381" t="s">
        <v>134</v>
      </c>
      <c r="D381">
        <v>700</v>
      </c>
      <c r="E381" t="s">
        <v>119</v>
      </c>
      <c r="F381" t="s">
        <v>58</v>
      </c>
      <c r="G381" t="s">
        <v>46</v>
      </c>
      <c r="H381" s="3">
        <v>1.9E-2</v>
      </c>
      <c r="I381" t="s">
        <v>0</v>
      </c>
      <c r="J381" s="1" t="s">
        <v>119</v>
      </c>
      <c r="K381" s="1" t="s">
        <v>119</v>
      </c>
      <c r="L381" t="b">
        <f>IF(COUNTIF(carcinogens!$A$2:$A$35,F381),TRUE,FALSE)</f>
        <v>1</v>
      </c>
      <c r="M381" t="b">
        <f t="shared" si="26"/>
        <v>0</v>
      </c>
      <c r="N381" s="3">
        <f t="shared" si="28"/>
        <v>1.9E-2</v>
      </c>
      <c r="O381" t="b">
        <f t="shared" si="27"/>
        <v>0</v>
      </c>
      <c r="P381" t="str">
        <f>VLOOKUP(C381,'Feedstock source'!$A$1:$B$8,2,FALSE)</f>
        <v>sludge</v>
      </c>
      <c r="Q381" t="str">
        <f>VLOOKUP($F381,'PAHs abbreviations'!$A$2:$B$17,2,FALSE)</f>
        <v>B(k)F</v>
      </c>
      <c r="R381" s="3">
        <v>1.9E-2</v>
      </c>
    </row>
    <row r="382" spans="1:18" hidden="1">
      <c r="A382" t="s">
        <v>113</v>
      </c>
      <c r="B382" t="s">
        <v>128</v>
      </c>
      <c r="C382" t="s">
        <v>134</v>
      </c>
      <c r="D382">
        <v>700</v>
      </c>
      <c r="E382" t="s">
        <v>119</v>
      </c>
      <c r="F382" t="s">
        <v>56</v>
      </c>
      <c r="G382" t="s">
        <v>46</v>
      </c>
      <c r="H382" s="3">
        <v>0.108</v>
      </c>
      <c r="I382" t="s">
        <v>0</v>
      </c>
      <c r="J382" s="1" t="s">
        <v>119</v>
      </c>
      <c r="K382" s="1" t="s">
        <v>119</v>
      </c>
      <c r="L382" t="b">
        <f>IF(COUNTIF(carcinogens!$A$2:$A$35,F382),TRUE,FALSE)</f>
        <v>1</v>
      </c>
      <c r="M382" t="b">
        <f t="shared" si="26"/>
        <v>0</v>
      </c>
      <c r="N382" s="3">
        <f t="shared" si="28"/>
        <v>0.108</v>
      </c>
      <c r="O382" t="b">
        <f t="shared" si="27"/>
        <v>0</v>
      </c>
      <c r="P382" t="str">
        <f>VLOOKUP(C382,'Feedstock source'!$A$1:$B$8,2,FALSE)</f>
        <v>sludge</v>
      </c>
      <c r="Q382" t="str">
        <f>VLOOKUP($F382,'PAHs abbreviations'!$A$2:$B$17,2,FALSE)</f>
        <v>Cry</v>
      </c>
      <c r="R382" s="3">
        <v>0.108</v>
      </c>
    </row>
    <row r="383" spans="1:18" hidden="1">
      <c r="A383" t="s">
        <v>113</v>
      </c>
      <c r="B383" t="s">
        <v>128</v>
      </c>
      <c r="C383" t="s">
        <v>134</v>
      </c>
      <c r="D383">
        <v>700</v>
      </c>
      <c r="E383" t="s">
        <v>119</v>
      </c>
      <c r="F383" t="s">
        <v>56</v>
      </c>
      <c r="G383" t="s">
        <v>46</v>
      </c>
      <c r="H383" s="3">
        <v>0.12</v>
      </c>
      <c r="I383" t="s">
        <v>0</v>
      </c>
      <c r="J383" s="1" t="s">
        <v>119</v>
      </c>
      <c r="K383" s="1" t="s">
        <v>119</v>
      </c>
      <c r="L383" t="b">
        <f>IF(COUNTIF(carcinogens!$A$2:$A$35,F383),TRUE,FALSE)</f>
        <v>1</v>
      </c>
      <c r="M383" t="b">
        <f t="shared" si="26"/>
        <v>0</v>
      </c>
      <c r="N383" s="3">
        <f t="shared" si="28"/>
        <v>0.12</v>
      </c>
      <c r="O383" t="b">
        <f t="shared" si="27"/>
        <v>0</v>
      </c>
      <c r="P383" t="str">
        <f>VLOOKUP(C383,'Feedstock source'!$A$1:$B$8,2,FALSE)</f>
        <v>sludge</v>
      </c>
      <c r="Q383" t="str">
        <f>VLOOKUP($F383,'PAHs abbreviations'!$A$2:$B$17,2,FALSE)</f>
        <v>Cry</v>
      </c>
      <c r="R383" s="3">
        <v>0.12</v>
      </c>
    </row>
    <row r="384" spans="1:18" hidden="1">
      <c r="A384" t="s">
        <v>113</v>
      </c>
      <c r="B384" t="s">
        <v>128</v>
      </c>
      <c r="C384" t="s">
        <v>134</v>
      </c>
      <c r="D384">
        <v>700</v>
      </c>
      <c r="E384" t="s">
        <v>119</v>
      </c>
      <c r="F384" t="s">
        <v>56</v>
      </c>
      <c r="G384" t="s">
        <v>46</v>
      </c>
      <c r="H384" s="3">
        <v>0.124</v>
      </c>
      <c r="I384" t="s">
        <v>0</v>
      </c>
      <c r="J384" s="1" t="s">
        <v>119</v>
      </c>
      <c r="K384" s="1" t="s">
        <v>119</v>
      </c>
      <c r="L384" t="b">
        <f>IF(COUNTIF(carcinogens!$A$2:$A$35,F384),TRUE,FALSE)</f>
        <v>1</v>
      </c>
      <c r="M384" t="b">
        <f t="shared" si="26"/>
        <v>0</v>
      </c>
      <c r="N384" s="3">
        <f t="shared" si="28"/>
        <v>0.124</v>
      </c>
      <c r="O384" t="b">
        <f t="shared" si="27"/>
        <v>0</v>
      </c>
      <c r="P384" t="str">
        <f>VLOOKUP(C384,'Feedstock source'!$A$1:$B$8,2,FALSE)</f>
        <v>sludge</v>
      </c>
      <c r="Q384" t="str">
        <f>VLOOKUP($F384,'PAHs abbreviations'!$A$2:$B$17,2,FALSE)</f>
        <v>Cry</v>
      </c>
      <c r="R384" s="3">
        <v>0.124</v>
      </c>
    </row>
    <row r="385" spans="1:18" hidden="1">
      <c r="A385" t="s">
        <v>113</v>
      </c>
      <c r="B385" t="s">
        <v>128</v>
      </c>
      <c r="C385" t="s">
        <v>134</v>
      </c>
      <c r="D385">
        <v>700</v>
      </c>
      <c r="E385" t="s">
        <v>119</v>
      </c>
      <c r="F385" t="s">
        <v>53</v>
      </c>
      <c r="G385" t="s">
        <v>46</v>
      </c>
      <c r="H385" s="3">
        <v>0.47799999999999998</v>
      </c>
      <c r="I385" t="s">
        <v>0</v>
      </c>
      <c r="J385" s="1" t="s">
        <v>119</v>
      </c>
      <c r="K385" s="1" t="s">
        <v>119</v>
      </c>
      <c r="L385" t="b">
        <f>IF(COUNTIF(carcinogens!$A$2:$A$35,F385),TRUE,FALSE)</f>
        <v>0</v>
      </c>
      <c r="M385" t="b">
        <f t="shared" si="26"/>
        <v>0</v>
      </c>
      <c r="N385" s="3">
        <f t="shared" si="28"/>
        <v>0.47799999999999998</v>
      </c>
      <c r="O385" t="b">
        <f t="shared" si="27"/>
        <v>0</v>
      </c>
      <c r="P385" t="str">
        <f>VLOOKUP(C385,'Feedstock source'!$A$1:$B$8,2,FALSE)</f>
        <v>sludge</v>
      </c>
      <c r="Q385" t="str">
        <f>VLOOKUP($F385,'PAHs abbreviations'!$A$2:$B$17,2,FALSE)</f>
        <v>Flt</v>
      </c>
      <c r="R385" s="3">
        <v>0.47799999999999998</v>
      </c>
    </row>
    <row r="386" spans="1:18" hidden="1">
      <c r="A386" t="s">
        <v>113</v>
      </c>
      <c r="B386" t="s">
        <v>128</v>
      </c>
      <c r="C386" t="s">
        <v>134</v>
      </c>
      <c r="D386">
        <v>700</v>
      </c>
      <c r="E386" t="s">
        <v>119</v>
      </c>
      <c r="F386" t="s">
        <v>53</v>
      </c>
      <c r="G386" t="s">
        <v>46</v>
      </c>
      <c r="H386" s="3">
        <v>0.51900000000000002</v>
      </c>
      <c r="I386" t="s">
        <v>0</v>
      </c>
      <c r="J386" s="1" t="s">
        <v>119</v>
      </c>
      <c r="K386" s="1" t="s">
        <v>119</v>
      </c>
      <c r="L386" t="b">
        <f>IF(COUNTIF(carcinogens!$A$2:$A$35,F386),TRUE,FALSE)</f>
        <v>0</v>
      </c>
      <c r="M386" t="b">
        <f t="shared" ref="M386:M449" si="29">IF(ISNUMBER(H386),FALSE,TRUE)</f>
        <v>0</v>
      </c>
      <c r="N386" s="3">
        <f t="shared" si="28"/>
        <v>0.51900000000000002</v>
      </c>
      <c r="O386" t="b">
        <f t="shared" ref="O386:O449" si="30">IF(ISNUMBER(N386),FALSE,TRUE)</f>
        <v>0</v>
      </c>
      <c r="P386" t="str">
        <f>VLOOKUP(C386,'Feedstock source'!$A$1:$B$8,2,FALSE)</f>
        <v>sludge</v>
      </c>
      <c r="Q386" t="str">
        <f>VLOOKUP($F386,'PAHs abbreviations'!$A$2:$B$17,2,FALSE)</f>
        <v>Flt</v>
      </c>
      <c r="R386" s="3">
        <v>0.51900000000000002</v>
      </c>
    </row>
    <row r="387" spans="1:18" hidden="1">
      <c r="A387" t="s">
        <v>113</v>
      </c>
      <c r="B387" t="s">
        <v>128</v>
      </c>
      <c r="C387" t="s">
        <v>134</v>
      </c>
      <c r="D387">
        <v>700</v>
      </c>
      <c r="E387" t="s">
        <v>119</v>
      </c>
      <c r="F387" t="s">
        <v>53</v>
      </c>
      <c r="G387" t="s">
        <v>46</v>
      </c>
      <c r="H387" s="3">
        <v>0.55800000000000005</v>
      </c>
      <c r="I387" t="s">
        <v>0</v>
      </c>
      <c r="J387" s="1" t="s">
        <v>119</v>
      </c>
      <c r="K387" s="1" t="s">
        <v>119</v>
      </c>
      <c r="L387" t="b">
        <f>IF(COUNTIF(carcinogens!$A$2:$A$35,F387),TRUE,FALSE)</f>
        <v>0</v>
      </c>
      <c r="M387" t="b">
        <f t="shared" si="29"/>
        <v>0</v>
      </c>
      <c r="N387" s="3">
        <f t="shared" si="28"/>
        <v>0.55800000000000005</v>
      </c>
      <c r="O387" t="b">
        <f t="shared" si="30"/>
        <v>0</v>
      </c>
      <c r="P387" t="str">
        <f>VLOOKUP(C387,'Feedstock source'!$A$1:$B$8,2,FALSE)</f>
        <v>sludge</v>
      </c>
      <c r="Q387" t="str">
        <f>VLOOKUP($F387,'PAHs abbreviations'!$A$2:$B$17,2,FALSE)</f>
        <v>Flt</v>
      </c>
      <c r="R387" s="3">
        <v>0.55800000000000005</v>
      </c>
    </row>
    <row r="388" spans="1:18" hidden="1">
      <c r="A388" t="s">
        <v>113</v>
      </c>
      <c r="B388" t="s">
        <v>128</v>
      </c>
      <c r="C388" t="s">
        <v>134</v>
      </c>
      <c r="D388">
        <v>700</v>
      </c>
      <c r="E388" t="s">
        <v>119</v>
      </c>
      <c r="F388" t="s">
        <v>50</v>
      </c>
      <c r="G388" t="s">
        <v>46</v>
      </c>
      <c r="H388" s="3">
        <v>0.40100000000000002</v>
      </c>
      <c r="I388" t="s">
        <v>0</v>
      </c>
      <c r="J388" s="1" t="s">
        <v>119</v>
      </c>
      <c r="K388" s="1" t="s">
        <v>119</v>
      </c>
      <c r="L388" t="b">
        <f>IF(COUNTIF(carcinogens!$A$2:$A$35,F388),TRUE,FALSE)</f>
        <v>0</v>
      </c>
      <c r="M388" t="b">
        <f t="shared" si="29"/>
        <v>0</v>
      </c>
      <c r="N388" s="3">
        <f t="shared" si="28"/>
        <v>0.40100000000000002</v>
      </c>
      <c r="O388" t="b">
        <f t="shared" si="30"/>
        <v>0</v>
      </c>
      <c r="P388" t="str">
        <f>VLOOKUP(C388,'Feedstock source'!$A$1:$B$8,2,FALSE)</f>
        <v>sludge</v>
      </c>
      <c r="Q388" t="str">
        <f>VLOOKUP($F388,'PAHs abbreviations'!$A$2:$B$17,2,FALSE)</f>
        <v>Flu</v>
      </c>
      <c r="R388" s="3">
        <v>0.40100000000000002</v>
      </c>
    </row>
    <row r="389" spans="1:18" hidden="1">
      <c r="A389" t="s">
        <v>113</v>
      </c>
      <c r="B389" t="s">
        <v>128</v>
      </c>
      <c r="C389" t="s">
        <v>134</v>
      </c>
      <c r="D389">
        <v>700</v>
      </c>
      <c r="E389" t="s">
        <v>119</v>
      </c>
      <c r="F389" t="s">
        <v>50</v>
      </c>
      <c r="G389" t="s">
        <v>46</v>
      </c>
      <c r="H389" s="3">
        <v>0.433</v>
      </c>
      <c r="I389" t="s">
        <v>0</v>
      </c>
      <c r="J389" s="1" t="s">
        <v>119</v>
      </c>
      <c r="K389" s="1" t="s">
        <v>119</v>
      </c>
      <c r="L389" t="b">
        <f>IF(COUNTIF(carcinogens!$A$2:$A$35,F389),TRUE,FALSE)</f>
        <v>0</v>
      </c>
      <c r="M389" t="b">
        <f t="shared" si="29"/>
        <v>0</v>
      </c>
      <c r="N389" s="3">
        <f t="shared" si="28"/>
        <v>0.433</v>
      </c>
      <c r="O389" t="b">
        <f t="shared" si="30"/>
        <v>0</v>
      </c>
      <c r="P389" t="str">
        <f>VLOOKUP(C389,'Feedstock source'!$A$1:$B$8,2,FALSE)</f>
        <v>sludge</v>
      </c>
      <c r="Q389" t="str">
        <f>VLOOKUP($F389,'PAHs abbreviations'!$A$2:$B$17,2,FALSE)</f>
        <v>Flu</v>
      </c>
      <c r="R389" s="3">
        <v>0.433</v>
      </c>
    </row>
    <row r="390" spans="1:18" hidden="1">
      <c r="A390" t="s">
        <v>113</v>
      </c>
      <c r="B390" t="s">
        <v>128</v>
      </c>
      <c r="C390" t="s">
        <v>134</v>
      </c>
      <c r="D390">
        <v>700</v>
      </c>
      <c r="E390" t="s">
        <v>119</v>
      </c>
      <c r="F390" t="s">
        <v>50</v>
      </c>
      <c r="G390" t="s">
        <v>46</v>
      </c>
      <c r="H390" s="3">
        <v>0.44900000000000001</v>
      </c>
      <c r="I390" t="s">
        <v>0</v>
      </c>
      <c r="J390" s="1" t="s">
        <v>119</v>
      </c>
      <c r="K390" s="1" t="s">
        <v>119</v>
      </c>
      <c r="L390" t="b">
        <f>IF(COUNTIF(carcinogens!$A$2:$A$35,F390),TRUE,FALSE)</f>
        <v>0</v>
      </c>
      <c r="M390" t="b">
        <f t="shared" si="29"/>
        <v>0</v>
      </c>
      <c r="N390" s="3">
        <f t="shared" si="28"/>
        <v>0.44900000000000001</v>
      </c>
      <c r="O390" t="b">
        <f t="shared" si="30"/>
        <v>0</v>
      </c>
      <c r="P390" t="str">
        <f>VLOOKUP(C390,'Feedstock source'!$A$1:$B$8,2,FALSE)</f>
        <v>sludge</v>
      </c>
      <c r="Q390" t="str">
        <f>VLOOKUP($F390,'PAHs abbreviations'!$A$2:$B$17,2,FALSE)</f>
        <v>Flu</v>
      </c>
      <c r="R390" s="3">
        <v>0.44900000000000001</v>
      </c>
    </row>
    <row r="391" spans="1:18" hidden="1">
      <c r="A391" t="s">
        <v>113</v>
      </c>
      <c r="B391" t="s">
        <v>128</v>
      </c>
      <c r="C391" t="s">
        <v>134</v>
      </c>
      <c r="D391">
        <v>700</v>
      </c>
      <c r="E391" t="s">
        <v>119</v>
      </c>
      <c r="F391" t="s">
        <v>60</v>
      </c>
      <c r="G391" t="s">
        <v>46</v>
      </c>
      <c r="H391" s="3">
        <v>6.0000000000000001E-3</v>
      </c>
      <c r="I391" t="s">
        <v>0</v>
      </c>
      <c r="J391" s="1" t="s">
        <v>119</v>
      </c>
      <c r="K391" s="1" t="s">
        <v>119</v>
      </c>
      <c r="L391" t="b">
        <f>IF(COUNTIF(carcinogens!$A$2:$A$35,F391),TRUE,FALSE)</f>
        <v>1</v>
      </c>
      <c r="M391" t="b">
        <f t="shared" si="29"/>
        <v>0</v>
      </c>
      <c r="N391" s="3">
        <f t="shared" si="28"/>
        <v>6.0000000000000001E-3</v>
      </c>
      <c r="O391" t="b">
        <f t="shared" si="30"/>
        <v>0</v>
      </c>
      <c r="P391" t="str">
        <f>VLOOKUP(C391,'Feedstock source'!$A$1:$B$8,2,FALSE)</f>
        <v>sludge</v>
      </c>
      <c r="Q391" t="str">
        <f>VLOOKUP($F391,'PAHs abbreviations'!$A$2:$B$17,2,FALSE)</f>
        <v>IP</v>
      </c>
      <c r="R391" s="3">
        <v>6.0000000000000001E-3</v>
      </c>
    </row>
    <row r="392" spans="1:18" hidden="1">
      <c r="A392" t="s">
        <v>113</v>
      </c>
      <c r="B392" t="s">
        <v>128</v>
      </c>
      <c r="C392" t="s">
        <v>134</v>
      </c>
      <c r="D392">
        <v>700</v>
      </c>
      <c r="E392" t="s">
        <v>119</v>
      </c>
      <c r="F392" t="s">
        <v>60</v>
      </c>
      <c r="G392" t="s">
        <v>46</v>
      </c>
      <c r="H392" s="3">
        <v>8.0000000000000002E-3</v>
      </c>
      <c r="I392" t="s">
        <v>0</v>
      </c>
      <c r="J392" s="1" t="s">
        <v>119</v>
      </c>
      <c r="K392" s="1" t="s">
        <v>119</v>
      </c>
      <c r="L392" t="b">
        <f>IF(COUNTIF(carcinogens!$A$2:$A$35,F392),TRUE,FALSE)</f>
        <v>1</v>
      </c>
      <c r="M392" t="b">
        <f t="shared" si="29"/>
        <v>0</v>
      </c>
      <c r="N392" s="3">
        <f t="shared" si="28"/>
        <v>8.0000000000000002E-3</v>
      </c>
      <c r="O392" t="b">
        <f t="shared" si="30"/>
        <v>0</v>
      </c>
      <c r="P392" t="str">
        <f>VLOOKUP(C392,'Feedstock source'!$A$1:$B$8,2,FALSE)</f>
        <v>sludge</v>
      </c>
      <c r="Q392" t="str">
        <f>VLOOKUP($F392,'PAHs abbreviations'!$A$2:$B$17,2,FALSE)</f>
        <v>IP</v>
      </c>
      <c r="R392" s="3">
        <v>8.0000000000000002E-3</v>
      </c>
    </row>
    <row r="393" spans="1:18" hidden="1">
      <c r="A393" t="s">
        <v>113</v>
      </c>
      <c r="B393" t="s">
        <v>128</v>
      </c>
      <c r="C393" t="s">
        <v>134</v>
      </c>
      <c r="D393">
        <v>700</v>
      </c>
      <c r="E393" t="s">
        <v>119</v>
      </c>
      <c r="F393" t="s">
        <v>60</v>
      </c>
      <c r="G393" t="s">
        <v>46</v>
      </c>
      <c r="H393" s="3">
        <v>8.0000000000000002E-3</v>
      </c>
      <c r="I393" t="s">
        <v>0</v>
      </c>
      <c r="J393" s="1" t="s">
        <v>119</v>
      </c>
      <c r="K393" s="1" t="s">
        <v>119</v>
      </c>
      <c r="L393" t="b">
        <f>IF(COUNTIF(carcinogens!$A$2:$A$35,F393),TRUE,FALSE)</f>
        <v>1</v>
      </c>
      <c r="M393" t="b">
        <f t="shared" si="29"/>
        <v>0</v>
      </c>
      <c r="N393" s="3">
        <f t="shared" si="28"/>
        <v>8.0000000000000002E-3</v>
      </c>
      <c r="O393" t="b">
        <f t="shared" si="30"/>
        <v>0</v>
      </c>
      <c r="P393" t="str">
        <f>VLOOKUP(C393,'Feedstock source'!$A$1:$B$8,2,FALSE)</f>
        <v>sludge</v>
      </c>
      <c r="Q393" t="str">
        <f>VLOOKUP($F393,'PAHs abbreviations'!$A$2:$B$17,2,FALSE)</f>
        <v>IP</v>
      </c>
      <c r="R393" s="3">
        <v>8.0000000000000002E-3</v>
      </c>
    </row>
    <row r="394" spans="1:18" hidden="1">
      <c r="A394" t="s">
        <v>113</v>
      </c>
      <c r="B394" t="s">
        <v>128</v>
      </c>
      <c r="C394" t="s">
        <v>134</v>
      </c>
      <c r="D394">
        <v>700</v>
      </c>
      <c r="E394" t="s">
        <v>119</v>
      </c>
      <c r="F394" t="s">
        <v>47</v>
      </c>
      <c r="G394" t="s">
        <v>46</v>
      </c>
      <c r="H394" s="3">
        <v>2.27</v>
      </c>
      <c r="I394" t="s">
        <v>0</v>
      </c>
      <c r="J394" s="1" t="s">
        <v>119</v>
      </c>
      <c r="K394" s="1" t="s">
        <v>119</v>
      </c>
      <c r="L394" t="b">
        <f>IF(COUNTIF(carcinogens!$A$2:$A$35,F394),TRUE,FALSE)</f>
        <v>0</v>
      </c>
      <c r="M394" t="b">
        <f t="shared" si="29"/>
        <v>0</v>
      </c>
      <c r="N394" s="3">
        <f t="shared" si="28"/>
        <v>2.27</v>
      </c>
      <c r="O394" t="b">
        <f t="shared" si="30"/>
        <v>0</v>
      </c>
      <c r="P394" t="str">
        <f>VLOOKUP(C394,'Feedstock source'!$A$1:$B$8,2,FALSE)</f>
        <v>sludge</v>
      </c>
      <c r="Q394" t="str">
        <f>VLOOKUP($F394,'PAHs abbreviations'!$A$2:$B$17,2,FALSE)</f>
        <v>Nap</v>
      </c>
      <c r="R394" s="3">
        <v>2.27</v>
      </c>
    </row>
    <row r="395" spans="1:18" hidden="1">
      <c r="A395" t="s">
        <v>113</v>
      </c>
      <c r="B395" t="s">
        <v>128</v>
      </c>
      <c r="C395" t="s">
        <v>134</v>
      </c>
      <c r="D395">
        <v>700</v>
      </c>
      <c r="E395" t="s">
        <v>119</v>
      </c>
      <c r="F395" t="s">
        <v>47</v>
      </c>
      <c r="G395" t="s">
        <v>46</v>
      </c>
      <c r="H395" s="3">
        <v>2.58</v>
      </c>
      <c r="I395" t="s">
        <v>0</v>
      </c>
      <c r="J395" s="1" t="s">
        <v>119</v>
      </c>
      <c r="K395" s="1" t="s">
        <v>119</v>
      </c>
      <c r="L395" t="b">
        <f>IF(COUNTIF(carcinogens!$A$2:$A$35,F395),TRUE,FALSE)</f>
        <v>0</v>
      </c>
      <c r="M395" t="b">
        <f t="shared" si="29"/>
        <v>0</v>
      </c>
      <c r="N395" s="3">
        <f t="shared" si="28"/>
        <v>2.58</v>
      </c>
      <c r="O395" t="b">
        <f t="shared" si="30"/>
        <v>0</v>
      </c>
      <c r="P395" t="str">
        <f>VLOOKUP(C395,'Feedstock source'!$A$1:$B$8,2,FALSE)</f>
        <v>sludge</v>
      </c>
      <c r="Q395" t="str">
        <f>VLOOKUP($F395,'PAHs abbreviations'!$A$2:$B$17,2,FALSE)</f>
        <v>Nap</v>
      </c>
      <c r="R395" s="3">
        <v>2.58</v>
      </c>
    </row>
    <row r="396" spans="1:18" hidden="1">
      <c r="A396" t="s">
        <v>113</v>
      </c>
      <c r="B396" t="s">
        <v>128</v>
      </c>
      <c r="C396" t="s">
        <v>134</v>
      </c>
      <c r="D396">
        <v>700</v>
      </c>
      <c r="E396" t="s">
        <v>119</v>
      </c>
      <c r="F396" t="s">
        <v>47</v>
      </c>
      <c r="G396" t="s">
        <v>46</v>
      </c>
      <c r="H396" s="3">
        <v>2.69</v>
      </c>
      <c r="I396" t="s">
        <v>0</v>
      </c>
      <c r="J396" s="1" t="s">
        <v>119</v>
      </c>
      <c r="K396" s="1" t="s">
        <v>119</v>
      </c>
      <c r="L396" t="b">
        <f>IF(COUNTIF(carcinogens!$A$2:$A$35,F396),TRUE,FALSE)</f>
        <v>0</v>
      </c>
      <c r="M396" t="b">
        <f t="shared" si="29"/>
        <v>0</v>
      </c>
      <c r="N396" s="3">
        <f t="shared" si="28"/>
        <v>2.69</v>
      </c>
      <c r="O396" t="b">
        <f t="shared" si="30"/>
        <v>0</v>
      </c>
      <c r="P396" t="str">
        <f>VLOOKUP(C396,'Feedstock source'!$A$1:$B$8,2,FALSE)</f>
        <v>sludge</v>
      </c>
      <c r="Q396" t="str">
        <f>VLOOKUP($F396,'PAHs abbreviations'!$A$2:$B$17,2,FALSE)</f>
        <v>Nap</v>
      </c>
      <c r="R396" s="3">
        <v>2.69</v>
      </c>
    </row>
    <row r="397" spans="1:18" hidden="1">
      <c r="A397" t="s">
        <v>113</v>
      </c>
      <c r="B397" t="s">
        <v>128</v>
      </c>
      <c r="C397" t="s">
        <v>134</v>
      </c>
      <c r="D397">
        <v>700</v>
      </c>
      <c r="E397" t="s">
        <v>119</v>
      </c>
      <c r="F397" t="s">
        <v>51</v>
      </c>
      <c r="G397" t="s">
        <v>46</v>
      </c>
      <c r="H397" s="3">
        <v>0.89900000000000002</v>
      </c>
      <c r="I397" t="s">
        <v>0</v>
      </c>
      <c r="J397" s="1" t="s">
        <v>119</v>
      </c>
      <c r="K397" s="1" t="s">
        <v>119</v>
      </c>
      <c r="L397" t="b">
        <f>IF(COUNTIF(carcinogens!$A$2:$A$35,F397),TRUE,FALSE)</f>
        <v>0</v>
      </c>
      <c r="M397" t="b">
        <f t="shared" si="29"/>
        <v>0</v>
      </c>
      <c r="N397" s="3">
        <f t="shared" si="28"/>
        <v>0.89900000000000002</v>
      </c>
      <c r="O397" t="b">
        <f t="shared" si="30"/>
        <v>0</v>
      </c>
      <c r="P397" t="str">
        <f>VLOOKUP(C397,'Feedstock source'!$A$1:$B$8,2,FALSE)</f>
        <v>sludge</v>
      </c>
      <c r="Q397" t="str">
        <f>VLOOKUP($F397,'PAHs abbreviations'!$A$2:$B$17,2,FALSE)</f>
        <v>Phen</v>
      </c>
      <c r="R397" s="3">
        <v>0.89900000000000002</v>
      </c>
    </row>
    <row r="398" spans="1:18" hidden="1">
      <c r="A398" t="s">
        <v>113</v>
      </c>
      <c r="B398" t="s">
        <v>128</v>
      </c>
      <c r="C398" t="s">
        <v>134</v>
      </c>
      <c r="D398">
        <v>700</v>
      </c>
      <c r="E398" t="s">
        <v>119</v>
      </c>
      <c r="F398" t="s">
        <v>51</v>
      </c>
      <c r="G398" t="s">
        <v>46</v>
      </c>
      <c r="H398" s="3">
        <v>1</v>
      </c>
      <c r="I398" t="s">
        <v>0</v>
      </c>
      <c r="J398" s="1" t="s">
        <v>119</v>
      </c>
      <c r="K398" s="1" t="s">
        <v>119</v>
      </c>
      <c r="L398" t="b">
        <f>IF(COUNTIF(carcinogens!$A$2:$A$35,F398),TRUE,FALSE)</f>
        <v>0</v>
      </c>
      <c r="M398" t="b">
        <f t="shared" si="29"/>
        <v>0</v>
      </c>
      <c r="N398" s="3">
        <f t="shared" si="28"/>
        <v>1</v>
      </c>
      <c r="O398" t="b">
        <f t="shared" si="30"/>
        <v>0</v>
      </c>
      <c r="P398" t="str">
        <f>VLOOKUP(C398,'Feedstock source'!$A$1:$B$8,2,FALSE)</f>
        <v>sludge</v>
      </c>
      <c r="Q398" t="str">
        <f>VLOOKUP($F398,'PAHs abbreviations'!$A$2:$B$17,2,FALSE)</f>
        <v>Phen</v>
      </c>
      <c r="R398" s="3">
        <v>1</v>
      </c>
    </row>
    <row r="399" spans="1:18" hidden="1">
      <c r="A399" t="s">
        <v>113</v>
      </c>
      <c r="B399" t="s">
        <v>128</v>
      </c>
      <c r="C399" t="s">
        <v>134</v>
      </c>
      <c r="D399">
        <v>700</v>
      </c>
      <c r="E399" t="s">
        <v>119</v>
      </c>
      <c r="F399" t="s">
        <v>51</v>
      </c>
      <c r="G399" t="s">
        <v>46</v>
      </c>
      <c r="H399" s="3">
        <v>1.0900000000000001</v>
      </c>
      <c r="I399" t="s">
        <v>0</v>
      </c>
      <c r="J399" s="1" t="s">
        <v>119</v>
      </c>
      <c r="K399" s="1" t="s">
        <v>119</v>
      </c>
      <c r="L399" t="b">
        <f>IF(COUNTIF(carcinogens!$A$2:$A$35,F399),TRUE,FALSE)</f>
        <v>0</v>
      </c>
      <c r="M399" t="b">
        <f t="shared" si="29"/>
        <v>0</v>
      </c>
      <c r="N399" s="3">
        <f t="shared" si="28"/>
        <v>1.0900000000000001</v>
      </c>
      <c r="O399" t="b">
        <f t="shared" si="30"/>
        <v>0</v>
      </c>
      <c r="P399" t="str">
        <f>VLOOKUP(C399,'Feedstock source'!$A$1:$B$8,2,FALSE)</f>
        <v>sludge</v>
      </c>
      <c r="Q399" t="str">
        <f>VLOOKUP($F399,'PAHs abbreviations'!$A$2:$B$17,2,FALSE)</f>
        <v>Phen</v>
      </c>
      <c r="R399" s="3">
        <v>1.0900000000000001</v>
      </c>
    </row>
    <row r="400" spans="1:18" hidden="1">
      <c r="A400" t="s">
        <v>113</v>
      </c>
      <c r="B400" t="s">
        <v>128</v>
      </c>
      <c r="C400" t="s">
        <v>134</v>
      </c>
      <c r="D400">
        <v>700</v>
      </c>
      <c r="E400" t="s">
        <v>119</v>
      </c>
      <c r="F400" t="s">
        <v>54</v>
      </c>
      <c r="G400" t="s">
        <v>46</v>
      </c>
      <c r="H400" s="3">
        <v>0.495</v>
      </c>
      <c r="I400" t="s">
        <v>0</v>
      </c>
      <c r="J400" s="1" t="s">
        <v>119</v>
      </c>
      <c r="K400" s="1" t="s">
        <v>119</v>
      </c>
      <c r="L400" t="b">
        <f>IF(COUNTIF(carcinogens!$A$2:$A$35,F400),TRUE,FALSE)</f>
        <v>0</v>
      </c>
      <c r="M400" t="b">
        <f t="shared" si="29"/>
        <v>0</v>
      </c>
      <c r="N400" s="3">
        <f t="shared" si="28"/>
        <v>0.495</v>
      </c>
      <c r="O400" t="b">
        <f t="shared" si="30"/>
        <v>0</v>
      </c>
      <c r="P400" t="str">
        <f>VLOOKUP(C400,'Feedstock source'!$A$1:$B$8,2,FALSE)</f>
        <v>sludge</v>
      </c>
      <c r="Q400" t="str">
        <f>VLOOKUP($F400,'PAHs abbreviations'!$A$2:$B$17,2,FALSE)</f>
        <v>Pyr</v>
      </c>
      <c r="R400" s="3">
        <v>0.495</v>
      </c>
    </row>
    <row r="401" spans="1:18" hidden="1">
      <c r="A401" t="s">
        <v>113</v>
      </c>
      <c r="B401" t="s">
        <v>128</v>
      </c>
      <c r="C401" t="s">
        <v>134</v>
      </c>
      <c r="D401">
        <v>700</v>
      </c>
      <c r="E401" t="s">
        <v>119</v>
      </c>
      <c r="F401" t="s">
        <v>54</v>
      </c>
      <c r="G401" t="s">
        <v>46</v>
      </c>
      <c r="H401" s="3">
        <v>0.54200000000000004</v>
      </c>
      <c r="I401" t="s">
        <v>0</v>
      </c>
      <c r="J401" s="1" t="s">
        <v>119</v>
      </c>
      <c r="K401" s="1" t="s">
        <v>119</v>
      </c>
      <c r="L401" t="b">
        <f>IF(COUNTIF(carcinogens!$A$2:$A$35,F401),TRUE,FALSE)</f>
        <v>0</v>
      </c>
      <c r="M401" t="b">
        <f t="shared" si="29"/>
        <v>0</v>
      </c>
      <c r="N401" s="3">
        <f t="shared" si="28"/>
        <v>0.54200000000000004</v>
      </c>
      <c r="O401" t="b">
        <f t="shared" si="30"/>
        <v>0</v>
      </c>
      <c r="P401" t="str">
        <f>VLOOKUP(C401,'Feedstock source'!$A$1:$B$8,2,FALSE)</f>
        <v>sludge</v>
      </c>
      <c r="Q401" t="str">
        <f>VLOOKUP($F401,'PAHs abbreviations'!$A$2:$B$17,2,FALSE)</f>
        <v>Pyr</v>
      </c>
      <c r="R401" s="3">
        <v>0.54200000000000004</v>
      </c>
    </row>
    <row r="402" spans="1:18" hidden="1">
      <c r="A402" t="s">
        <v>113</v>
      </c>
      <c r="B402" t="s">
        <v>128</v>
      </c>
      <c r="C402" t="s">
        <v>134</v>
      </c>
      <c r="D402">
        <v>700</v>
      </c>
      <c r="E402" t="s">
        <v>119</v>
      </c>
      <c r="F402" t="s">
        <v>54</v>
      </c>
      <c r="G402" t="s">
        <v>46</v>
      </c>
      <c r="H402" s="3">
        <v>0.59899999999999998</v>
      </c>
      <c r="I402" t="s">
        <v>0</v>
      </c>
      <c r="J402" s="1" t="s">
        <v>119</v>
      </c>
      <c r="K402" s="1" t="s">
        <v>119</v>
      </c>
      <c r="L402" t="b">
        <f>IF(COUNTIF(carcinogens!$A$2:$A$35,F402),TRUE,FALSE)</f>
        <v>0</v>
      </c>
      <c r="M402" t="b">
        <f t="shared" si="29"/>
        <v>0</v>
      </c>
      <c r="N402" s="3">
        <f t="shared" si="28"/>
        <v>0.59899999999999998</v>
      </c>
      <c r="O402" t="b">
        <f t="shared" si="30"/>
        <v>0</v>
      </c>
      <c r="P402" t="str">
        <f>VLOOKUP(C402,'Feedstock source'!$A$1:$B$8,2,FALSE)</f>
        <v>sludge</v>
      </c>
      <c r="Q402" t="str">
        <f>VLOOKUP($F402,'PAHs abbreviations'!$A$2:$B$17,2,FALSE)</f>
        <v>Pyr</v>
      </c>
      <c r="R402" s="3">
        <v>0.59899999999999998</v>
      </c>
    </row>
    <row r="403" spans="1:18" hidden="1">
      <c r="A403" t="s">
        <v>113</v>
      </c>
      <c r="B403" t="s">
        <v>128</v>
      </c>
      <c r="C403" t="s">
        <v>134</v>
      </c>
      <c r="D403">
        <v>700</v>
      </c>
      <c r="E403" t="s">
        <v>119</v>
      </c>
      <c r="F403" t="s">
        <v>62</v>
      </c>
      <c r="G403" t="s">
        <v>46</v>
      </c>
      <c r="H403" s="3" t="s">
        <v>151</v>
      </c>
      <c r="I403" t="s">
        <v>0</v>
      </c>
      <c r="J403" s="1" t="s">
        <v>119</v>
      </c>
      <c r="K403" s="1" t="s">
        <v>119</v>
      </c>
      <c r="L403" t="b">
        <f>IF(COUNTIF(carcinogens!$A$2:$A$35,F403),TRUE,FALSE)</f>
        <v>1</v>
      </c>
      <c r="M403" t="b">
        <f t="shared" si="29"/>
        <v>1</v>
      </c>
      <c r="N403" s="3" t="str">
        <f t="shared" si="28"/>
        <v>&lt; 0.002</v>
      </c>
      <c r="O403" t="b">
        <f t="shared" si="30"/>
        <v>1</v>
      </c>
      <c r="P403" t="str">
        <f>VLOOKUP(C403,'Feedstock source'!$A$1:$B$8,2,FALSE)</f>
        <v>sludge</v>
      </c>
      <c r="Q403" t="str">
        <f>VLOOKUP($F403,'PAHs abbreviations'!$A$2:$B$17,2,FALSE)</f>
        <v>DB(ah)A</v>
      </c>
      <c r="R403" s="3">
        <v>2E-3</v>
      </c>
    </row>
    <row r="404" spans="1:18" hidden="1">
      <c r="A404" t="s">
        <v>113</v>
      </c>
      <c r="B404" t="s">
        <v>128</v>
      </c>
      <c r="C404" t="s">
        <v>134</v>
      </c>
      <c r="D404">
        <v>700</v>
      </c>
      <c r="E404" t="s">
        <v>119</v>
      </c>
      <c r="F404" t="s">
        <v>62</v>
      </c>
      <c r="G404" t="s">
        <v>46</v>
      </c>
      <c r="H404" s="3" t="s">
        <v>151</v>
      </c>
      <c r="I404" t="s">
        <v>0</v>
      </c>
      <c r="J404" s="1" t="s">
        <v>119</v>
      </c>
      <c r="K404" s="1" t="s">
        <v>119</v>
      </c>
      <c r="L404" t="b">
        <f>IF(COUNTIF(carcinogens!$A$2:$A$35,F404),TRUE,FALSE)</f>
        <v>1</v>
      </c>
      <c r="M404" t="b">
        <f t="shared" si="29"/>
        <v>1</v>
      </c>
      <c r="N404" s="3" t="str">
        <f t="shared" si="28"/>
        <v>&lt; 0.002</v>
      </c>
      <c r="O404" t="b">
        <f t="shared" si="30"/>
        <v>1</v>
      </c>
      <c r="P404" t="str">
        <f>VLOOKUP(C404,'Feedstock source'!$A$1:$B$8,2,FALSE)</f>
        <v>sludge</v>
      </c>
      <c r="Q404" t="str">
        <f>VLOOKUP($F404,'PAHs abbreviations'!$A$2:$B$17,2,FALSE)</f>
        <v>DB(ah)A</v>
      </c>
      <c r="R404" s="3">
        <v>2E-3</v>
      </c>
    </row>
    <row r="405" spans="1:18" hidden="1">
      <c r="A405" t="s">
        <v>113</v>
      </c>
      <c r="B405" t="s">
        <v>128</v>
      </c>
      <c r="C405" t="s">
        <v>134</v>
      </c>
      <c r="D405">
        <v>700</v>
      </c>
      <c r="E405" t="s">
        <v>119</v>
      </c>
      <c r="F405" t="s">
        <v>62</v>
      </c>
      <c r="G405" t="s">
        <v>46</v>
      </c>
      <c r="H405" s="3" t="s">
        <v>151</v>
      </c>
      <c r="I405" t="s">
        <v>0</v>
      </c>
      <c r="J405" s="1" t="s">
        <v>119</v>
      </c>
      <c r="K405" s="1" t="s">
        <v>119</v>
      </c>
      <c r="L405" t="b">
        <f>IF(COUNTIF(carcinogens!$A$2:$A$35,F405),TRUE,FALSE)</f>
        <v>1</v>
      </c>
      <c r="M405" t="b">
        <f t="shared" si="29"/>
        <v>1</v>
      </c>
      <c r="N405" s="3" t="str">
        <f t="shared" si="28"/>
        <v>&lt; 0.002</v>
      </c>
      <c r="O405" t="b">
        <f t="shared" si="30"/>
        <v>1</v>
      </c>
      <c r="P405" t="str">
        <f>VLOOKUP(C405,'Feedstock source'!$A$1:$B$8,2,FALSE)</f>
        <v>sludge</v>
      </c>
      <c r="Q405" t="str">
        <f>VLOOKUP($F405,'PAHs abbreviations'!$A$2:$B$17,2,FALSE)</f>
        <v>DB(ah)A</v>
      </c>
      <c r="R405" s="3">
        <v>2E-3</v>
      </c>
    </row>
    <row r="406" spans="1:18" hidden="1">
      <c r="A406" t="s">
        <v>277</v>
      </c>
      <c r="B406" t="s">
        <v>278</v>
      </c>
      <c r="C406" t="s">
        <v>134</v>
      </c>
      <c r="D406">
        <v>770</v>
      </c>
      <c r="E406" t="s">
        <v>119</v>
      </c>
      <c r="F406" t="s">
        <v>49</v>
      </c>
      <c r="G406" t="s">
        <v>46</v>
      </c>
      <c r="H406" s="3">
        <v>1.2E-2</v>
      </c>
      <c r="I406" t="s">
        <v>0</v>
      </c>
      <c r="J406" s="1" t="s">
        <v>119</v>
      </c>
      <c r="K406" s="1" t="s">
        <v>119</v>
      </c>
      <c r="L406" t="b">
        <f>IF(COUNTIF(carcinogens!$A$2:$A$35,F406),TRUE,FALSE)</f>
        <v>0</v>
      </c>
      <c r="M406" t="b">
        <f t="shared" si="29"/>
        <v>0</v>
      </c>
      <c r="N406" s="3">
        <f t="shared" ref="N406:N469" si="31">H406</f>
        <v>1.2E-2</v>
      </c>
      <c r="O406" t="b">
        <f t="shared" si="30"/>
        <v>0</v>
      </c>
      <c r="P406" t="str">
        <f>VLOOKUP(C406,'Feedstock source'!$A$1:$B$8,2,FALSE)</f>
        <v>sludge</v>
      </c>
      <c r="Q406" t="str">
        <f>VLOOKUP($F406,'PAHs abbreviations'!$A$2:$B$17,2,FALSE)</f>
        <v>Ace</v>
      </c>
      <c r="R406" s="3">
        <v>1.2E-2</v>
      </c>
    </row>
    <row r="407" spans="1:18" hidden="1">
      <c r="A407" t="s">
        <v>277</v>
      </c>
      <c r="B407" t="s">
        <v>278</v>
      </c>
      <c r="C407" t="s">
        <v>134</v>
      </c>
      <c r="D407">
        <v>770</v>
      </c>
      <c r="E407" t="s">
        <v>119</v>
      </c>
      <c r="F407" t="s">
        <v>49</v>
      </c>
      <c r="G407" t="s">
        <v>46</v>
      </c>
      <c r="H407" s="3">
        <v>1.4999999999999999E-2</v>
      </c>
      <c r="I407" t="s">
        <v>0</v>
      </c>
      <c r="J407" s="1" t="s">
        <v>119</v>
      </c>
      <c r="K407" s="1" t="s">
        <v>119</v>
      </c>
      <c r="L407" t="b">
        <f>IF(COUNTIF(carcinogens!$A$2:$A$35,F407),TRUE,FALSE)</f>
        <v>0</v>
      </c>
      <c r="M407" t="b">
        <f t="shared" si="29"/>
        <v>0</v>
      </c>
      <c r="N407" s="3">
        <f t="shared" si="31"/>
        <v>1.4999999999999999E-2</v>
      </c>
      <c r="O407" t="b">
        <f t="shared" si="30"/>
        <v>0</v>
      </c>
      <c r="P407" t="str">
        <f>VLOOKUP(C407,'Feedstock source'!$A$1:$B$8,2,FALSE)</f>
        <v>sludge</v>
      </c>
      <c r="Q407" t="str">
        <f>VLOOKUP($F407,'PAHs abbreviations'!$A$2:$B$17,2,FALSE)</f>
        <v>Ace</v>
      </c>
      <c r="R407" s="3">
        <v>1.4999999999999999E-2</v>
      </c>
    </row>
    <row r="408" spans="1:18" hidden="1">
      <c r="A408" t="s">
        <v>277</v>
      </c>
      <c r="B408" t="s">
        <v>278</v>
      </c>
      <c r="C408" t="s">
        <v>134</v>
      </c>
      <c r="D408">
        <v>770</v>
      </c>
      <c r="E408" t="s">
        <v>119</v>
      </c>
      <c r="F408" t="s">
        <v>49</v>
      </c>
      <c r="G408" t="s">
        <v>46</v>
      </c>
      <c r="H408" s="3">
        <v>1.4999999999999999E-2</v>
      </c>
      <c r="I408" t="s">
        <v>0</v>
      </c>
      <c r="J408" s="1" t="s">
        <v>119</v>
      </c>
      <c r="K408" s="1" t="s">
        <v>119</v>
      </c>
      <c r="L408" t="b">
        <f>IF(COUNTIF(carcinogens!$A$2:$A$35,F408),TRUE,FALSE)</f>
        <v>0</v>
      </c>
      <c r="M408" t="b">
        <f t="shared" si="29"/>
        <v>0</v>
      </c>
      <c r="N408" s="3">
        <f t="shared" si="31"/>
        <v>1.4999999999999999E-2</v>
      </c>
      <c r="O408" t="b">
        <f t="shared" si="30"/>
        <v>0</v>
      </c>
      <c r="P408" t="str">
        <f>VLOOKUP(C408,'Feedstock source'!$A$1:$B$8,2,FALSE)</f>
        <v>sludge</v>
      </c>
      <c r="Q408" t="str">
        <f>VLOOKUP($F408,'PAHs abbreviations'!$A$2:$B$17,2,FALSE)</f>
        <v>Ace</v>
      </c>
      <c r="R408" s="3">
        <v>1.4999999999999999E-2</v>
      </c>
    </row>
    <row r="409" spans="1:18" hidden="1">
      <c r="A409" t="s">
        <v>277</v>
      </c>
      <c r="B409" t="s">
        <v>278</v>
      </c>
      <c r="C409" t="s">
        <v>134</v>
      </c>
      <c r="D409">
        <v>770</v>
      </c>
      <c r="E409" t="s">
        <v>119</v>
      </c>
      <c r="F409" t="s">
        <v>48</v>
      </c>
      <c r="G409" t="s">
        <v>46</v>
      </c>
      <c r="H409" s="3">
        <v>8.4000000000000005E-2</v>
      </c>
      <c r="I409" t="s">
        <v>0</v>
      </c>
      <c r="J409" s="1" t="s">
        <v>119</v>
      </c>
      <c r="K409" s="1" t="s">
        <v>119</v>
      </c>
      <c r="L409" t="b">
        <f>IF(COUNTIF(carcinogens!$A$2:$A$35,F409),TRUE,FALSE)</f>
        <v>0</v>
      </c>
      <c r="M409" t="b">
        <f t="shared" si="29"/>
        <v>0</v>
      </c>
      <c r="N409" s="3">
        <f t="shared" si="31"/>
        <v>8.4000000000000005E-2</v>
      </c>
      <c r="O409" t="b">
        <f t="shared" si="30"/>
        <v>0</v>
      </c>
      <c r="P409" t="str">
        <f>VLOOKUP(C409,'Feedstock source'!$A$1:$B$8,2,FALSE)</f>
        <v>sludge</v>
      </c>
      <c r="Q409" t="str">
        <f>VLOOKUP($F409,'PAHs abbreviations'!$A$2:$B$17,2,FALSE)</f>
        <v>Acy</v>
      </c>
      <c r="R409" s="3">
        <v>8.4000000000000005E-2</v>
      </c>
    </row>
    <row r="410" spans="1:18" hidden="1">
      <c r="A410" t="s">
        <v>277</v>
      </c>
      <c r="B410" t="s">
        <v>278</v>
      </c>
      <c r="C410" t="s">
        <v>134</v>
      </c>
      <c r="D410">
        <v>770</v>
      </c>
      <c r="E410" t="s">
        <v>119</v>
      </c>
      <c r="F410" t="s">
        <v>48</v>
      </c>
      <c r="G410" t="s">
        <v>46</v>
      </c>
      <c r="H410" s="3">
        <v>9.6000000000000002E-2</v>
      </c>
      <c r="I410" t="s">
        <v>0</v>
      </c>
      <c r="J410" s="1" t="s">
        <v>119</v>
      </c>
      <c r="K410" s="1" t="s">
        <v>119</v>
      </c>
      <c r="L410" t="b">
        <f>IF(COUNTIF(carcinogens!$A$2:$A$35,F410),TRUE,FALSE)</f>
        <v>0</v>
      </c>
      <c r="M410" t="b">
        <f t="shared" si="29"/>
        <v>0</v>
      </c>
      <c r="N410" s="3">
        <f t="shared" si="31"/>
        <v>9.6000000000000002E-2</v>
      </c>
      <c r="O410" t="b">
        <f t="shared" si="30"/>
        <v>0</v>
      </c>
      <c r="P410" t="str">
        <f>VLOOKUP(C410,'Feedstock source'!$A$1:$B$8,2,FALSE)</f>
        <v>sludge</v>
      </c>
      <c r="Q410" t="str">
        <f>VLOOKUP($F410,'PAHs abbreviations'!$A$2:$B$17,2,FALSE)</f>
        <v>Acy</v>
      </c>
      <c r="R410" s="3">
        <v>9.6000000000000002E-2</v>
      </c>
    </row>
    <row r="411" spans="1:18" hidden="1">
      <c r="A411" t="s">
        <v>277</v>
      </c>
      <c r="B411" t="s">
        <v>278</v>
      </c>
      <c r="C411" t="s">
        <v>134</v>
      </c>
      <c r="D411">
        <v>770</v>
      </c>
      <c r="E411" t="s">
        <v>119</v>
      </c>
      <c r="F411" t="s">
        <v>48</v>
      </c>
      <c r="G411" t="s">
        <v>46</v>
      </c>
      <c r="H411" s="3">
        <v>0.10299999999999999</v>
      </c>
      <c r="I411" t="s">
        <v>0</v>
      </c>
      <c r="J411" s="1" t="s">
        <v>119</v>
      </c>
      <c r="K411" s="1" t="s">
        <v>119</v>
      </c>
      <c r="L411" t="b">
        <f>IF(COUNTIF(carcinogens!$A$2:$A$35,F411),TRUE,FALSE)</f>
        <v>0</v>
      </c>
      <c r="M411" t="b">
        <f t="shared" si="29"/>
        <v>0</v>
      </c>
      <c r="N411" s="3">
        <f t="shared" si="31"/>
        <v>0.10299999999999999</v>
      </c>
      <c r="O411" t="b">
        <f t="shared" si="30"/>
        <v>0</v>
      </c>
      <c r="P411" t="str">
        <f>VLOOKUP(C411,'Feedstock source'!$A$1:$B$8,2,FALSE)</f>
        <v>sludge</v>
      </c>
      <c r="Q411" t="str">
        <f>VLOOKUP($F411,'PAHs abbreviations'!$A$2:$B$17,2,FALSE)</f>
        <v>Acy</v>
      </c>
      <c r="R411" s="3">
        <v>0.10299999999999999</v>
      </c>
    </row>
    <row r="412" spans="1:18" hidden="1">
      <c r="A412" t="s">
        <v>277</v>
      </c>
      <c r="B412" t="s">
        <v>278</v>
      </c>
      <c r="C412" t="s">
        <v>134</v>
      </c>
      <c r="D412">
        <v>770</v>
      </c>
      <c r="E412" t="s">
        <v>119</v>
      </c>
      <c r="F412" t="s">
        <v>52</v>
      </c>
      <c r="G412" t="s">
        <v>46</v>
      </c>
      <c r="H412" s="3">
        <v>0.157</v>
      </c>
      <c r="I412" t="s">
        <v>0</v>
      </c>
      <c r="J412" s="1" t="s">
        <v>119</v>
      </c>
      <c r="K412" s="1" t="s">
        <v>119</v>
      </c>
      <c r="L412" t="b">
        <f>IF(COUNTIF(carcinogens!$A$2:$A$35,F412),TRUE,FALSE)</f>
        <v>0</v>
      </c>
      <c r="M412" t="b">
        <f t="shared" si="29"/>
        <v>0</v>
      </c>
      <c r="N412" s="3">
        <f t="shared" si="31"/>
        <v>0.157</v>
      </c>
      <c r="O412" t="b">
        <f t="shared" si="30"/>
        <v>0</v>
      </c>
      <c r="P412" t="str">
        <f>VLOOKUP(C412,'Feedstock source'!$A$1:$B$8,2,FALSE)</f>
        <v>sludge</v>
      </c>
      <c r="Q412" t="str">
        <f>VLOOKUP($F412,'PAHs abbreviations'!$A$2:$B$17,2,FALSE)</f>
        <v>Ant</v>
      </c>
      <c r="R412" s="3">
        <v>0.157</v>
      </c>
    </row>
    <row r="413" spans="1:18" hidden="1">
      <c r="A413" t="s">
        <v>277</v>
      </c>
      <c r="B413" t="s">
        <v>278</v>
      </c>
      <c r="C413" t="s">
        <v>134</v>
      </c>
      <c r="D413">
        <v>770</v>
      </c>
      <c r="E413" t="s">
        <v>119</v>
      </c>
      <c r="F413" t="s">
        <v>52</v>
      </c>
      <c r="G413" t="s">
        <v>46</v>
      </c>
      <c r="H413" s="3">
        <v>0.17</v>
      </c>
      <c r="I413" t="s">
        <v>0</v>
      </c>
      <c r="J413" s="1" t="s">
        <v>119</v>
      </c>
      <c r="K413" s="1" t="s">
        <v>119</v>
      </c>
      <c r="L413" t="b">
        <f>IF(COUNTIF(carcinogens!$A$2:$A$35,F413),TRUE,FALSE)</f>
        <v>0</v>
      </c>
      <c r="M413" t="b">
        <f t="shared" si="29"/>
        <v>0</v>
      </c>
      <c r="N413" s="3">
        <f t="shared" si="31"/>
        <v>0.17</v>
      </c>
      <c r="O413" t="b">
        <f t="shared" si="30"/>
        <v>0</v>
      </c>
      <c r="P413" t="str">
        <f>VLOOKUP(C413,'Feedstock source'!$A$1:$B$8,2,FALSE)</f>
        <v>sludge</v>
      </c>
      <c r="Q413" t="str">
        <f>VLOOKUP($F413,'PAHs abbreviations'!$A$2:$B$17,2,FALSE)</f>
        <v>Ant</v>
      </c>
      <c r="R413" s="3">
        <v>0.17</v>
      </c>
    </row>
    <row r="414" spans="1:18" hidden="1">
      <c r="A414" t="s">
        <v>277</v>
      </c>
      <c r="B414" t="s">
        <v>278</v>
      </c>
      <c r="C414" t="s">
        <v>134</v>
      </c>
      <c r="D414">
        <v>770</v>
      </c>
      <c r="E414" t="s">
        <v>119</v>
      </c>
      <c r="F414" t="s">
        <v>52</v>
      </c>
      <c r="G414" t="s">
        <v>46</v>
      </c>
      <c r="H414" s="3">
        <v>0.184</v>
      </c>
      <c r="I414" t="s">
        <v>0</v>
      </c>
      <c r="J414" s="1" t="s">
        <v>119</v>
      </c>
      <c r="K414" s="1" t="s">
        <v>119</v>
      </c>
      <c r="L414" t="b">
        <f>IF(COUNTIF(carcinogens!$A$2:$A$35,F414),TRUE,FALSE)</f>
        <v>0</v>
      </c>
      <c r="M414" t="b">
        <f t="shared" si="29"/>
        <v>0</v>
      </c>
      <c r="N414" s="3">
        <f t="shared" si="31"/>
        <v>0.184</v>
      </c>
      <c r="O414" t="b">
        <f t="shared" si="30"/>
        <v>0</v>
      </c>
      <c r="P414" t="str">
        <f>VLOOKUP(C414,'Feedstock source'!$A$1:$B$8,2,FALSE)</f>
        <v>sludge</v>
      </c>
      <c r="Q414" t="str">
        <f>VLOOKUP($F414,'PAHs abbreviations'!$A$2:$B$17,2,FALSE)</f>
        <v>Ant</v>
      </c>
      <c r="R414" s="3">
        <v>0.184</v>
      </c>
    </row>
    <row r="415" spans="1:18" hidden="1">
      <c r="A415" t="s">
        <v>277</v>
      </c>
      <c r="B415" t="s">
        <v>278</v>
      </c>
      <c r="C415" t="s">
        <v>134</v>
      </c>
      <c r="D415">
        <v>770</v>
      </c>
      <c r="E415" t="s">
        <v>119</v>
      </c>
      <c r="F415" t="s">
        <v>55</v>
      </c>
      <c r="G415" t="s">
        <v>46</v>
      </c>
      <c r="H415" s="3">
        <v>2.8000000000000001E-2</v>
      </c>
      <c r="I415" t="s">
        <v>0</v>
      </c>
      <c r="J415" s="1" t="s">
        <v>119</v>
      </c>
      <c r="K415" s="1" t="s">
        <v>119</v>
      </c>
      <c r="L415" t="b">
        <f>IF(COUNTIF(carcinogens!$A$2:$A$35,F415),TRUE,FALSE)</f>
        <v>1</v>
      </c>
      <c r="M415" t="b">
        <f t="shared" si="29"/>
        <v>0</v>
      </c>
      <c r="N415" s="3">
        <f t="shared" si="31"/>
        <v>2.8000000000000001E-2</v>
      </c>
      <c r="O415" t="b">
        <f t="shared" si="30"/>
        <v>0</v>
      </c>
      <c r="P415" t="str">
        <f>VLOOKUP(C415,'Feedstock source'!$A$1:$B$8,2,FALSE)</f>
        <v>sludge</v>
      </c>
      <c r="Q415" t="str">
        <f>VLOOKUP($F415,'PAHs abbreviations'!$A$2:$B$17,2,FALSE)</f>
        <v>B(a)A</v>
      </c>
      <c r="R415" s="3">
        <v>2.8000000000000001E-2</v>
      </c>
    </row>
    <row r="416" spans="1:18" hidden="1">
      <c r="A416" t="s">
        <v>277</v>
      </c>
      <c r="B416" t="s">
        <v>278</v>
      </c>
      <c r="C416" t="s">
        <v>134</v>
      </c>
      <c r="D416">
        <v>770</v>
      </c>
      <c r="E416" t="s">
        <v>119</v>
      </c>
      <c r="F416" t="s">
        <v>55</v>
      </c>
      <c r="G416" t="s">
        <v>46</v>
      </c>
      <c r="H416" s="3">
        <v>2.9000000000000001E-2</v>
      </c>
      <c r="I416" t="s">
        <v>0</v>
      </c>
      <c r="J416" s="1" t="s">
        <v>119</v>
      </c>
      <c r="K416" s="1" t="s">
        <v>119</v>
      </c>
      <c r="L416" t="b">
        <f>IF(COUNTIF(carcinogens!$A$2:$A$35,F416),TRUE,FALSE)</f>
        <v>1</v>
      </c>
      <c r="M416" t="b">
        <f t="shared" si="29"/>
        <v>0</v>
      </c>
      <c r="N416" s="3">
        <f t="shared" si="31"/>
        <v>2.9000000000000001E-2</v>
      </c>
      <c r="O416" t="b">
        <f t="shared" si="30"/>
        <v>0</v>
      </c>
      <c r="P416" t="str">
        <f>VLOOKUP(C416,'Feedstock source'!$A$1:$B$8,2,FALSE)</f>
        <v>sludge</v>
      </c>
      <c r="Q416" t="str">
        <f>VLOOKUP($F416,'PAHs abbreviations'!$A$2:$B$17,2,FALSE)</f>
        <v>B(a)A</v>
      </c>
      <c r="R416" s="3">
        <v>2.9000000000000001E-2</v>
      </c>
    </row>
    <row r="417" spans="1:18" hidden="1">
      <c r="A417" t="s">
        <v>277</v>
      </c>
      <c r="B417" t="s">
        <v>278</v>
      </c>
      <c r="C417" t="s">
        <v>134</v>
      </c>
      <c r="D417">
        <v>770</v>
      </c>
      <c r="E417" t="s">
        <v>119</v>
      </c>
      <c r="F417" t="s">
        <v>55</v>
      </c>
      <c r="G417" t="s">
        <v>46</v>
      </c>
      <c r="H417" s="3">
        <v>3.1E-2</v>
      </c>
      <c r="I417" t="s">
        <v>0</v>
      </c>
      <c r="J417" s="1" t="s">
        <v>119</v>
      </c>
      <c r="K417" s="1" t="s">
        <v>119</v>
      </c>
      <c r="L417" t="b">
        <f>IF(COUNTIF(carcinogens!$A$2:$A$35,F417),TRUE,FALSE)</f>
        <v>1</v>
      </c>
      <c r="M417" t="b">
        <f t="shared" si="29"/>
        <v>0</v>
      </c>
      <c r="N417" s="3">
        <f t="shared" si="31"/>
        <v>3.1E-2</v>
      </c>
      <c r="O417" t="b">
        <f t="shared" si="30"/>
        <v>0</v>
      </c>
      <c r="P417" t="str">
        <f>VLOOKUP(C417,'Feedstock source'!$A$1:$B$8,2,FALSE)</f>
        <v>sludge</v>
      </c>
      <c r="Q417" t="str">
        <f>VLOOKUP($F417,'PAHs abbreviations'!$A$2:$B$17,2,FALSE)</f>
        <v>B(a)A</v>
      </c>
      <c r="R417" s="3">
        <v>3.1E-2</v>
      </c>
    </row>
    <row r="418" spans="1:18" hidden="1">
      <c r="A418" t="s">
        <v>277</v>
      </c>
      <c r="B418" t="s">
        <v>278</v>
      </c>
      <c r="C418" t="s">
        <v>134</v>
      </c>
      <c r="D418">
        <v>770</v>
      </c>
      <c r="E418" t="s">
        <v>119</v>
      </c>
      <c r="F418" t="s">
        <v>59</v>
      </c>
      <c r="G418" t="s">
        <v>46</v>
      </c>
      <c r="H418" s="3">
        <v>0.01</v>
      </c>
      <c r="I418" t="s">
        <v>0</v>
      </c>
      <c r="J418" s="1" t="s">
        <v>119</v>
      </c>
      <c r="K418" s="1" t="s">
        <v>119</v>
      </c>
      <c r="L418" t="b">
        <f>IF(COUNTIF(carcinogens!$A$2:$A$35,F418),TRUE,FALSE)</f>
        <v>1</v>
      </c>
      <c r="M418" t="b">
        <f t="shared" si="29"/>
        <v>0</v>
      </c>
      <c r="N418" s="3">
        <f t="shared" si="31"/>
        <v>0.01</v>
      </c>
      <c r="O418" t="b">
        <f t="shared" si="30"/>
        <v>0</v>
      </c>
      <c r="P418" t="str">
        <f>VLOOKUP(C418,'Feedstock source'!$A$1:$B$8,2,FALSE)</f>
        <v>sludge</v>
      </c>
      <c r="Q418" t="str">
        <f>VLOOKUP($F418,'PAHs abbreviations'!$A$2:$B$17,2,FALSE)</f>
        <v>B(a)P</v>
      </c>
      <c r="R418" s="3">
        <v>0.01</v>
      </c>
    </row>
    <row r="419" spans="1:18" hidden="1">
      <c r="A419" t="s">
        <v>277</v>
      </c>
      <c r="B419" t="s">
        <v>278</v>
      </c>
      <c r="C419" t="s">
        <v>134</v>
      </c>
      <c r="D419">
        <v>770</v>
      </c>
      <c r="E419" t="s">
        <v>119</v>
      </c>
      <c r="F419" t="s">
        <v>59</v>
      </c>
      <c r="G419" t="s">
        <v>46</v>
      </c>
      <c r="H419" s="3">
        <v>1.2999999999999901E-2</v>
      </c>
      <c r="I419" t="s">
        <v>0</v>
      </c>
      <c r="J419" s="1" t="s">
        <v>119</v>
      </c>
      <c r="K419" s="1" t="s">
        <v>119</v>
      </c>
      <c r="L419" t="b">
        <f>IF(COUNTIF(carcinogens!$A$2:$A$35,F419),TRUE,FALSE)</f>
        <v>1</v>
      </c>
      <c r="M419" t="b">
        <f t="shared" si="29"/>
        <v>0</v>
      </c>
      <c r="N419" s="3">
        <f t="shared" si="31"/>
        <v>1.2999999999999901E-2</v>
      </c>
      <c r="O419" t="b">
        <f t="shared" si="30"/>
        <v>0</v>
      </c>
      <c r="P419" t="str">
        <f>VLOOKUP(C419,'Feedstock source'!$A$1:$B$8,2,FALSE)</f>
        <v>sludge</v>
      </c>
      <c r="Q419" t="str">
        <f>VLOOKUP($F419,'PAHs abbreviations'!$A$2:$B$17,2,FALSE)</f>
        <v>B(a)P</v>
      </c>
      <c r="R419" s="3">
        <v>1.2999999999999901E-2</v>
      </c>
    </row>
    <row r="420" spans="1:18" hidden="1">
      <c r="A420" t="s">
        <v>277</v>
      </c>
      <c r="B420" t="s">
        <v>278</v>
      </c>
      <c r="C420" t="s">
        <v>134</v>
      </c>
      <c r="D420">
        <v>770</v>
      </c>
      <c r="E420" t="s">
        <v>119</v>
      </c>
      <c r="F420" t="s">
        <v>59</v>
      </c>
      <c r="G420" t="s">
        <v>46</v>
      </c>
      <c r="H420" s="3">
        <v>1.2999999999999901E-2</v>
      </c>
      <c r="I420" t="s">
        <v>0</v>
      </c>
      <c r="J420" s="1" t="s">
        <v>119</v>
      </c>
      <c r="K420" s="1" t="s">
        <v>119</v>
      </c>
      <c r="L420" t="b">
        <f>IF(COUNTIF(carcinogens!$A$2:$A$35,F420),TRUE,FALSE)</f>
        <v>1</v>
      </c>
      <c r="M420" t="b">
        <f t="shared" si="29"/>
        <v>0</v>
      </c>
      <c r="N420" s="3">
        <f t="shared" si="31"/>
        <v>1.2999999999999901E-2</v>
      </c>
      <c r="O420" t="b">
        <f t="shared" si="30"/>
        <v>0</v>
      </c>
      <c r="P420" t="str">
        <f>VLOOKUP(C420,'Feedstock source'!$A$1:$B$8,2,FALSE)</f>
        <v>sludge</v>
      </c>
      <c r="Q420" t="str">
        <f>VLOOKUP($F420,'PAHs abbreviations'!$A$2:$B$17,2,FALSE)</f>
        <v>B(a)P</v>
      </c>
      <c r="R420" s="3">
        <v>1.2999999999999901E-2</v>
      </c>
    </row>
    <row r="421" spans="1:18" hidden="1">
      <c r="A421" t="s">
        <v>277</v>
      </c>
      <c r="B421" t="s">
        <v>278</v>
      </c>
      <c r="C421" t="s">
        <v>134</v>
      </c>
      <c r="D421">
        <v>770</v>
      </c>
      <c r="E421" t="s">
        <v>119</v>
      </c>
      <c r="F421" t="s">
        <v>57</v>
      </c>
      <c r="G421" t="s">
        <v>46</v>
      </c>
      <c r="H421" s="3">
        <v>1.7000000000000001E-2</v>
      </c>
      <c r="I421" t="s">
        <v>0</v>
      </c>
      <c r="J421" s="1" t="s">
        <v>119</v>
      </c>
      <c r="K421" s="1" t="s">
        <v>119</v>
      </c>
      <c r="L421" t="b">
        <f>IF(COUNTIF(carcinogens!$A$2:$A$35,F421),TRUE,FALSE)</f>
        <v>1</v>
      </c>
      <c r="M421" t="b">
        <f t="shared" si="29"/>
        <v>0</v>
      </c>
      <c r="N421" s="3">
        <f t="shared" si="31"/>
        <v>1.7000000000000001E-2</v>
      </c>
      <c r="O421" t="b">
        <f t="shared" si="30"/>
        <v>0</v>
      </c>
      <c r="P421" t="str">
        <f>VLOOKUP(C421,'Feedstock source'!$A$1:$B$8,2,FALSE)</f>
        <v>sludge</v>
      </c>
      <c r="Q421" t="str">
        <f>VLOOKUP($F421,'PAHs abbreviations'!$A$2:$B$17,2,FALSE)</f>
        <v>B(b)F</v>
      </c>
      <c r="R421" s="3">
        <v>1.7000000000000001E-2</v>
      </c>
    </row>
    <row r="422" spans="1:18" hidden="1">
      <c r="A422" t="s">
        <v>277</v>
      </c>
      <c r="B422" t="s">
        <v>278</v>
      </c>
      <c r="C422" t="s">
        <v>134</v>
      </c>
      <c r="D422">
        <v>770</v>
      </c>
      <c r="E422" t="s">
        <v>119</v>
      </c>
      <c r="F422" t="s">
        <v>57</v>
      </c>
      <c r="G422" t="s">
        <v>46</v>
      </c>
      <c r="H422" s="3">
        <v>2.1000000000000001E-2</v>
      </c>
      <c r="I422" t="s">
        <v>0</v>
      </c>
      <c r="J422" s="1" t="s">
        <v>119</v>
      </c>
      <c r="K422" s="1" t="s">
        <v>119</v>
      </c>
      <c r="L422" t="b">
        <f>IF(COUNTIF(carcinogens!$A$2:$A$35,F422),TRUE,FALSE)</f>
        <v>1</v>
      </c>
      <c r="M422" t="b">
        <f t="shared" si="29"/>
        <v>0</v>
      </c>
      <c r="N422" s="3">
        <f t="shared" si="31"/>
        <v>2.1000000000000001E-2</v>
      </c>
      <c r="O422" t="b">
        <f t="shared" si="30"/>
        <v>0</v>
      </c>
      <c r="P422" t="str">
        <f>VLOOKUP(C422,'Feedstock source'!$A$1:$B$8,2,FALSE)</f>
        <v>sludge</v>
      </c>
      <c r="Q422" t="str">
        <f>VLOOKUP($F422,'PAHs abbreviations'!$A$2:$B$17,2,FALSE)</f>
        <v>B(b)F</v>
      </c>
      <c r="R422" s="3">
        <v>2.1000000000000001E-2</v>
      </c>
    </row>
    <row r="423" spans="1:18" hidden="1">
      <c r="A423" t="s">
        <v>277</v>
      </c>
      <c r="B423" t="s">
        <v>278</v>
      </c>
      <c r="C423" t="s">
        <v>134</v>
      </c>
      <c r="D423">
        <v>770</v>
      </c>
      <c r="E423" t="s">
        <v>119</v>
      </c>
      <c r="F423" t="s">
        <v>57</v>
      </c>
      <c r="G423" t="s">
        <v>46</v>
      </c>
      <c r="H423" s="3">
        <v>2.3E-2</v>
      </c>
      <c r="I423" t="s">
        <v>0</v>
      </c>
      <c r="J423" s="1" t="s">
        <v>119</v>
      </c>
      <c r="K423" s="1" t="s">
        <v>119</v>
      </c>
      <c r="L423" t="b">
        <f>IF(COUNTIF(carcinogens!$A$2:$A$35,F423),TRUE,FALSE)</f>
        <v>1</v>
      </c>
      <c r="M423" t="b">
        <f t="shared" si="29"/>
        <v>0</v>
      </c>
      <c r="N423" s="3">
        <f t="shared" si="31"/>
        <v>2.3E-2</v>
      </c>
      <c r="O423" t="b">
        <f t="shared" si="30"/>
        <v>0</v>
      </c>
      <c r="P423" t="str">
        <f>VLOOKUP(C423,'Feedstock source'!$A$1:$B$8,2,FALSE)</f>
        <v>sludge</v>
      </c>
      <c r="Q423" t="str">
        <f>VLOOKUP($F423,'PAHs abbreviations'!$A$2:$B$17,2,FALSE)</f>
        <v>B(b)F</v>
      </c>
      <c r="R423" s="3">
        <v>2.3E-2</v>
      </c>
    </row>
    <row r="424" spans="1:18" hidden="1">
      <c r="A424" t="s">
        <v>277</v>
      </c>
      <c r="B424" t="s">
        <v>278</v>
      </c>
      <c r="C424" t="s">
        <v>134</v>
      </c>
      <c r="D424">
        <v>770</v>
      </c>
      <c r="E424" t="s">
        <v>119</v>
      </c>
      <c r="F424" t="s">
        <v>58</v>
      </c>
      <c r="G424" t="s">
        <v>46</v>
      </c>
      <c r="H424" s="3">
        <v>1.4E-2</v>
      </c>
      <c r="I424" t="s">
        <v>0</v>
      </c>
      <c r="J424" s="1" t="s">
        <v>119</v>
      </c>
      <c r="K424" s="1" t="s">
        <v>119</v>
      </c>
      <c r="L424" t="b">
        <f>IF(COUNTIF(carcinogens!$A$2:$A$35,F424),TRUE,FALSE)</f>
        <v>1</v>
      </c>
      <c r="M424" t="b">
        <f t="shared" si="29"/>
        <v>0</v>
      </c>
      <c r="N424" s="3">
        <f t="shared" si="31"/>
        <v>1.4E-2</v>
      </c>
      <c r="O424" t="b">
        <f t="shared" si="30"/>
        <v>0</v>
      </c>
      <c r="P424" t="str">
        <f>VLOOKUP(C424,'Feedstock source'!$A$1:$B$8,2,FALSE)</f>
        <v>sludge</v>
      </c>
      <c r="Q424" t="str">
        <f>VLOOKUP($F424,'PAHs abbreviations'!$A$2:$B$17,2,FALSE)</f>
        <v>B(k)F</v>
      </c>
      <c r="R424" s="3">
        <v>1.4E-2</v>
      </c>
    </row>
    <row r="425" spans="1:18" hidden="1">
      <c r="A425" t="s">
        <v>277</v>
      </c>
      <c r="B425" t="s">
        <v>278</v>
      </c>
      <c r="C425" t="s">
        <v>134</v>
      </c>
      <c r="D425">
        <v>770</v>
      </c>
      <c r="E425" t="s">
        <v>119</v>
      </c>
      <c r="F425" t="s">
        <v>58</v>
      </c>
      <c r="G425" t="s">
        <v>46</v>
      </c>
      <c r="H425" s="3">
        <v>1.9E-2</v>
      </c>
      <c r="I425" t="s">
        <v>0</v>
      </c>
      <c r="J425" s="1" t="s">
        <v>119</v>
      </c>
      <c r="K425" s="1" t="s">
        <v>119</v>
      </c>
      <c r="L425" t="b">
        <f>IF(COUNTIF(carcinogens!$A$2:$A$35,F425),TRUE,FALSE)</f>
        <v>1</v>
      </c>
      <c r="M425" t="b">
        <f t="shared" si="29"/>
        <v>0</v>
      </c>
      <c r="N425" s="3">
        <f t="shared" si="31"/>
        <v>1.9E-2</v>
      </c>
      <c r="O425" t="b">
        <f t="shared" si="30"/>
        <v>0</v>
      </c>
      <c r="P425" t="str">
        <f>VLOOKUP(C425,'Feedstock source'!$A$1:$B$8,2,FALSE)</f>
        <v>sludge</v>
      </c>
      <c r="Q425" t="str">
        <f>VLOOKUP($F425,'PAHs abbreviations'!$A$2:$B$17,2,FALSE)</f>
        <v>B(k)F</v>
      </c>
      <c r="R425" s="3">
        <v>1.9E-2</v>
      </c>
    </row>
    <row r="426" spans="1:18" hidden="1">
      <c r="A426" t="s">
        <v>277</v>
      </c>
      <c r="B426" t="s">
        <v>278</v>
      </c>
      <c r="C426" t="s">
        <v>134</v>
      </c>
      <c r="D426">
        <v>770</v>
      </c>
      <c r="E426" t="s">
        <v>119</v>
      </c>
      <c r="F426" t="s">
        <v>58</v>
      </c>
      <c r="G426" t="s">
        <v>46</v>
      </c>
      <c r="H426" s="3">
        <v>1.9E-2</v>
      </c>
      <c r="I426" t="s">
        <v>0</v>
      </c>
      <c r="J426" s="1" t="s">
        <v>119</v>
      </c>
      <c r="K426" s="1" t="s">
        <v>119</v>
      </c>
      <c r="L426" t="b">
        <f>IF(COUNTIF(carcinogens!$A$2:$A$35,F426),TRUE,FALSE)</f>
        <v>1</v>
      </c>
      <c r="M426" t="b">
        <f t="shared" si="29"/>
        <v>0</v>
      </c>
      <c r="N426" s="3">
        <f t="shared" si="31"/>
        <v>1.9E-2</v>
      </c>
      <c r="O426" t="b">
        <f t="shared" si="30"/>
        <v>0</v>
      </c>
      <c r="P426" t="str">
        <f>VLOOKUP(C426,'Feedstock source'!$A$1:$B$8,2,FALSE)</f>
        <v>sludge</v>
      </c>
      <c r="Q426" t="str">
        <f>VLOOKUP($F426,'PAHs abbreviations'!$A$2:$B$17,2,FALSE)</f>
        <v>B(k)F</v>
      </c>
      <c r="R426" s="3">
        <v>1.9E-2</v>
      </c>
    </row>
    <row r="427" spans="1:18" hidden="1">
      <c r="A427" t="s">
        <v>277</v>
      </c>
      <c r="B427" t="s">
        <v>278</v>
      </c>
      <c r="C427" t="s">
        <v>134</v>
      </c>
      <c r="D427">
        <v>770</v>
      </c>
      <c r="E427" t="s">
        <v>119</v>
      </c>
      <c r="F427" t="s">
        <v>56</v>
      </c>
      <c r="G427" t="s">
        <v>46</v>
      </c>
      <c r="H427" s="3">
        <v>5.1999999999999998E-2</v>
      </c>
      <c r="I427" t="s">
        <v>0</v>
      </c>
      <c r="J427" s="1" t="s">
        <v>119</v>
      </c>
      <c r="K427" s="1" t="s">
        <v>119</v>
      </c>
      <c r="L427" t="b">
        <f>IF(COUNTIF(carcinogens!$A$2:$A$35,F427),TRUE,FALSE)</f>
        <v>1</v>
      </c>
      <c r="M427" t="b">
        <f t="shared" si="29"/>
        <v>0</v>
      </c>
      <c r="N427" s="3">
        <f t="shared" si="31"/>
        <v>5.1999999999999998E-2</v>
      </c>
      <c r="O427" t="b">
        <f t="shared" si="30"/>
        <v>0</v>
      </c>
      <c r="P427" t="str">
        <f>VLOOKUP(C427,'Feedstock source'!$A$1:$B$8,2,FALSE)</f>
        <v>sludge</v>
      </c>
      <c r="Q427" t="str">
        <f>VLOOKUP($F427,'PAHs abbreviations'!$A$2:$B$17,2,FALSE)</f>
        <v>Cry</v>
      </c>
      <c r="R427" s="3">
        <v>5.1999999999999998E-2</v>
      </c>
    </row>
    <row r="428" spans="1:18" hidden="1">
      <c r="A428" t="s">
        <v>277</v>
      </c>
      <c r="B428" t="s">
        <v>278</v>
      </c>
      <c r="C428" t="s">
        <v>134</v>
      </c>
      <c r="D428">
        <v>770</v>
      </c>
      <c r="E428" t="s">
        <v>119</v>
      </c>
      <c r="F428" t="s">
        <v>56</v>
      </c>
      <c r="G428" t="s">
        <v>46</v>
      </c>
      <c r="H428" s="3">
        <v>5.2999999999999999E-2</v>
      </c>
      <c r="I428" t="s">
        <v>0</v>
      </c>
      <c r="J428" s="1" t="s">
        <v>119</v>
      </c>
      <c r="K428" s="1" t="s">
        <v>119</v>
      </c>
      <c r="L428" t="b">
        <f>IF(COUNTIF(carcinogens!$A$2:$A$35,F428),TRUE,FALSE)</f>
        <v>1</v>
      </c>
      <c r="M428" t="b">
        <f t="shared" si="29"/>
        <v>0</v>
      </c>
      <c r="N428" s="3">
        <f t="shared" si="31"/>
        <v>5.2999999999999999E-2</v>
      </c>
      <c r="O428" t="b">
        <f t="shared" si="30"/>
        <v>0</v>
      </c>
      <c r="P428" t="str">
        <f>VLOOKUP(C428,'Feedstock source'!$A$1:$B$8,2,FALSE)</f>
        <v>sludge</v>
      </c>
      <c r="Q428" t="str">
        <f>VLOOKUP($F428,'PAHs abbreviations'!$A$2:$B$17,2,FALSE)</f>
        <v>Cry</v>
      </c>
      <c r="R428" s="3">
        <v>5.2999999999999999E-2</v>
      </c>
    </row>
    <row r="429" spans="1:18" hidden="1">
      <c r="A429" t="s">
        <v>277</v>
      </c>
      <c r="B429" t="s">
        <v>278</v>
      </c>
      <c r="C429" t="s">
        <v>134</v>
      </c>
      <c r="D429">
        <v>770</v>
      </c>
      <c r="E429" t="s">
        <v>119</v>
      </c>
      <c r="F429" t="s">
        <v>56</v>
      </c>
      <c r="G429" t="s">
        <v>46</v>
      </c>
      <c r="H429" s="3">
        <v>5.5E-2</v>
      </c>
      <c r="I429" t="s">
        <v>0</v>
      </c>
      <c r="J429" s="1" t="s">
        <v>119</v>
      </c>
      <c r="K429" s="1" t="s">
        <v>119</v>
      </c>
      <c r="L429" t="b">
        <f>IF(COUNTIF(carcinogens!$A$2:$A$35,F429),TRUE,FALSE)</f>
        <v>1</v>
      </c>
      <c r="M429" t="b">
        <f t="shared" si="29"/>
        <v>0</v>
      </c>
      <c r="N429" s="3">
        <f t="shared" si="31"/>
        <v>5.5E-2</v>
      </c>
      <c r="O429" t="b">
        <f t="shared" si="30"/>
        <v>0</v>
      </c>
      <c r="P429" t="str">
        <f>VLOOKUP(C429,'Feedstock source'!$A$1:$B$8,2,FALSE)</f>
        <v>sludge</v>
      </c>
      <c r="Q429" t="str">
        <f>VLOOKUP($F429,'PAHs abbreviations'!$A$2:$B$17,2,FALSE)</f>
        <v>Cry</v>
      </c>
      <c r="R429" s="3">
        <v>5.5E-2</v>
      </c>
    </row>
    <row r="430" spans="1:18" hidden="1">
      <c r="A430" t="s">
        <v>277</v>
      </c>
      <c r="B430" t="s">
        <v>278</v>
      </c>
      <c r="C430" t="s">
        <v>134</v>
      </c>
      <c r="D430">
        <v>770</v>
      </c>
      <c r="E430" t="s">
        <v>119</v>
      </c>
      <c r="F430" t="s">
        <v>53</v>
      </c>
      <c r="G430" t="s">
        <v>46</v>
      </c>
      <c r="H430" s="3">
        <v>0.39400000000000002</v>
      </c>
      <c r="I430" t="s">
        <v>0</v>
      </c>
      <c r="J430" s="1" t="s">
        <v>119</v>
      </c>
      <c r="K430" s="1" t="s">
        <v>119</v>
      </c>
      <c r="L430" t="b">
        <f>IF(COUNTIF(carcinogens!$A$2:$A$35,F430),TRUE,FALSE)</f>
        <v>0</v>
      </c>
      <c r="M430" t="b">
        <f t="shared" si="29"/>
        <v>0</v>
      </c>
      <c r="N430" s="3">
        <f t="shared" si="31"/>
        <v>0.39400000000000002</v>
      </c>
      <c r="O430" t="b">
        <f t="shared" si="30"/>
        <v>0</v>
      </c>
      <c r="P430" t="str">
        <f>VLOOKUP(C430,'Feedstock source'!$A$1:$B$8,2,FALSE)</f>
        <v>sludge</v>
      </c>
      <c r="Q430" t="str">
        <f>VLOOKUP($F430,'PAHs abbreviations'!$A$2:$B$17,2,FALSE)</f>
        <v>Flt</v>
      </c>
      <c r="R430" s="3">
        <v>0.39400000000000002</v>
      </c>
    </row>
    <row r="431" spans="1:18" hidden="1">
      <c r="A431" t="s">
        <v>277</v>
      </c>
      <c r="B431" t="s">
        <v>278</v>
      </c>
      <c r="C431" t="s">
        <v>134</v>
      </c>
      <c r="D431">
        <v>770</v>
      </c>
      <c r="E431" t="s">
        <v>119</v>
      </c>
      <c r="F431" t="s">
        <v>53</v>
      </c>
      <c r="G431" t="s">
        <v>46</v>
      </c>
      <c r="H431" s="3">
        <v>0.41899999999999998</v>
      </c>
      <c r="I431" t="s">
        <v>0</v>
      </c>
      <c r="J431" s="1" t="s">
        <v>119</v>
      </c>
      <c r="K431" s="1" t="s">
        <v>119</v>
      </c>
      <c r="L431" t="b">
        <f>IF(COUNTIF(carcinogens!$A$2:$A$35,F431),TRUE,FALSE)</f>
        <v>0</v>
      </c>
      <c r="M431" t="b">
        <f t="shared" si="29"/>
        <v>0</v>
      </c>
      <c r="N431" s="3">
        <f t="shared" si="31"/>
        <v>0.41899999999999998</v>
      </c>
      <c r="O431" t="b">
        <f t="shared" si="30"/>
        <v>0</v>
      </c>
      <c r="P431" t="str">
        <f>VLOOKUP(C431,'Feedstock source'!$A$1:$B$8,2,FALSE)</f>
        <v>sludge</v>
      </c>
      <c r="Q431" t="str">
        <f>VLOOKUP($F431,'PAHs abbreviations'!$A$2:$B$17,2,FALSE)</f>
        <v>Flt</v>
      </c>
      <c r="R431" s="3">
        <v>0.41899999999999998</v>
      </c>
    </row>
    <row r="432" spans="1:18" hidden="1">
      <c r="A432" t="s">
        <v>277</v>
      </c>
      <c r="B432" t="s">
        <v>278</v>
      </c>
      <c r="C432" t="s">
        <v>134</v>
      </c>
      <c r="D432">
        <v>770</v>
      </c>
      <c r="E432" t="s">
        <v>119</v>
      </c>
      <c r="F432" t="s">
        <v>53</v>
      </c>
      <c r="G432" t="s">
        <v>46</v>
      </c>
      <c r="H432" s="3">
        <v>0.45400000000000001</v>
      </c>
      <c r="I432" t="s">
        <v>0</v>
      </c>
      <c r="J432" s="1" t="s">
        <v>119</v>
      </c>
      <c r="K432" s="1" t="s">
        <v>119</v>
      </c>
      <c r="L432" t="b">
        <f>IF(COUNTIF(carcinogens!$A$2:$A$35,F432),TRUE,FALSE)</f>
        <v>0</v>
      </c>
      <c r="M432" t="b">
        <f t="shared" si="29"/>
        <v>0</v>
      </c>
      <c r="N432" s="3">
        <f t="shared" si="31"/>
        <v>0.45400000000000001</v>
      </c>
      <c r="O432" t="b">
        <f t="shared" si="30"/>
        <v>0</v>
      </c>
      <c r="P432" t="str">
        <f>VLOOKUP(C432,'Feedstock source'!$A$1:$B$8,2,FALSE)</f>
        <v>sludge</v>
      </c>
      <c r="Q432" t="str">
        <f>VLOOKUP($F432,'PAHs abbreviations'!$A$2:$B$17,2,FALSE)</f>
        <v>Flt</v>
      </c>
      <c r="R432" s="3">
        <v>0.45400000000000001</v>
      </c>
    </row>
    <row r="433" spans="1:18" hidden="1">
      <c r="A433" t="s">
        <v>277</v>
      </c>
      <c r="B433" t="s">
        <v>278</v>
      </c>
      <c r="C433" t="s">
        <v>134</v>
      </c>
      <c r="D433">
        <v>770</v>
      </c>
      <c r="E433" t="s">
        <v>119</v>
      </c>
      <c r="F433" t="s">
        <v>50</v>
      </c>
      <c r="G433" t="s">
        <v>46</v>
      </c>
      <c r="H433" s="3">
        <v>2.7E-2</v>
      </c>
      <c r="I433" t="s">
        <v>0</v>
      </c>
      <c r="J433" s="1" t="s">
        <v>119</v>
      </c>
      <c r="K433" s="1" t="s">
        <v>119</v>
      </c>
      <c r="L433" t="b">
        <f>IF(COUNTIF(carcinogens!$A$2:$A$35,F433),TRUE,FALSE)</f>
        <v>0</v>
      </c>
      <c r="M433" t="b">
        <f t="shared" si="29"/>
        <v>0</v>
      </c>
      <c r="N433" s="3">
        <f t="shared" si="31"/>
        <v>2.7E-2</v>
      </c>
      <c r="O433" t="b">
        <f t="shared" si="30"/>
        <v>0</v>
      </c>
      <c r="P433" t="str">
        <f>VLOOKUP(C433,'Feedstock source'!$A$1:$B$8,2,FALSE)</f>
        <v>sludge</v>
      </c>
      <c r="Q433" t="str">
        <f>VLOOKUP($F433,'PAHs abbreviations'!$A$2:$B$17,2,FALSE)</f>
        <v>Flu</v>
      </c>
      <c r="R433" s="3">
        <v>2.7E-2</v>
      </c>
    </row>
    <row r="434" spans="1:18" hidden="1">
      <c r="A434" t="s">
        <v>277</v>
      </c>
      <c r="B434" t="s">
        <v>278</v>
      </c>
      <c r="C434" t="s">
        <v>134</v>
      </c>
      <c r="D434">
        <v>770</v>
      </c>
      <c r="E434" t="s">
        <v>119</v>
      </c>
      <c r="F434" t="s">
        <v>50</v>
      </c>
      <c r="G434" t="s">
        <v>46</v>
      </c>
      <c r="H434" s="3">
        <v>3.2000000000000001E-2</v>
      </c>
      <c r="I434" t="s">
        <v>0</v>
      </c>
      <c r="J434" s="1" t="s">
        <v>119</v>
      </c>
      <c r="K434" s="1" t="s">
        <v>119</v>
      </c>
      <c r="L434" t="b">
        <f>IF(COUNTIF(carcinogens!$A$2:$A$35,F434),TRUE,FALSE)</f>
        <v>0</v>
      </c>
      <c r="M434" t="b">
        <f t="shared" si="29"/>
        <v>0</v>
      </c>
      <c r="N434" s="3">
        <f t="shared" si="31"/>
        <v>3.2000000000000001E-2</v>
      </c>
      <c r="O434" t="b">
        <f t="shared" si="30"/>
        <v>0</v>
      </c>
      <c r="P434" t="str">
        <f>VLOOKUP(C434,'Feedstock source'!$A$1:$B$8,2,FALSE)</f>
        <v>sludge</v>
      </c>
      <c r="Q434" t="str">
        <f>VLOOKUP($F434,'PAHs abbreviations'!$A$2:$B$17,2,FALSE)</f>
        <v>Flu</v>
      </c>
      <c r="R434" s="3">
        <v>3.2000000000000001E-2</v>
      </c>
    </row>
    <row r="435" spans="1:18" hidden="1">
      <c r="A435" t="s">
        <v>277</v>
      </c>
      <c r="B435" t="s">
        <v>278</v>
      </c>
      <c r="C435" t="s">
        <v>134</v>
      </c>
      <c r="D435">
        <v>770</v>
      </c>
      <c r="E435" t="s">
        <v>119</v>
      </c>
      <c r="F435" t="s">
        <v>50</v>
      </c>
      <c r="G435" t="s">
        <v>46</v>
      </c>
      <c r="H435" s="3">
        <v>3.3000000000000002E-2</v>
      </c>
      <c r="I435" t="s">
        <v>0</v>
      </c>
      <c r="J435" s="1" t="s">
        <v>119</v>
      </c>
      <c r="K435" s="1" t="s">
        <v>119</v>
      </c>
      <c r="L435" t="b">
        <f>IF(COUNTIF(carcinogens!$A$2:$A$35,F435),TRUE,FALSE)</f>
        <v>0</v>
      </c>
      <c r="M435" t="b">
        <f t="shared" si="29"/>
        <v>0</v>
      </c>
      <c r="N435" s="3">
        <f t="shared" si="31"/>
        <v>3.3000000000000002E-2</v>
      </c>
      <c r="O435" t="b">
        <f t="shared" si="30"/>
        <v>0</v>
      </c>
      <c r="P435" t="str">
        <f>VLOOKUP(C435,'Feedstock source'!$A$1:$B$8,2,FALSE)</f>
        <v>sludge</v>
      </c>
      <c r="Q435" t="str">
        <f>VLOOKUP($F435,'PAHs abbreviations'!$A$2:$B$17,2,FALSE)</f>
        <v>Flu</v>
      </c>
      <c r="R435" s="3">
        <v>3.3000000000000002E-2</v>
      </c>
    </row>
    <row r="436" spans="1:18" hidden="1">
      <c r="A436" t="s">
        <v>277</v>
      </c>
      <c r="B436" t="s">
        <v>278</v>
      </c>
      <c r="C436" t="s">
        <v>134</v>
      </c>
      <c r="D436">
        <v>770</v>
      </c>
      <c r="E436" t="s">
        <v>119</v>
      </c>
      <c r="F436" t="s">
        <v>60</v>
      </c>
      <c r="G436" t="s">
        <v>46</v>
      </c>
      <c r="H436" s="3">
        <v>3.0000000000000001E-3</v>
      </c>
      <c r="I436" t="s">
        <v>0</v>
      </c>
      <c r="J436" s="1" t="s">
        <v>119</v>
      </c>
      <c r="K436" s="1" t="s">
        <v>119</v>
      </c>
      <c r="L436" t="b">
        <f>IF(COUNTIF(carcinogens!$A$2:$A$35,F436),TRUE,FALSE)</f>
        <v>1</v>
      </c>
      <c r="M436" t="b">
        <f t="shared" si="29"/>
        <v>0</v>
      </c>
      <c r="N436" s="3">
        <f t="shared" si="31"/>
        <v>3.0000000000000001E-3</v>
      </c>
      <c r="O436" t="b">
        <f t="shared" si="30"/>
        <v>0</v>
      </c>
      <c r="P436" t="str">
        <f>VLOOKUP(C436,'Feedstock source'!$A$1:$B$8,2,FALSE)</f>
        <v>sludge</v>
      </c>
      <c r="Q436" t="str">
        <f>VLOOKUP($F436,'PAHs abbreviations'!$A$2:$B$17,2,FALSE)</f>
        <v>IP</v>
      </c>
      <c r="R436" s="3">
        <v>3.0000000000000001E-3</v>
      </c>
    </row>
    <row r="437" spans="1:18" hidden="1">
      <c r="A437" t="s">
        <v>277</v>
      </c>
      <c r="B437" t="s">
        <v>278</v>
      </c>
      <c r="C437" t="s">
        <v>134</v>
      </c>
      <c r="D437">
        <v>770</v>
      </c>
      <c r="E437" t="s">
        <v>119</v>
      </c>
      <c r="F437" t="s">
        <v>60</v>
      </c>
      <c r="G437" t="s">
        <v>46</v>
      </c>
      <c r="H437" s="3">
        <v>3.0000000000000001E-3</v>
      </c>
      <c r="I437" t="s">
        <v>0</v>
      </c>
      <c r="J437" s="1" t="s">
        <v>119</v>
      </c>
      <c r="K437" s="1" t="s">
        <v>119</v>
      </c>
      <c r="L437" t="b">
        <f>IF(COUNTIF(carcinogens!$A$2:$A$35,F437),TRUE,FALSE)</f>
        <v>1</v>
      </c>
      <c r="M437" t="b">
        <f t="shared" si="29"/>
        <v>0</v>
      </c>
      <c r="N437" s="3">
        <f t="shared" si="31"/>
        <v>3.0000000000000001E-3</v>
      </c>
      <c r="O437" t="b">
        <f t="shared" si="30"/>
        <v>0</v>
      </c>
      <c r="P437" t="str">
        <f>VLOOKUP(C437,'Feedstock source'!$A$1:$B$8,2,FALSE)</f>
        <v>sludge</v>
      </c>
      <c r="Q437" t="str">
        <f>VLOOKUP($F437,'PAHs abbreviations'!$A$2:$B$17,2,FALSE)</f>
        <v>IP</v>
      </c>
      <c r="R437" s="3">
        <v>3.0000000000000001E-3</v>
      </c>
    </row>
    <row r="438" spans="1:18" hidden="1">
      <c r="A438" t="s">
        <v>277</v>
      </c>
      <c r="B438" t="s">
        <v>278</v>
      </c>
      <c r="C438" t="s">
        <v>134</v>
      </c>
      <c r="D438">
        <v>770</v>
      </c>
      <c r="E438" t="s">
        <v>119</v>
      </c>
      <c r="F438" t="s">
        <v>60</v>
      </c>
      <c r="G438" t="s">
        <v>46</v>
      </c>
      <c r="H438" s="3">
        <v>4.0000000000000001E-3</v>
      </c>
      <c r="I438" t="s">
        <v>0</v>
      </c>
      <c r="J438" s="1" t="s">
        <v>119</v>
      </c>
      <c r="K438" s="1" t="s">
        <v>119</v>
      </c>
      <c r="L438" t="b">
        <f>IF(COUNTIF(carcinogens!$A$2:$A$35,F438),TRUE,FALSE)</f>
        <v>1</v>
      </c>
      <c r="M438" t="b">
        <f t="shared" si="29"/>
        <v>0</v>
      </c>
      <c r="N438" s="3">
        <f t="shared" si="31"/>
        <v>4.0000000000000001E-3</v>
      </c>
      <c r="O438" t="b">
        <f t="shared" si="30"/>
        <v>0</v>
      </c>
      <c r="P438" t="str">
        <f>VLOOKUP(C438,'Feedstock source'!$A$1:$B$8,2,FALSE)</f>
        <v>sludge</v>
      </c>
      <c r="Q438" t="str">
        <f>VLOOKUP($F438,'PAHs abbreviations'!$A$2:$B$17,2,FALSE)</f>
        <v>IP</v>
      </c>
      <c r="R438" s="3">
        <v>4.0000000000000001E-3</v>
      </c>
    </row>
    <row r="439" spans="1:18" hidden="1">
      <c r="A439" t="s">
        <v>277</v>
      </c>
      <c r="B439" t="s">
        <v>278</v>
      </c>
      <c r="C439" t="s">
        <v>134</v>
      </c>
      <c r="D439">
        <v>770</v>
      </c>
      <c r="E439" t="s">
        <v>119</v>
      </c>
      <c r="F439" t="s">
        <v>47</v>
      </c>
      <c r="G439" t="s">
        <v>46</v>
      </c>
      <c r="H439" s="3">
        <v>1.62</v>
      </c>
      <c r="I439" t="s">
        <v>0</v>
      </c>
      <c r="J439" s="1" t="s">
        <v>119</v>
      </c>
      <c r="K439" s="1" t="s">
        <v>119</v>
      </c>
      <c r="L439" t="b">
        <f>IF(COUNTIF(carcinogens!$A$2:$A$35,F439),TRUE,FALSE)</f>
        <v>0</v>
      </c>
      <c r="M439" t="b">
        <f t="shared" si="29"/>
        <v>0</v>
      </c>
      <c r="N439" s="3">
        <f t="shared" si="31"/>
        <v>1.62</v>
      </c>
      <c r="O439" t="b">
        <f t="shared" si="30"/>
        <v>0</v>
      </c>
      <c r="P439" t="str">
        <f>VLOOKUP(C439,'Feedstock source'!$A$1:$B$8,2,FALSE)</f>
        <v>sludge</v>
      </c>
      <c r="Q439" t="str">
        <f>VLOOKUP($F439,'PAHs abbreviations'!$A$2:$B$17,2,FALSE)</f>
        <v>Nap</v>
      </c>
      <c r="R439" s="3">
        <v>1.62</v>
      </c>
    </row>
    <row r="440" spans="1:18" hidden="1">
      <c r="A440" t="s">
        <v>277</v>
      </c>
      <c r="B440" t="s">
        <v>278</v>
      </c>
      <c r="C440" t="s">
        <v>134</v>
      </c>
      <c r="D440">
        <v>770</v>
      </c>
      <c r="E440" t="s">
        <v>119</v>
      </c>
      <c r="F440" t="s">
        <v>47</v>
      </c>
      <c r="G440" t="s">
        <v>46</v>
      </c>
      <c r="H440" s="3">
        <v>1.79</v>
      </c>
      <c r="I440" t="s">
        <v>0</v>
      </c>
      <c r="J440" s="1" t="s">
        <v>119</v>
      </c>
      <c r="K440" s="1" t="s">
        <v>119</v>
      </c>
      <c r="L440" t="b">
        <f>IF(COUNTIF(carcinogens!$A$2:$A$35,F440),TRUE,FALSE)</f>
        <v>0</v>
      </c>
      <c r="M440" t="b">
        <f t="shared" si="29"/>
        <v>0</v>
      </c>
      <c r="N440" s="3">
        <f t="shared" si="31"/>
        <v>1.79</v>
      </c>
      <c r="O440" t="b">
        <f t="shared" si="30"/>
        <v>0</v>
      </c>
      <c r="P440" t="str">
        <f>VLOOKUP(C440,'Feedstock source'!$A$1:$B$8,2,FALSE)</f>
        <v>sludge</v>
      </c>
      <c r="Q440" t="str">
        <f>VLOOKUP($F440,'PAHs abbreviations'!$A$2:$B$17,2,FALSE)</f>
        <v>Nap</v>
      </c>
      <c r="R440" s="3">
        <v>1.79</v>
      </c>
    </row>
    <row r="441" spans="1:18" hidden="1">
      <c r="A441" t="s">
        <v>277</v>
      </c>
      <c r="B441" t="s">
        <v>278</v>
      </c>
      <c r="C441" t="s">
        <v>134</v>
      </c>
      <c r="D441">
        <v>770</v>
      </c>
      <c r="E441" t="s">
        <v>119</v>
      </c>
      <c r="F441" t="s">
        <v>47</v>
      </c>
      <c r="G441" t="s">
        <v>46</v>
      </c>
      <c r="H441" s="3">
        <v>1.86</v>
      </c>
      <c r="I441" t="s">
        <v>0</v>
      </c>
      <c r="J441" s="1" t="s">
        <v>119</v>
      </c>
      <c r="K441" s="1" t="s">
        <v>119</v>
      </c>
      <c r="L441" t="b">
        <f>IF(COUNTIF(carcinogens!$A$2:$A$35,F441),TRUE,FALSE)</f>
        <v>0</v>
      </c>
      <c r="M441" t="b">
        <f t="shared" si="29"/>
        <v>0</v>
      </c>
      <c r="N441" s="3">
        <f t="shared" si="31"/>
        <v>1.86</v>
      </c>
      <c r="O441" t="b">
        <f t="shared" si="30"/>
        <v>0</v>
      </c>
      <c r="P441" t="str">
        <f>VLOOKUP(C441,'Feedstock source'!$A$1:$B$8,2,FALSE)</f>
        <v>sludge</v>
      </c>
      <c r="Q441" t="str">
        <f>VLOOKUP($F441,'PAHs abbreviations'!$A$2:$B$17,2,FALSE)</f>
        <v>Nap</v>
      </c>
      <c r="R441" s="3">
        <v>1.86</v>
      </c>
    </row>
    <row r="442" spans="1:18" hidden="1">
      <c r="A442" t="s">
        <v>277</v>
      </c>
      <c r="B442" t="s">
        <v>278</v>
      </c>
      <c r="C442" t="s">
        <v>134</v>
      </c>
      <c r="D442">
        <v>770</v>
      </c>
      <c r="E442" t="s">
        <v>119</v>
      </c>
      <c r="F442" t="s">
        <v>51</v>
      </c>
      <c r="G442" t="s">
        <v>46</v>
      </c>
      <c r="H442" s="3">
        <v>0.72199999999999998</v>
      </c>
      <c r="I442" t="s">
        <v>0</v>
      </c>
      <c r="J442" s="1" t="s">
        <v>119</v>
      </c>
      <c r="K442" s="1" t="s">
        <v>119</v>
      </c>
      <c r="L442" t="b">
        <f>IF(COUNTIF(carcinogens!$A$2:$A$35,F442),TRUE,FALSE)</f>
        <v>0</v>
      </c>
      <c r="M442" t="b">
        <f t="shared" si="29"/>
        <v>0</v>
      </c>
      <c r="N442" s="3">
        <f t="shared" si="31"/>
        <v>0.72199999999999998</v>
      </c>
      <c r="O442" t="b">
        <f t="shared" si="30"/>
        <v>0</v>
      </c>
      <c r="P442" t="str">
        <f>VLOOKUP(C442,'Feedstock source'!$A$1:$B$8,2,FALSE)</f>
        <v>sludge</v>
      </c>
      <c r="Q442" t="str">
        <f>VLOOKUP($F442,'PAHs abbreviations'!$A$2:$B$17,2,FALSE)</f>
        <v>Phen</v>
      </c>
      <c r="R442" s="3">
        <v>0.72199999999999998</v>
      </c>
    </row>
    <row r="443" spans="1:18" hidden="1">
      <c r="A443" t="s">
        <v>277</v>
      </c>
      <c r="B443" t="s">
        <v>278</v>
      </c>
      <c r="C443" t="s">
        <v>134</v>
      </c>
      <c r="D443">
        <v>770</v>
      </c>
      <c r="E443" t="s">
        <v>119</v>
      </c>
      <c r="F443" t="s">
        <v>51</v>
      </c>
      <c r="G443" t="s">
        <v>46</v>
      </c>
      <c r="H443" s="3">
        <v>0.747</v>
      </c>
      <c r="I443" t="s">
        <v>0</v>
      </c>
      <c r="J443" s="1" t="s">
        <v>119</v>
      </c>
      <c r="K443" s="1" t="s">
        <v>119</v>
      </c>
      <c r="L443" t="b">
        <f>IF(COUNTIF(carcinogens!$A$2:$A$35,F443),TRUE,FALSE)</f>
        <v>0</v>
      </c>
      <c r="M443" t="b">
        <f t="shared" si="29"/>
        <v>0</v>
      </c>
      <c r="N443" s="3">
        <f t="shared" si="31"/>
        <v>0.747</v>
      </c>
      <c r="O443" t="b">
        <f t="shared" si="30"/>
        <v>0</v>
      </c>
      <c r="P443" t="str">
        <f>VLOOKUP(C443,'Feedstock source'!$A$1:$B$8,2,FALSE)</f>
        <v>sludge</v>
      </c>
      <c r="Q443" t="str">
        <f>VLOOKUP($F443,'PAHs abbreviations'!$A$2:$B$17,2,FALSE)</f>
        <v>Phen</v>
      </c>
      <c r="R443" s="3">
        <v>0.747</v>
      </c>
    </row>
    <row r="444" spans="1:18" hidden="1">
      <c r="A444" t="s">
        <v>277</v>
      </c>
      <c r="B444" t="s">
        <v>278</v>
      </c>
      <c r="C444" t="s">
        <v>134</v>
      </c>
      <c r="D444">
        <v>770</v>
      </c>
      <c r="E444" t="s">
        <v>119</v>
      </c>
      <c r="F444" t="s">
        <v>51</v>
      </c>
      <c r="G444" t="s">
        <v>46</v>
      </c>
      <c r="H444" s="3">
        <v>0.79100000000000004</v>
      </c>
      <c r="I444" t="s">
        <v>0</v>
      </c>
      <c r="J444" s="1" t="s">
        <v>119</v>
      </c>
      <c r="K444" s="1" t="s">
        <v>119</v>
      </c>
      <c r="L444" t="b">
        <f>IF(COUNTIF(carcinogens!$A$2:$A$35,F444),TRUE,FALSE)</f>
        <v>0</v>
      </c>
      <c r="M444" t="b">
        <f t="shared" si="29"/>
        <v>0</v>
      </c>
      <c r="N444" s="3">
        <f t="shared" si="31"/>
        <v>0.79100000000000004</v>
      </c>
      <c r="O444" t="b">
        <f t="shared" si="30"/>
        <v>0</v>
      </c>
      <c r="P444" t="str">
        <f>VLOOKUP(C444,'Feedstock source'!$A$1:$B$8,2,FALSE)</f>
        <v>sludge</v>
      </c>
      <c r="Q444" t="str">
        <f>VLOOKUP($F444,'PAHs abbreviations'!$A$2:$B$17,2,FALSE)</f>
        <v>Phen</v>
      </c>
      <c r="R444" s="3">
        <v>0.79100000000000004</v>
      </c>
    </row>
    <row r="445" spans="1:18" hidden="1">
      <c r="A445" t="s">
        <v>277</v>
      </c>
      <c r="B445" t="s">
        <v>278</v>
      </c>
      <c r="C445" t="s">
        <v>134</v>
      </c>
      <c r="D445">
        <v>770</v>
      </c>
      <c r="E445" t="s">
        <v>119</v>
      </c>
      <c r="F445" t="s">
        <v>54</v>
      </c>
      <c r="G445" t="s">
        <v>46</v>
      </c>
      <c r="H445" s="3">
        <v>0.30299999999999999</v>
      </c>
      <c r="I445" t="s">
        <v>0</v>
      </c>
      <c r="J445" s="1" t="s">
        <v>119</v>
      </c>
      <c r="K445" s="1" t="s">
        <v>119</v>
      </c>
      <c r="L445" t="b">
        <f>IF(COUNTIF(carcinogens!$A$2:$A$35,F445),TRUE,FALSE)</f>
        <v>0</v>
      </c>
      <c r="M445" t="b">
        <f t="shared" si="29"/>
        <v>0</v>
      </c>
      <c r="N445" s="3">
        <f t="shared" si="31"/>
        <v>0.30299999999999999</v>
      </c>
      <c r="O445" t="b">
        <f t="shared" si="30"/>
        <v>0</v>
      </c>
      <c r="P445" t="str">
        <f>VLOOKUP(C445,'Feedstock source'!$A$1:$B$8,2,FALSE)</f>
        <v>sludge</v>
      </c>
      <c r="Q445" t="str">
        <f>VLOOKUP($F445,'PAHs abbreviations'!$A$2:$B$17,2,FALSE)</f>
        <v>Pyr</v>
      </c>
      <c r="R445" s="3">
        <v>0.30299999999999999</v>
      </c>
    </row>
    <row r="446" spans="1:18" hidden="1">
      <c r="A446" t="s">
        <v>277</v>
      </c>
      <c r="B446" t="s">
        <v>278</v>
      </c>
      <c r="C446" t="s">
        <v>134</v>
      </c>
      <c r="D446">
        <v>770</v>
      </c>
      <c r="E446" t="s">
        <v>119</v>
      </c>
      <c r="F446" t="s">
        <v>54</v>
      </c>
      <c r="G446" t="s">
        <v>46</v>
      </c>
      <c r="H446" s="3">
        <v>0.311</v>
      </c>
      <c r="I446" t="s">
        <v>0</v>
      </c>
      <c r="J446" s="1" t="s">
        <v>119</v>
      </c>
      <c r="K446" s="1" t="s">
        <v>119</v>
      </c>
      <c r="L446" t="b">
        <f>IF(COUNTIF(carcinogens!$A$2:$A$35,F446),TRUE,FALSE)</f>
        <v>0</v>
      </c>
      <c r="M446" t="b">
        <f t="shared" si="29"/>
        <v>0</v>
      </c>
      <c r="N446" s="3">
        <f t="shared" si="31"/>
        <v>0.311</v>
      </c>
      <c r="O446" t="b">
        <f t="shared" si="30"/>
        <v>0</v>
      </c>
      <c r="P446" t="str">
        <f>VLOOKUP(C446,'Feedstock source'!$A$1:$B$8,2,FALSE)</f>
        <v>sludge</v>
      </c>
      <c r="Q446" t="str">
        <f>VLOOKUP($F446,'PAHs abbreviations'!$A$2:$B$17,2,FALSE)</f>
        <v>Pyr</v>
      </c>
      <c r="R446" s="3">
        <v>0.311</v>
      </c>
    </row>
    <row r="447" spans="1:18" hidden="1">
      <c r="A447" t="s">
        <v>277</v>
      </c>
      <c r="B447" t="s">
        <v>278</v>
      </c>
      <c r="C447" t="s">
        <v>134</v>
      </c>
      <c r="D447">
        <v>770</v>
      </c>
      <c r="E447" t="s">
        <v>119</v>
      </c>
      <c r="F447" t="s">
        <v>54</v>
      </c>
      <c r="G447" t="s">
        <v>46</v>
      </c>
      <c r="H447" s="3">
        <v>0.316</v>
      </c>
      <c r="I447" t="s">
        <v>0</v>
      </c>
      <c r="J447" s="1" t="s">
        <v>119</v>
      </c>
      <c r="K447" s="1" t="s">
        <v>119</v>
      </c>
      <c r="L447" t="b">
        <f>IF(COUNTIF(carcinogens!$A$2:$A$35,F447),TRUE,FALSE)</f>
        <v>0</v>
      </c>
      <c r="M447" t="b">
        <f t="shared" si="29"/>
        <v>0</v>
      </c>
      <c r="N447" s="3">
        <f t="shared" si="31"/>
        <v>0.316</v>
      </c>
      <c r="O447" t="b">
        <f t="shared" si="30"/>
        <v>0</v>
      </c>
      <c r="P447" t="str">
        <f>VLOOKUP(C447,'Feedstock source'!$A$1:$B$8,2,FALSE)</f>
        <v>sludge</v>
      </c>
      <c r="Q447" t="str">
        <f>VLOOKUP($F447,'PAHs abbreviations'!$A$2:$B$17,2,FALSE)</f>
        <v>Pyr</v>
      </c>
      <c r="R447" s="3">
        <v>0.316</v>
      </c>
    </row>
    <row r="448" spans="1:18" hidden="1">
      <c r="A448" t="s">
        <v>277</v>
      </c>
      <c r="B448" t="s">
        <v>278</v>
      </c>
      <c r="C448" t="s">
        <v>134</v>
      </c>
      <c r="D448">
        <v>770</v>
      </c>
      <c r="E448" t="s">
        <v>119</v>
      </c>
      <c r="F448" t="s">
        <v>61</v>
      </c>
      <c r="G448" t="s">
        <v>46</v>
      </c>
      <c r="H448" s="3" t="s">
        <v>151</v>
      </c>
      <c r="I448" t="s">
        <v>0</v>
      </c>
      <c r="J448" s="1" t="s">
        <v>119</v>
      </c>
      <c r="K448" s="1" t="s">
        <v>119</v>
      </c>
      <c r="L448" t="b">
        <f>IF(COUNTIF(carcinogens!$A$2:$A$35,F448),TRUE,FALSE)</f>
        <v>1</v>
      </c>
      <c r="M448" t="b">
        <f t="shared" si="29"/>
        <v>1</v>
      </c>
      <c r="N448" s="3" t="str">
        <f t="shared" si="31"/>
        <v>&lt; 0.002</v>
      </c>
      <c r="O448" t="b">
        <f t="shared" si="30"/>
        <v>1</v>
      </c>
      <c r="P448" t="str">
        <f>VLOOKUP(C448,'Feedstock source'!$A$1:$B$8,2,FALSE)</f>
        <v>sludge</v>
      </c>
      <c r="Q448" t="str">
        <f>VLOOKUP($F448,'PAHs abbreviations'!$A$2:$B$17,2,FALSE)</f>
        <v>B(ghi)P</v>
      </c>
      <c r="R448" s="3">
        <v>2E-3</v>
      </c>
    </row>
    <row r="449" spans="1:18" hidden="1">
      <c r="A449" t="s">
        <v>277</v>
      </c>
      <c r="B449" t="s">
        <v>278</v>
      </c>
      <c r="C449" t="s">
        <v>134</v>
      </c>
      <c r="D449">
        <v>770</v>
      </c>
      <c r="E449" t="s">
        <v>119</v>
      </c>
      <c r="F449" t="s">
        <v>61</v>
      </c>
      <c r="G449" t="s">
        <v>46</v>
      </c>
      <c r="H449" s="3" t="s">
        <v>151</v>
      </c>
      <c r="I449" t="s">
        <v>0</v>
      </c>
      <c r="J449" s="1" t="s">
        <v>119</v>
      </c>
      <c r="K449" s="1" t="s">
        <v>119</v>
      </c>
      <c r="L449" t="b">
        <f>IF(COUNTIF(carcinogens!$A$2:$A$35,F449),TRUE,FALSE)</f>
        <v>1</v>
      </c>
      <c r="M449" t="b">
        <f t="shared" si="29"/>
        <v>1</v>
      </c>
      <c r="N449" s="3" t="str">
        <f t="shared" si="31"/>
        <v>&lt; 0.002</v>
      </c>
      <c r="O449" t="b">
        <f t="shared" si="30"/>
        <v>1</v>
      </c>
      <c r="P449" t="str">
        <f>VLOOKUP(C449,'Feedstock source'!$A$1:$B$8,2,FALSE)</f>
        <v>sludge</v>
      </c>
      <c r="Q449" t="str">
        <f>VLOOKUP($F449,'PAHs abbreviations'!$A$2:$B$17,2,FALSE)</f>
        <v>B(ghi)P</v>
      </c>
      <c r="R449" s="3">
        <v>2E-3</v>
      </c>
    </row>
    <row r="450" spans="1:18" hidden="1">
      <c r="A450" t="s">
        <v>277</v>
      </c>
      <c r="B450" t="s">
        <v>278</v>
      </c>
      <c r="C450" t="s">
        <v>134</v>
      </c>
      <c r="D450">
        <v>770</v>
      </c>
      <c r="E450" t="s">
        <v>119</v>
      </c>
      <c r="F450" t="s">
        <v>61</v>
      </c>
      <c r="G450" t="s">
        <v>46</v>
      </c>
      <c r="H450" s="3" t="s">
        <v>151</v>
      </c>
      <c r="I450" t="s">
        <v>0</v>
      </c>
      <c r="J450" s="1" t="s">
        <v>119</v>
      </c>
      <c r="K450" s="1" t="s">
        <v>119</v>
      </c>
      <c r="L450" t="b">
        <f>IF(COUNTIF(carcinogens!$A$2:$A$35,F450),TRUE,FALSE)</f>
        <v>1</v>
      </c>
      <c r="M450" t="b">
        <f t="shared" ref="M450:M513" si="32">IF(ISNUMBER(H450),FALSE,TRUE)</f>
        <v>1</v>
      </c>
      <c r="N450" s="3" t="str">
        <f t="shared" si="31"/>
        <v>&lt; 0.002</v>
      </c>
      <c r="O450" t="b">
        <f t="shared" ref="O450:O513" si="33">IF(ISNUMBER(N450),FALSE,TRUE)</f>
        <v>1</v>
      </c>
      <c r="P450" t="str">
        <f>VLOOKUP(C450,'Feedstock source'!$A$1:$B$8,2,FALSE)</f>
        <v>sludge</v>
      </c>
      <c r="Q450" t="str">
        <f>VLOOKUP($F450,'PAHs abbreviations'!$A$2:$B$17,2,FALSE)</f>
        <v>B(ghi)P</v>
      </c>
      <c r="R450" s="3">
        <v>2E-3</v>
      </c>
    </row>
    <row r="451" spans="1:18" hidden="1">
      <c r="A451" t="s">
        <v>277</v>
      </c>
      <c r="B451" t="s">
        <v>278</v>
      </c>
      <c r="C451" t="s">
        <v>134</v>
      </c>
      <c r="D451">
        <v>770</v>
      </c>
      <c r="E451" t="s">
        <v>119</v>
      </c>
      <c r="F451" t="s">
        <v>62</v>
      </c>
      <c r="G451" t="s">
        <v>46</v>
      </c>
      <c r="H451" s="3" t="s">
        <v>152</v>
      </c>
      <c r="I451" t="s">
        <v>0</v>
      </c>
      <c r="J451" s="1" t="s">
        <v>119</v>
      </c>
      <c r="K451" s="1" t="s">
        <v>119</v>
      </c>
      <c r="L451" t="b">
        <f>IF(COUNTIF(carcinogens!$A$2:$A$35,F451),TRUE,FALSE)</f>
        <v>1</v>
      </c>
      <c r="M451" t="b">
        <f t="shared" si="32"/>
        <v>1</v>
      </c>
      <c r="N451" s="3" t="str">
        <f t="shared" si="31"/>
        <v>&lt; 0.001</v>
      </c>
      <c r="O451" t="b">
        <f t="shared" si="33"/>
        <v>1</v>
      </c>
      <c r="P451" t="str">
        <f>VLOOKUP(C451,'Feedstock source'!$A$1:$B$8,2,FALSE)</f>
        <v>sludge</v>
      </c>
      <c r="Q451" t="str">
        <f>VLOOKUP($F451,'PAHs abbreviations'!$A$2:$B$17,2,FALSE)</f>
        <v>DB(ah)A</v>
      </c>
      <c r="R451" s="3">
        <v>1E-3</v>
      </c>
    </row>
    <row r="452" spans="1:18" hidden="1">
      <c r="A452" t="s">
        <v>277</v>
      </c>
      <c r="B452" t="s">
        <v>278</v>
      </c>
      <c r="C452" t="s">
        <v>134</v>
      </c>
      <c r="D452">
        <v>770</v>
      </c>
      <c r="E452" t="s">
        <v>119</v>
      </c>
      <c r="F452" t="s">
        <v>62</v>
      </c>
      <c r="G452" t="s">
        <v>46</v>
      </c>
      <c r="H452" s="3" t="s">
        <v>152</v>
      </c>
      <c r="I452" t="s">
        <v>0</v>
      </c>
      <c r="J452" s="1" t="s">
        <v>119</v>
      </c>
      <c r="K452" s="1" t="s">
        <v>119</v>
      </c>
      <c r="L452" t="b">
        <f>IF(COUNTIF(carcinogens!$A$2:$A$35,F452),TRUE,FALSE)</f>
        <v>1</v>
      </c>
      <c r="M452" t="b">
        <f t="shared" si="32"/>
        <v>1</v>
      </c>
      <c r="N452" s="3" t="str">
        <f t="shared" si="31"/>
        <v>&lt; 0.001</v>
      </c>
      <c r="O452" t="b">
        <f t="shared" si="33"/>
        <v>1</v>
      </c>
      <c r="P452" t="str">
        <f>VLOOKUP(C452,'Feedstock source'!$A$1:$B$8,2,FALSE)</f>
        <v>sludge</v>
      </c>
      <c r="Q452" t="str">
        <f>VLOOKUP($F452,'PAHs abbreviations'!$A$2:$B$17,2,FALSE)</f>
        <v>DB(ah)A</v>
      </c>
      <c r="R452" s="3">
        <v>1E-3</v>
      </c>
    </row>
    <row r="453" spans="1:18" hidden="1">
      <c r="A453" t="s">
        <v>277</v>
      </c>
      <c r="B453" t="s">
        <v>278</v>
      </c>
      <c r="C453" t="s">
        <v>134</v>
      </c>
      <c r="D453">
        <v>770</v>
      </c>
      <c r="E453" t="s">
        <v>119</v>
      </c>
      <c r="F453" t="s">
        <v>62</v>
      </c>
      <c r="G453" t="s">
        <v>46</v>
      </c>
      <c r="H453" s="3" t="s">
        <v>152</v>
      </c>
      <c r="I453" t="s">
        <v>0</v>
      </c>
      <c r="J453" s="1" t="s">
        <v>119</v>
      </c>
      <c r="K453" s="1" t="s">
        <v>119</v>
      </c>
      <c r="L453" t="b">
        <f>IF(COUNTIF(carcinogens!$A$2:$A$35,F453),TRUE,FALSE)</f>
        <v>1</v>
      </c>
      <c r="M453" t="b">
        <f t="shared" si="32"/>
        <v>1</v>
      </c>
      <c r="N453" s="3" t="str">
        <f t="shared" si="31"/>
        <v>&lt; 0.001</v>
      </c>
      <c r="O453" t="b">
        <f t="shared" si="33"/>
        <v>1</v>
      </c>
      <c r="P453" t="str">
        <f>VLOOKUP(C453,'Feedstock source'!$A$1:$B$8,2,FALSE)</f>
        <v>sludge</v>
      </c>
      <c r="Q453" t="str">
        <f>VLOOKUP($F453,'PAHs abbreviations'!$A$2:$B$17,2,FALSE)</f>
        <v>DB(ah)A</v>
      </c>
      <c r="R453" s="3">
        <v>1E-3</v>
      </c>
    </row>
    <row r="454" spans="1:18" hidden="1">
      <c r="A454" t="s">
        <v>111</v>
      </c>
      <c r="B454" t="s">
        <v>126</v>
      </c>
      <c r="C454" t="s">
        <v>134</v>
      </c>
      <c r="D454">
        <v>500</v>
      </c>
      <c r="E454" t="s">
        <v>119</v>
      </c>
      <c r="F454" t="s">
        <v>102</v>
      </c>
      <c r="G454" t="s">
        <v>107</v>
      </c>
      <c r="H454" s="3">
        <v>0.23</v>
      </c>
      <c r="I454" t="s">
        <v>32</v>
      </c>
      <c r="J454" s="1" t="s">
        <v>119</v>
      </c>
      <c r="K454" s="1" t="s">
        <v>119</v>
      </c>
      <c r="L454" t="b">
        <f>IF(COUNTIF(carcinogens!$A$2:$A$35,F454),TRUE,FALSE)</f>
        <v>1</v>
      </c>
      <c r="M454" t="b">
        <f t="shared" si="32"/>
        <v>0</v>
      </c>
      <c r="N454" s="3">
        <f t="shared" si="31"/>
        <v>0.23</v>
      </c>
      <c r="O454" t="b">
        <f t="shared" si="33"/>
        <v>0</v>
      </c>
      <c r="P454" t="str">
        <f>VLOOKUP(C454,'Feedstock source'!$A$1:$B$8,2,FALSE)</f>
        <v>sludge</v>
      </c>
      <c r="Q454" t="e">
        <f>VLOOKUP($F454,'PAHs abbreviations'!$A$2:$B$17,2,FALSE)</f>
        <v>#N/A</v>
      </c>
      <c r="R454" s="3">
        <v>0.23</v>
      </c>
    </row>
    <row r="455" spans="1:18" hidden="1">
      <c r="A455" t="s">
        <v>111</v>
      </c>
      <c r="B455" t="s">
        <v>126</v>
      </c>
      <c r="C455" t="s">
        <v>134</v>
      </c>
      <c r="D455">
        <v>500</v>
      </c>
      <c r="E455" t="s">
        <v>119</v>
      </c>
      <c r="F455" t="s">
        <v>106</v>
      </c>
      <c r="G455" t="s">
        <v>107</v>
      </c>
      <c r="H455" s="3">
        <v>0.14000000000000001</v>
      </c>
      <c r="I455" t="s">
        <v>32</v>
      </c>
      <c r="J455" s="1" t="s">
        <v>119</v>
      </c>
      <c r="K455" s="1" t="s">
        <v>119</v>
      </c>
      <c r="L455" t="b">
        <f>IF(COUNTIF(carcinogens!$A$2:$A$35,F455),TRUE,FALSE)</f>
        <v>1</v>
      </c>
      <c r="M455" t="b">
        <f t="shared" si="32"/>
        <v>0</v>
      </c>
      <c r="N455" s="3">
        <f t="shared" si="31"/>
        <v>0.14000000000000001</v>
      </c>
      <c r="O455" t="b">
        <f t="shared" si="33"/>
        <v>0</v>
      </c>
      <c r="P455" t="str">
        <f>VLOOKUP(C455,'Feedstock source'!$A$1:$B$8,2,FALSE)</f>
        <v>sludge</v>
      </c>
      <c r="Q455" t="e">
        <f>VLOOKUP($F455,'PAHs abbreviations'!$A$2:$B$17,2,FALSE)</f>
        <v>#N/A</v>
      </c>
      <c r="R455" s="3">
        <v>0.14000000000000001</v>
      </c>
    </row>
    <row r="456" spans="1:18" hidden="1">
      <c r="A456" t="s">
        <v>111</v>
      </c>
      <c r="B456" t="s">
        <v>126</v>
      </c>
      <c r="C456" t="s">
        <v>134</v>
      </c>
      <c r="D456">
        <v>500</v>
      </c>
      <c r="E456" t="s">
        <v>119</v>
      </c>
      <c r="F456" t="s">
        <v>103</v>
      </c>
      <c r="G456" t="s">
        <v>107</v>
      </c>
      <c r="H456" s="3">
        <v>0.22</v>
      </c>
      <c r="I456" t="s">
        <v>32</v>
      </c>
      <c r="J456" s="1" t="s">
        <v>119</v>
      </c>
      <c r="K456" s="1" t="s">
        <v>119</v>
      </c>
      <c r="L456" t="b">
        <f>IF(COUNTIF(carcinogens!$A$2:$A$35,F456),TRUE,FALSE)</f>
        <v>1</v>
      </c>
      <c r="M456" t="b">
        <f t="shared" si="32"/>
        <v>0</v>
      </c>
      <c r="N456" s="3">
        <f t="shared" si="31"/>
        <v>0.22</v>
      </c>
      <c r="O456" t="b">
        <f t="shared" si="33"/>
        <v>0</v>
      </c>
      <c r="P456" t="str">
        <f>VLOOKUP(C456,'Feedstock source'!$A$1:$B$8,2,FALSE)</f>
        <v>sludge</v>
      </c>
      <c r="Q456" t="e">
        <f>VLOOKUP($F456,'PAHs abbreviations'!$A$2:$B$17,2,FALSE)</f>
        <v>#N/A</v>
      </c>
      <c r="R456" s="3">
        <v>0.22</v>
      </c>
    </row>
    <row r="457" spans="1:18" hidden="1">
      <c r="A457" t="s">
        <v>111</v>
      </c>
      <c r="B457" t="s">
        <v>126</v>
      </c>
      <c r="C457" t="s">
        <v>134</v>
      </c>
      <c r="D457">
        <v>500</v>
      </c>
      <c r="E457" t="s">
        <v>119</v>
      </c>
      <c r="F457" t="s">
        <v>104</v>
      </c>
      <c r="G457" t="s">
        <v>107</v>
      </c>
      <c r="H457" s="3">
        <v>0.28999999999999898</v>
      </c>
      <c r="I457" t="s">
        <v>32</v>
      </c>
      <c r="J457" s="1" t="s">
        <v>119</v>
      </c>
      <c r="K457" s="1" t="s">
        <v>119</v>
      </c>
      <c r="L457" t="b">
        <f>IF(COUNTIF(carcinogens!$A$2:$A$35,F457),TRUE,FALSE)</f>
        <v>1</v>
      </c>
      <c r="M457" t="b">
        <f t="shared" si="32"/>
        <v>0</v>
      </c>
      <c r="N457" s="3">
        <f t="shared" si="31"/>
        <v>0.28999999999999898</v>
      </c>
      <c r="O457" t="b">
        <f t="shared" si="33"/>
        <v>0</v>
      </c>
      <c r="P457" t="str">
        <f>VLOOKUP(C457,'Feedstock source'!$A$1:$B$8,2,FALSE)</f>
        <v>sludge</v>
      </c>
      <c r="Q457" t="e">
        <f>VLOOKUP($F457,'PAHs abbreviations'!$A$2:$B$17,2,FALSE)</f>
        <v>#N/A</v>
      </c>
      <c r="R457" s="3">
        <v>0.28999999999999898</v>
      </c>
    </row>
    <row r="458" spans="1:18" hidden="1">
      <c r="A458" t="s">
        <v>111</v>
      </c>
      <c r="B458" t="s">
        <v>126</v>
      </c>
      <c r="C458" t="s">
        <v>134</v>
      </c>
      <c r="D458">
        <v>500</v>
      </c>
      <c r="E458" t="s">
        <v>119</v>
      </c>
      <c r="F458" t="s">
        <v>100</v>
      </c>
      <c r="G458" t="s">
        <v>107</v>
      </c>
      <c r="H458" s="3">
        <v>0.37</v>
      </c>
      <c r="I458" t="s">
        <v>32</v>
      </c>
      <c r="J458" s="1" t="s">
        <v>119</v>
      </c>
      <c r="K458" s="1" t="s">
        <v>119</v>
      </c>
      <c r="L458" t="b">
        <f>IF(COUNTIF(carcinogens!$A$2:$A$35,F458),TRUE,FALSE)</f>
        <v>1</v>
      </c>
      <c r="M458" t="b">
        <f t="shared" si="32"/>
        <v>0</v>
      </c>
      <c r="N458" s="3">
        <f t="shared" si="31"/>
        <v>0.37</v>
      </c>
      <c r="O458" t="b">
        <f t="shared" si="33"/>
        <v>0</v>
      </c>
      <c r="P458" t="str">
        <f>VLOOKUP(C458,'Feedstock source'!$A$1:$B$8,2,FALSE)</f>
        <v>sludge</v>
      </c>
      <c r="Q458" t="e">
        <f>VLOOKUP($F458,'PAHs abbreviations'!$A$2:$B$17,2,FALSE)</f>
        <v>#N/A</v>
      </c>
      <c r="R458" s="3">
        <v>0.37</v>
      </c>
    </row>
    <row r="459" spans="1:18" hidden="1">
      <c r="A459" t="s">
        <v>111</v>
      </c>
      <c r="B459" t="s">
        <v>126</v>
      </c>
      <c r="C459" t="s">
        <v>134</v>
      </c>
      <c r="D459">
        <v>500</v>
      </c>
      <c r="E459" t="s">
        <v>119</v>
      </c>
      <c r="F459" t="s">
        <v>101</v>
      </c>
      <c r="G459" t="s">
        <v>107</v>
      </c>
      <c r="H459" s="3">
        <v>0.44</v>
      </c>
      <c r="I459" t="s">
        <v>32</v>
      </c>
      <c r="J459" s="1" t="s">
        <v>119</v>
      </c>
      <c r="K459" s="1" t="s">
        <v>119</v>
      </c>
      <c r="L459" t="b">
        <f>IF(COUNTIF(carcinogens!$A$2:$A$35,F459),TRUE,FALSE)</f>
        <v>1</v>
      </c>
      <c r="M459" t="b">
        <f t="shared" si="32"/>
        <v>0</v>
      </c>
      <c r="N459" s="3">
        <f t="shared" si="31"/>
        <v>0.44</v>
      </c>
      <c r="O459" t="b">
        <f t="shared" si="33"/>
        <v>0</v>
      </c>
      <c r="P459" t="str">
        <f>VLOOKUP(C459,'Feedstock source'!$A$1:$B$8,2,FALSE)</f>
        <v>sludge</v>
      </c>
      <c r="Q459" t="e">
        <f>VLOOKUP($F459,'PAHs abbreviations'!$A$2:$B$17,2,FALSE)</f>
        <v>#N/A</v>
      </c>
      <c r="R459" s="3">
        <v>0.44</v>
      </c>
    </row>
    <row r="460" spans="1:18" hidden="1">
      <c r="A460" t="s">
        <v>111</v>
      </c>
      <c r="B460" t="s">
        <v>126</v>
      </c>
      <c r="C460" t="s">
        <v>134</v>
      </c>
      <c r="D460">
        <v>500</v>
      </c>
      <c r="E460" t="s">
        <v>119</v>
      </c>
      <c r="F460" t="s">
        <v>105</v>
      </c>
      <c r="G460" t="s">
        <v>107</v>
      </c>
      <c r="H460" s="3" t="s">
        <v>159</v>
      </c>
      <c r="I460" t="s">
        <v>32</v>
      </c>
      <c r="J460" s="1" t="s">
        <v>119</v>
      </c>
      <c r="K460" s="1" t="s">
        <v>119</v>
      </c>
      <c r="L460" t="b">
        <f>IF(COUNTIF(carcinogens!$A$2:$A$35,F460),TRUE,FALSE)</f>
        <v>1</v>
      </c>
      <c r="M460" t="b">
        <f t="shared" si="32"/>
        <v>1</v>
      </c>
      <c r="N460" s="3" t="str">
        <f t="shared" si="31"/>
        <v>&lt; 0.10</v>
      </c>
      <c r="O460" t="b">
        <f t="shared" si="33"/>
        <v>1</v>
      </c>
      <c r="P460" t="str">
        <f>VLOOKUP(C460,'Feedstock source'!$A$1:$B$8,2,FALSE)</f>
        <v>sludge</v>
      </c>
      <c r="Q460" t="e">
        <f>VLOOKUP($F460,'PAHs abbreviations'!$A$2:$B$17,2,FALSE)</f>
        <v>#N/A</v>
      </c>
      <c r="R460" s="3">
        <v>0.1</v>
      </c>
    </row>
    <row r="461" spans="1:18" hidden="1">
      <c r="A461" t="s">
        <v>112</v>
      </c>
      <c r="B461" t="s">
        <v>127</v>
      </c>
      <c r="C461" t="s">
        <v>134</v>
      </c>
      <c r="D461">
        <v>600</v>
      </c>
      <c r="E461" t="s">
        <v>119</v>
      </c>
      <c r="F461" t="s">
        <v>102</v>
      </c>
      <c r="G461" t="s">
        <v>107</v>
      </c>
      <c r="H461" s="3" t="s">
        <v>159</v>
      </c>
      <c r="I461" t="s">
        <v>32</v>
      </c>
      <c r="J461" s="1" t="s">
        <v>119</v>
      </c>
      <c r="K461" s="1" t="s">
        <v>119</v>
      </c>
      <c r="L461" t="b">
        <f>IF(COUNTIF(carcinogens!$A$2:$A$35,F461),TRUE,FALSE)</f>
        <v>1</v>
      </c>
      <c r="M461" t="b">
        <f t="shared" si="32"/>
        <v>1</v>
      </c>
      <c r="N461" s="3" t="str">
        <f t="shared" si="31"/>
        <v>&lt; 0.10</v>
      </c>
      <c r="O461" t="b">
        <f t="shared" si="33"/>
        <v>1</v>
      </c>
      <c r="P461" t="str">
        <f>VLOOKUP(C461,'Feedstock source'!$A$1:$B$8,2,FALSE)</f>
        <v>sludge</v>
      </c>
      <c r="Q461" t="e">
        <f>VLOOKUP($F461,'PAHs abbreviations'!$A$2:$B$17,2,FALSE)</f>
        <v>#N/A</v>
      </c>
      <c r="R461" s="3">
        <v>0.1</v>
      </c>
    </row>
    <row r="462" spans="1:18" hidden="1">
      <c r="A462" t="s">
        <v>112</v>
      </c>
      <c r="B462" t="s">
        <v>127</v>
      </c>
      <c r="C462" t="s">
        <v>134</v>
      </c>
      <c r="D462">
        <v>600</v>
      </c>
      <c r="E462" t="s">
        <v>119</v>
      </c>
      <c r="F462" t="s">
        <v>106</v>
      </c>
      <c r="G462" t="s">
        <v>107</v>
      </c>
      <c r="H462" s="3" t="s">
        <v>159</v>
      </c>
      <c r="I462" t="s">
        <v>32</v>
      </c>
      <c r="J462" s="1" t="s">
        <v>119</v>
      </c>
      <c r="K462" s="1" t="s">
        <v>119</v>
      </c>
      <c r="L462" t="b">
        <f>IF(COUNTIF(carcinogens!$A$2:$A$35,F462),TRUE,FALSE)</f>
        <v>1</v>
      </c>
      <c r="M462" t="b">
        <f t="shared" si="32"/>
        <v>1</v>
      </c>
      <c r="N462" s="3" t="str">
        <f t="shared" si="31"/>
        <v>&lt; 0.10</v>
      </c>
      <c r="O462" t="b">
        <f t="shared" si="33"/>
        <v>1</v>
      </c>
      <c r="P462" t="str">
        <f>VLOOKUP(C462,'Feedstock source'!$A$1:$B$8,2,FALSE)</f>
        <v>sludge</v>
      </c>
      <c r="Q462" t="e">
        <f>VLOOKUP($F462,'PAHs abbreviations'!$A$2:$B$17,2,FALSE)</f>
        <v>#N/A</v>
      </c>
      <c r="R462" s="3">
        <v>0.1</v>
      </c>
    </row>
    <row r="463" spans="1:18" hidden="1">
      <c r="A463" t="s">
        <v>112</v>
      </c>
      <c r="B463" t="s">
        <v>127</v>
      </c>
      <c r="C463" t="s">
        <v>134</v>
      </c>
      <c r="D463">
        <v>600</v>
      </c>
      <c r="E463" t="s">
        <v>119</v>
      </c>
      <c r="F463" t="s">
        <v>103</v>
      </c>
      <c r="G463" t="s">
        <v>107</v>
      </c>
      <c r="H463" s="3" t="s">
        <v>159</v>
      </c>
      <c r="I463" t="s">
        <v>32</v>
      </c>
      <c r="J463" s="1" t="s">
        <v>119</v>
      </c>
      <c r="K463" s="1" t="s">
        <v>119</v>
      </c>
      <c r="L463" t="b">
        <f>IF(COUNTIF(carcinogens!$A$2:$A$35,F463),TRUE,FALSE)</f>
        <v>1</v>
      </c>
      <c r="M463" t="b">
        <f t="shared" si="32"/>
        <v>1</v>
      </c>
      <c r="N463" s="3" t="str">
        <f t="shared" si="31"/>
        <v>&lt; 0.10</v>
      </c>
      <c r="O463" t="b">
        <f t="shared" si="33"/>
        <v>1</v>
      </c>
      <c r="P463" t="str">
        <f>VLOOKUP(C463,'Feedstock source'!$A$1:$B$8,2,FALSE)</f>
        <v>sludge</v>
      </c>
      <c r="Q463" t="e">
        <f>VLOOKUP($F463,'PAHs abbreviations'!$A$2:$B$17,2,FALSE)</f>
        <v>#N/A</v>
      </c>
      <c r="R463" s="3">
        <v>0.1</v>
      </c>
    </row>
    <row r="464" spans="1:18" hidden="1">
      <c r="A464" t="s">
        <v>112</v>
      </c>
      <c r="B464" t="s">
        <v>127</v>
      </c>
      <c r="C464" t="s">
        <v>134</v>
      </c>
      <c r="D464">
        <v>600</v>
      </c>
      <c r="E464" t="s">
        <v>119</v>
      </c>
      <c r="F464" t="s">
        <v>104</v>
      </c>
      <c r="G464" t="s">
        <v>107</v>
      </c>
      <c r="H464" s="3" t="s">
        <v>159</v>
      </c>
      <c r="I464" t="s">
        <v>32</v>
      </c>
      <c r="J464" s="1" t="s">
        <v>119</v>
      </c>
      <c r="K464" s="1" t="s">
        <v>119</v>
      </c>
      <c r="L464" t="b">
        <f>IF(COUNTIF(carcinogens!$A$2:$A$35,F464),TRUE,FALSE)</f>
        <v>1</v>
      </c>
      <c r="M464" t="b">
        <f t="shared" si="32"/>
        <v>1</v>
      </c>
      <c r="N464" s="3" t="str">
        <f t="shared" si="31"/>
        <v>&lt; 0.10</v>
      </c>
      <c r="O464" t="b">
        <f t="shared" si="33"/>
        <v>1</v>
      </c>
      <c r="P464" t="str">
        <f>VLOOKUP(C464,'Feedstock source'!$A$1:$B$8,2,FALSE)</f>
        <v>sludge</v>
      </c>
      <c r="Q464" t="e">
        <f>VLOOKUP($F464,'PAHs abbreviations'!$A$2:$B$17,2,FALSE)</f>
        <v>#N/A</v>
      </c>
      <c r="R464" s="3">
        <v>0.1</v>
      </c>
    </row>
    <row r="465" spans="1:18" hidden="1">
      <c r="A465" t="s">
        <v>112</v>
      </c>
      <c r="B465" t="s">
        <v>127</v>
      </c>
      <c r="C465" t="s">
        <v>134</v>
      </c>
      <c r="D465">
        <v>600</v>
      </c>
      <c r="E465" t="s">
        <v>119</v>
      </c>
      <c r="F465" t="s">
        <v>105</v>
      </c>
      <c r="G465" t="s">
        <v>107</v>
      </c>
      <c r="H465" s="3" t="s">
        <v>159</v>
      </c>
      <c r="I465" t="s">
        <v>32</v>
      </c>
      <c r="J465" s="1" t="s">
        <v>119</v>
      </c>
      <c r="K465" s="1" t="s">
        <v>119</v>
      </c>
      <c r="L465" t="b">
        <f>IF(COUNTIF(carcinogens!$A$2:$A$35,F465),TRUE,FALSE)</f>
        <v>1</v>
      </c>
      <c r="M465" t="b">
        <f t="shared" si="32"/>
        <v>1</v>
      </c>
      <c r="N465" s="3" t="str">
        <f t="shared" si="31"/>
        <v>&lt; 0.10</v>
      </c>
      <c r="O465" t="b">
        <f t="shared" si="33"/>
        <v>1</v>
      </c>
      <c r="P465" t="str">
        <f>VLOOKUP(C465,'Feedstock source'!$A$1:$B$8,2,FALSE)</f>
        <v>sludge</v>
      </c>
      <c r="Q465" t="e">
        <f>VLOOKUP($F465,'PAHs abbreviations'!$A$2:$B$17,2,FALSE)</f>
        <v>#N/A</v>
      </c>
      <c r="R465" s="3">
        <v>0.1</v>
      </c>
    </row>
    <row r="466" spans="1:18" hidden="1">
      <c r="A466" t="s">
        <v>112</v>
      </c>
      <c r="B466" t="s">
        <v>127</v>
      </c>
      <c r="C466" t="s">
        <v>134</v>
      </c>
      <c r="D466">
        <v>600</v>
      </c>
      <c r="E466" t="s">
        <v>119</v>
      </c>
      <c r="F466" t="s">
        <v>100</v>
      </c>
      <c r="G466" t="s">
        <v>107</v>
      </c>
      <c r="H466" s="3" t="s">
        <v>160</v>
      </c>
      <c r="I466" t="s">
        <v>32</v>
      </c>
      <c r="J466" s="1" t="s">
        <v>119</v>
      </c>
      <c r="K466" s="1" t="s">
        <v>119</v>
      </c>
      <c r="L466" t="b">
        <f>IF(COUNTIF(carcinogens!$A$2:$A$35,F466),TRUE,FALSE)</f>
        <v>1</v>
      </c>
      <c r="M466" t="b">
        <f t="shared" si="32"/>
        <v>1</v>
      </c>
      <c r="N466" s="3" t="str">
        <f t="shared" si="31"/>
        <v>&lt; 0.25</v>
      </c>
      <c r="O466" t="b">
        <f t="shared" si="33"/>
        <v>1</v>
      </c>
      <c r="P466" t="str">
        <f>VLOOKUP(C466,'Feedstock source'!$A$1:$B$8,2,FALSE)</f>
        <v>sludge</v>
      </c>
      <c r="Q466" t="e">
        <f>VLOOKUP($F466,'PAHs abbreviations'!$A$2:$B$17,2,FALSE)</f>
        <v>#N/A</v>
      </c>
      <c r="R466" s="3">
        <v>0.25</v>
      </c>
    </row>
    <row r="467" spans="1:18" hidden="1">
      <c r="A467" t="s">
        <v>112</v>
      </c>
      <c r="B467" t="s">
        <v>127</v>
      </c>
      <c r="C467" t="s">
        <v>134</v>
      </c>
      <c r="D467">
        <v>600</v>
      </c>
      <c r="E467" t="s">
        <v>119</v>
      </c>
      <c r="F467" t="s">
        <v>101</v>
      </c>
      <c r="G467" t="s">
        <v>107</v>
      </c>
      <c r="H467" s="3" t="s">
        <v>155</v>
      </c>
      <c r="I467" t="s">
        <v>32</v>
      </c>
      <c r="J467" s="1" t="s">
        <v>119</v>
      </c>
      <c r="K467" s="1" t="s">
        <v>119</v>
      </c>
      <c r="L467" t="b">
        <f>IF(COUNTIF(carcinogens!$A$2:$A$35,F467),TRUE,FALSE)</f>
        <v>1</v>
      </c>
      <c r="M467" t="b">
        <f t="shared" si="32"/>
        <v>1</v>
      </c>
      <c r="N467" s="3" t="str">
        <f t="shared" si="31"/>
        <v>&lt; 0.15</v>
      </c>
      <c r="O467" t="b">
        <f t="shared" si="33"/>
        <v>1</v>
      </c>
      <c r="P467" t="str">
        <f>VLOOKUP(C467,'Feedstock source'!$A$1:$B$8,2,FALSE)</f>
        <v>sludge</v>
      </c>
      <c r="Q467" t="e">
        <f>VLOOKUP($F467,'PAHs abbreviations'!$A$2:$B$17,2,FALSE)</f>
        <v>#N/A</v>
      </c>
      <c r="R467" s="3">
        <v>0.15</v>
      </c>
    </row>
    <row r="468" spans="1:18" hidden="1">
      <c r="A468" t="s">
        <v>113</v>
      </c>
      <c r="B468" t="s">
        <v>128</v>
      </c>
      <c r="C468" t="s">
        <v>134</v>
      </c>
      <c r="D468">
        <v>700</v>
      </c>
      <c r="E468" t="s">
        <v>119</v>
      </c>
      <c r="F468" t="s">
        <v>102</v>
      </c>
      <c r="G468" t="s">
        <v>107</v>
      </c>
      <c r="H468" s="3">
        <v>0.32</v>
      </c>
      <c r="I468" t="s">
        <v>32</v>
      </c>
      <c r="J468" s="1" t="s">
        <v>119</v>
      </c>
      <c r="K468" s="1" t="s">
        <v>119</v>
      </c>
      <c r="L468" t="b">
        <f>IF(COUNTIF(carcinogens!$A$2:$A$35,F468),TRUE,FALSE)</f>
        <v>1</v>
      </c>
      <c r="M468" t="b">
        <f t="shared" si="32"/>
        <v>0</v>
      </c>
      <c r="N468" s="3">
        <f t="shared" si="31"/>
        <v>0.32</v>
      </c>
      <c r="O468" t="b">
        <f t="shared" si="33"/>
        <v>0</v>
      </c>
      <c r="P468" t="str">
        <f>VLOOKUP(C468,'Feedstock source'!$A$1:$B$8,2,FALSE)</f>
        <v>sludge</v>
      </c>
      <c r="Q468" t="e">
        <f>VLOOKUP($F468,'PAHs abbreviations'!$A$2:$B$17,2,FALSE)</f>
        <v>#N/A</v>
      </c>
      <c r="R468" s="3">
        <v>0.32</v>
      </c>
    </row>
    <row r="469" spans="1:18" hidden="1">
      <c r="A469" t="s">
        <v>113</v>
      </c>
      <c r="B469" t="s">
        <v>128</v>
      </c>
      <c r="C469" t="s">
        <v>134</v>
      </c>
      <c r="D469">
        <v>700</v>
      </c>
      <c r="E469" t="s">
        <v>119</v>
      </c>
      <c r="F469" t="s">
        <v>106</v>
      </c>
      <c r="G469" t="s">
        <v>107</v>
      </c>
      <c r="H469" s="3">
        <v>0.2</v>
      </c>
      <c r="I469" t="s">
        <v>32</v>
      </c>
      <c r="J469" s="1" t="s">
        <v>119</v>
      </c>
      <c r="K469" s="1" t="s">
        <v>119</v>
      </c>
      <c r="L469" t="b">
        <f>IF(COUNTIF(carcinogens!$A$2:$A$35,F469),TRUE,FALSE)</f>
        <v>1</v>
      </c>
      <c r="M469" t="b">
        <f t="shared" si="32"/>
        <v>0</v>
      </c>
      <c r="N469" s="3">
        <f t="shared" si="31"/>
        <v>0.2</v>
      </c>
      <c r="O469" t="b">
        <f t="shared" si="33"/>
        <v>0</v>
      </c>
      <c r="P469" t="str">
        <f>VLOOKUP(C469,'Feedstock source'!$A$1:$B$8,2,FALSE)</f>
        <v>sludge</v>
      </c>
      <c r="Q469" t="e">
        <f>VLOOKUP($F469,'PAHs abbreviations'!$A$2:$B$17,2,FALSE)</f>
        <v>#N/A</v>
      </c>
      <c r="R469" s="3">
        <v>0.2</v>
      </c>
    </row>
    <row r="470" spans="1:18" hidden="1">
      <c r="A470" t="s">
        <v>113</v>
      </c>
      <c r="B470" t="s">
        <v>128</v>
      </c>
      <c r="C470" t="s">
        <v>134</v>
      </c>
      <c r="D470">
        <v>700</v>
      </c>
      <c r="E470" t="s">
        <v>119</v>
      </c>
      <c r="F470" t="s">
        <v>103</v>
      </c>
      <c r="G470" t="s">
        <v>107</v>
      </c>
      <c r="H470" s="3">
        <v>0.22</v>
      </c>
      <c r="I470" t="s">
        <v>32</v>
      </c>
      <c r="J470" s="1" t="s">
        <v>119</v>
      </c>
      <c r="K470" s="1" t="s">
        <v>119</v>
      </c>
      <c r="L470" t="b">
        <f>IF(COUNTIF(carcinogens!$A$2:$A$35,F470),TRUE,FALSE)</f>
        <v>1</v>
      </c>
      <c r="M470" t="b">
        <f t="shared" si="32"/>
        <v>0</v>
      </c>
      <c r="N470" s="3">
        <f t="shared" ref="N470:N533" si="34">H470</f>
        <v>0.22</v>
      </c>
      <c r="O470" t="b">
        <f t="shared" si="33"/>
        <v>0</v>
      </c>
      <c r="P470" t="str">
        <f>VLOOKUP(C470,'Feedstock source'!$A$1:$B$8,2,FALSE)</f>
        <v>sludge</v>
      </c>
      <c r="Q470" t="e">
        <f>VLOOKUP($F470,'PAHs abbreviations'!$A$2:$B$17,2,FALSE)</f>
        <v>#N/A</v>
      </c>
      <c r="R470" s="3">
        <v>0.22</v>
      </c>
    </row>
    <row r="471" spans="1:18" hidden="1">
      <c r="A471" t="s">
        <v>113</v>
      </c>
      <c r="B471" t="s">
        <v>128</v>
      </c>
      <c r="C471" t="s">
        <v>134</v>
      </c>
      <c r="D471">
        <v>700</v>
      </c>
      <c r="E471" t="s">
        <v>119</v>
      </c>
      <c r="F471" t="s">
        <v>104</v>
      </c>
      <c r="G471" t="s">
        <v>107</v>
      </c>
      <c r="H471" s="3">
        <v>0.39</v>
      </c>
      <c r="I471" t="s">
        <v>32</v>
      </c>
      <c r="J471" s="1" t="s">
        <v>119</v>
      </c>
      <c r="K471" s="1" t="s">
        <v>119</v>
      </c>
      <c r="L471" t="b">
        <f>IF(COUNTIF(carcinogens!$A$2:$A$35,F471),TRUE,FALSE)</f>
        <v>1</v>
      </c>
      <c r="M471" t="b">
        <f t="shared" si="32"/>
        <v>0</v>
      </c>
      <c r="N471" s="3">
        <f t="shared" si="34"/>
        <v>0.39</v>
      </c>
      <c r="O471" t="b">
        <f t="shared" si="33"/>
        <v>0</v>
      </c>
      <c r="P471" t="str">
        <f>VLOOKUP(C471,'Feedstock source'!$A$1:$B$8,2,FALSE)</f>
        <v>sludge</v>
      </c>
      <c r="Q471" t="e">
        <f>VLOOKUP($F471,'PAHs abbreviations'!$A$2:$B$17,2,FALSE)</f>
        <v>#N/A</v>
      </c>
      <c r="R471" s="3">
        <v>0.39</v>
      </c>
    </row>
    <row r="472" spans="1:18" hidden="1">
      <c r="A472" t="s">
        <v>113</v>
      </c>
      <c r="B472" t="s">
        <v>128</v>
      </c>
      <c r="C472" t="s">
        <v>134</v>
      </c>
      <c r="D472">
        <v>700</v>
      </c>
      <c r="E472" t="s">
        <v>119</v>
      </c>
      <c r="F472" t="s">
        <v>101</v>
      </c>
      <c r="G472" t="s">
        <v>107</v>
      </c>
      <c r="H472" s="3">
        <v>0.17</v>
      </c>
      <c r="I472" t="s">
        <v>32</v>
      </c>
      <c r="J472" s="1" t="s">
        <v>119</v>
      </c>
      <c r="K472" s="1" t="s">
        <v>119</v>
      </c>
      <c r="L472" t="b">
        <f>IF(COUNTIF(carcinogens!$A$2:$A$35,F472),TRUE,FALSE)</f>
        <v>1</v>
      </c>
      <c r="M472" t="b">
        <f t="shared" si="32"/>
        <v>0</v>
      </c>
      <c r="N472" s="3">
        <f t="shared" si="34"/>
        <v>0.17</v>
      </c>
      <c r="O472" t="b">
        <f t="shared" si="33"/>
        <v>0</v>
      </c>
      <c r="P472" t="str">
        <f>VLOOKUP(C472,'Feedstock source'!$A$1:$B$8,2,FALSE)</f>
        <v>sludge</v>
      </c>
      <c r="Q472" t="e">
        <f>VLOOKUP($F472,'PAHs abbreviations'!$A$2:$B$17,2,FALSE)</f>
        <v>#N/A</v>
      </c>
      <c r="R472" s="3">
        <v>0.17</v>
      </c>
    </row>
    <row r="473" spans="1:18" hidden="1">
      <c r="A473" t="s">
        <v>113</v>
      </c>
      <c r="B473" t="s">
        <v>128</v>
      </c>
      <c r="C473" t="s">
        <v>134</v>
      </c>
      <c r="D473">
        <v>700</v>
      </c>
      <c r="E473" t="s">
        <v>119</v>
      </c>
      <c r="F473" t="s">
        <v>105</v>
      </c>
      <c r="G473" t="s">
        <v>107</v>
      </c>
      <c r="H473" s="3" t="s">
        <v>159</v>
      </c>
      <c r="I473" t="s">
        <v>32</v>
      </c>
      <c r="J473" s="1" t="s">
        <v>119</v>
      </c>
      <c r="K473" s="1" t="s">
        <v>119</v>
      </c>
      <c r="L473" t="b">
        <f>IF(COUNTIF(carcinogens!$A$2:$A$35,F473),TRUE,FALSE)</f>
        <v>1</v>
      </c>
      <c r="M473" t="b">
        <f t="shared" si="32"/>
        <v>1</v>
      </c>
      <c r="N473" s="3" t="str">
        <f t="shared" si="34"/>
        <v>&lt; 0.10</v>
      </c>
      <c r="O473" t="b">
        <f t="shared" si="33"/>
        <v>1</v>
      </c>
      <c r="P473" t="str">
        <f>VLOOKUP(C473,'Feedstock source'!$A$1:$B$8,2,FALSE)</f>
        <v>sludge</v>
      </c>
      <c r="Q473" t="e">
        <f>VLOOKUP($F473,'PAHs abbreviations'!$A$2:$B$17,2,FALSE)</f>
        <v>#N/A</v>
      </c>
      <c r="R473" s="3">
        <v>0.1</v>
      </c>
    </row>
    <row r="474" spans="1:18" hidden="1">
      <c r="A474" t="s">
        <v>113</v>
      </c>
      <c r="B474" t="s">
        <v>128</v>
      </c>
      <c r="C474" t="s">
        <v>134</v>
      </c>
      <c r="D474">
        <v>700</v>
      </c>
      <c r="E474" t="s">
        <v>119</v>
      </c>
      <c r="F474" t="s">
        <v>100</v>
      </c>
      <c r="G474" t="s">
        <v>107</v>
      </c>
      <c r="H474" s="3" t="s">
        <v>160</v>
      </c>
      <c r="I474" t="s">
        <v>32</v>
      </c>
      <c r="J474" s="1" t="s">
        <v>119</v>
      </c>
      <c r="K474" s="1" t="s">
        <v>119</v>
      </c>
      <c r="L474" t="b">
        <f>IF(COUNTIF(carcinogens!$A$2:$A$35,F474),TRUE,FALSE)</f>
        <v>1</v>
      </c>
      <c r="M474" t="b">
        <f t="shared" si="32"/>
        <v>1</v>
      </c>
      <c r="N474" s="3" t="str">
        <f t="shared" si="34"/>
        <v>&lt; 0.25</v>
      </c>
      <c r="O474" t="b">
        <f t="shared" si="33"/>
        <v>1</v>
      </c>
      <c r="P474" t="str">
        <f>VLOOKUP(C474,'Feedstock source'!$A$1:$B$8,2,FALSE)</f>
        <v>sludge</v>
      </c>
      <c r="Q474" t="e">
        <f>VLOOKUP($F474,'PAHs abbreviations'!$A$2:$B$17,2,FALSE)</f>
        <v>#N/A</v>
      </c>
      <c r="R474" s="3">
        <v>0.25</v>
      </c>
    </row>
    <row r="475" spans="1:18" hidden="1">
      <c r="A475" t="s">
        <v>277</v>
      </c>
      <c r="B475" t="s">
        <v>278</v>
      </c>
      <c r="C475" t="s">
        <v>134</v>
      </c>
      <c r="D475">
        <v>770</v>
      </c>
      <c r="E475" t="s">
        <v>119</v>
      </c>
      <c r="F475" t="s">
        <v>102</v>
      </c>
      <c r="G475" t="s">
        <v>107</v>
      </c>
      <c r="H475" s="3">
        <v>0.11</v>
      </c>
      <c r="I475" t="s">
        <v>32</v>
      </c>
      <c r="J475" s="1" t="s">
        <v>119</v>
      </c>
      <c r="K475" s="1" t="s">
        <v>119</v>
      </c>
      <c r="L475" t="b">
        <f>IF(COUNTIF(carcinogens!$A$2:$A$35,F475),TRUE,FALSE)</f>
        <v>1</v>
      </c>
      <c r="M475" t="b">
        <f t="shared" si="32"/>
        <v>0</v>
      </c>
      <c r="N475" s="3">
        <f t="shared" si="34"/>
        <v>0.11</v>
      </c>
      <c r="O475" t="b">
        <f t="shared" si="33"/>
        <v>0</v>
      </c>
      <c r="P475" t="str">
        <f>VLOOKUP(C475,'Feedstock source'!$A$1:$B$8,2,FALSE)</f>
        <v>sludge</v>
      </c>
      <c r="Q475" t="e">
        <f>VLOOKUP($F475,'PAHs abbreviations'!$A$2:$B$17,2,FALSE)</f>
        <v>#N/A</v>
      </c>
      <c r="R475" s="3">
        <v>0.11</v>
      </c>
    </row>
    <row r="476" spans="1:18" hidden="1">
      <c r="A476" t="s">
        <v>277</v>
      </c>
      <c r="B476" t="s">
        <v>278</v>
      </c>
      <c r="C476" t="s">
        <v>134</v>
      </c>
      <c r="D476">
        <v>770</v>
      </c>
      <c r="E476" t="s">
        <v>119</v>
      </c>
      <c r="F476" t="s">
        <v>104</v>
      </c>
      <c r="G476" t="s">
        <v>107</v>
      </c>
      <c r="H476" s="3">
        <v>0.15</v>
      </c>
      <c r="I476" t="s">
        <v>32</v>
      </c>
      <c r="J476" s="1" t="s">
        <v>119</v>
      </c>
      <c r="K476" s="1" t="s">
        <v>119</v>
      </c>
      <c r="L476" t="b">
        <f>IF(COUNTIF(carcinogens!$A$2:$A$35,F476),TRUE,FALSE)</f>
        <v>1</v>
      </c>
      <c r="M476" t="b">
        <f t="shared" si="32"/>
        <v>0</v>
      </c>
      <c r="N476" s="3">
        <f t="shared" si="34"/>
        <v>0.15</v>
      </c>
      <c r="O476" t="b">
        <f t="shared" si="33"/>
        <v>0</v>
      </c>
      <c r="P476" t="str">
        <f>VLOOKUP(C476,'Feedstock source'!$A$1:$B$8,2,FALSE)</f>
        <v>sludge</v>
      </c>
      <c r="Q476" t="e">
        <f>VLOOKUP($F476,'PAHs abbreviations'!$A$2:$B$17,2,FALSE)</f>
        <v>#N/A</v>
      </c>
      <c r="R476" s="3">
        <v>0.15</v>
      </c>
    </row>
    <row r="477" spans="1:18" hidden="1">
      <c r="A477" t="s">
        <v>277</v>
      </c>
      <c r="B477" t="s">
        <v>278</v>
      </c>
      <c r="C477" t="s">
        <v>134</v>
      </c>
      <c r="D477">
        <v>770</v>
      </c>
      <c r="E477" t="s">
        <v>119</v>
      </c>
      <c r="F477" t="s">
        <v>106</v>
      </c>
      <c r="G477" t="s">
        <v>107</v>
      </c>
      <c r="H477" s="3" t="s">
        <v>159</v>
      </c>
      <c r="I477" t="s">
        <v>32</v>
      </c>
      <c r="J477" s="1" t="s">
        <v>119</v>
      </c>
      <c r="K477" s="1" t="s">
        <v>119</v>
      </c>
      <c r="L477" t="b">
        <f>IF(COUNTIF(carcinogens!$A$2:$A$35,F477),TRUE,FALSE)</f>
        <v>1</v>
      </c>
      <c r="M477" t="b">
        <f t="shared" si="32"/>
        <v>1</v>
      </c>
      <c r="N477" s="3" t="str">
        <f t="shared" si="34"/>
        <v>&lt; 0.10</v>
      </c>
      <c r="O477" t="b">
        <f t="shared" si="33"/>
        <v>1</v>
      </c>
      <c r="P477" t="str">
        <f>VLOOKUP(C477,'Feedstock source'!$A$1:$B$8,2,FALSE)</f>
        <v>sludge</v>
      </c>
      <c r="Q477" t="e">
        <f>VLOOKUP($F477,'PAHs abbreviations'!$A$2:$B$17,2,FALSE)</f>
        <v>#N/A</v>
      </c>
      <c r="R477" s="3">
        <v>0.1</v>
      </c>
    </row>
    <row r="478" spans="1:18" hidden="1">
      <c r="A478" t="s">
        <v>277</v>
      </c>
      <c r="B478" t="s">
        <v>278</v>
      </c>
      <c r="C478" t="s">
        <v>134</v>
      </c>
      <c r="D478">
        <v>770</v>
      </c>
      <c r="E478" t="s">
        <v>119</v>
      </c>
      <c r="F478" t="s">
        <v>103</v>
      </c>
      <c r="G478" t="s">
        <v>107</v>
      </c>
      <c r="H478" s="3" t="s">
        <v>159</v>
      </c>
      <c r="I478" t="s">
        <v>32</v>
      </c>
      <c r="J478" s="1" t="s">
        <v>119</v>
      </c>
      <c r="K478" s="1" t="s">
        <v>119</v>
      </c>
      <c r="L478" t="b">
        <f>IF(COUNTIF(carcinogens!$A$2:$A$35,F478),TRUE,FALSE)</f>
        <v>1</v>
      </c>
      <c r="M478" t="b">
        <f t="shared" si="32"/>
        <v>1</v>
      </c>
      <c r="N478" s="3" t="str">
        <f t="shared" si="34"/>
        <v>&lt; 0.10</v>
      </c>
      <c r="O478" t="b">
        <f t="shared" si="33"/>
        <v>1</v>
      </c>
      <c r="P478" t="str">
        <f>VLOOKUP(C478,'Feedstock source'!$A$1:$B$8,2,FALSE)</f>
        <v>sludge</v>
      </c>
      <c r="Q478" t="e">
        <f>VLOOKUP($F478,'PAHs abbreviations'!$A$2:$B$17,2,FALSE)</f>
        <v>#N/A</v>
      </c>
      <c r="R478" s="3">
        <v>0.1</v>
      </c>
    </row>
    <row r="479" spans="1:18" hidden="1">
      <c r="A479" t="s">
        <v>277</v>
      </c>
      <c r="B479" t="s">
        <v>278</v>
      </c>
      <c r="C479" t="s">
        <v>134</v>
      </c>
      <c r="D479">
        <v>770</v>
      </c>
      <c r="E479" t="s">
        <v>119</v>
      </c>
      <c r="F479" t="s">
        <v>105</v>
      </c>
      <c r="G479" t="s">
        <v>107</v>
      </c>
      <c r="H479" s="3" t="s">
        <v>159</v>
      </c>
      <c r="I479" t="s">
        <v>32</v>
      </c>
      <c r="J479" s="1" t="s">
        <v>119</v>
      </c>
      <c r="K479" s="1" t="s">
        <v>119</v>
      </c>
      <c r="L479" t="b">
        <f>IF(COUNTIF(carcinogens!$A$2:$A$35,F479),TRUE,FALSE)</f>
        <v>1</v>
      </c>
      <c r="M479" t="b">
        <f t="shared" si="32"/>
        <v>1</v>
      </c>
      <c r="N479" s="3" t="str">
        <f t="shared" si="34"/>
        <v>&lt; 0.10</v>
      </c>
      <c r="O479" t="b">
        <f t="shared" si="33"/>
        <v>1</v>
      </c>
      <c r="P479" t="str">
        <f>VLOOKUP(C479,'Feedstock source'!$A$1:$B$8,2,FALSE)</f>
        <v>sludge</v>
      </c>
      <c r="Q479" t="e">
        <f>VLOOKUP($F479,'PAHs abbreviations'!$A$2:$B$17,2,FALSE)</f>
        <v>#N/A</v>
      </c>
      <c r="R479" s="3">
        <v>0.1</v>
      </c>
    </row>
    <row r="480" spans="1:18" hidden="1">
      <c r="A480" t="s">
        <v>277</v>
      </c>
      <c r="B480" t="s">
        <v>278</v>
      </c>
      <c r="C480" t="s">
        <v>134</v>
      </c>
      <c r="D480">
        <v>770</v>
      </c>
      <c r="E480" t="s">
        <v>119</v>
      </c>
      <c r="F480" t="s">
        <v>100</v>
      </c>
      <c r="G480" t="s">
        <v>107</v>
      </c>
      <c r="H480" s="3" t="s">
        <v>160</v>
      </c>
      <c r="I480" t="s">
        <v>32</v>
      </c>
      <c r="J480" s="1" t="s">
        <v>119</v>
      </c>
      <c r="K480" s="1" t="s">
        <v>119</v>
      </c>
      <c r="L480" t="b">
        <f>IF(COUNTIF(carcinogens!$A$2:$A$35,F480),TRUE,FALSE)</f>
        <v>1</v>
      </c>
      <c r="M480" t="b">
        <f t="shared" si="32"/>
        <v>1</v>
      </c>
      <c r="N480" s="3" t="str">
        <f t="shared" si="34"/>
        <v>&lt; 0.25</v>
      </c>
      <c r="O480" t="b">
        <f t="shared" si="33"/>
        <v>1</v>
      </c>
      <c r="P480" t="str">
        <f>VLOOKUP(C480,'Feedstock source'!$A$1:$B$8,2,FALSE)</f>
        <v>sludge</v>
      </c>
      <c r="Q480" t="e">
        <f>VLOOKUP($F480,'PAHs abbreviations'!$A$2:$B$17,2,FALSE)</f>
        <v>#N/A</v>
      </c>
      <c r="R480" s="3">
        <v>0.25</v>
      </c>
    </row>
    <row r="481" spans="1:18" hidden="1">
      <c r="A481" t="s">
        <v>277</v>
      </c>
      <c r="B481" t="s">
        <v>278</v>
      </c>
      <c r="C481" t="s">
        <v>134</v>
      </c>
      <c r="D481">
        <v>770</v>
      </c>
      <c r="E481" t="s">
        <v>119</v>
      </c>
      <c r="F481" t="s">
        <v>101</v>
      </c>
      <c r="G481" t="s">
        <v>107</v>
      </c>
      <c r="H481" s="3" t="s">
        <v>155</v>
      </c>
      <c r="I481" t="s">
        <v>32</v>
      </c>
      <c r="J481" s="1" t="s">
        <v>119</v>
      </c>
      <c r="K481" s="1" t="s">
        <v>119</v>
      </c>
      <c r="L481" t="b">
        <f>IF(COUNTIF(carcinogens!$A$2:$A$35,F481),TRUE,FALSE)</f>
        <v>1</v>
      </c>
      <c r="M481" t="b">
        <f t="shared" si="32"/>
        <v>1</v>
      </c>
      <c r="N481" s="3" t="str">
        <f t="shared" si="34"/>
        <v>&lt; 0.15</v>
      </c>
      <c r="O481" t="b">
        <f t="shared" si="33"/>
        <v>1</v>
      </c>
      <c r="P481" t="str">
        <f>VLOOKUP(C481,'Feedstock source'!$A$1:$B$8,2,FALSE)</f>
        <v>sludge</v>
      </c>
      <c r="Q481" t="e">
        <f>VLOOKUP($F481,'PAHs abbreviations'!$A$2:$B$17,2,FALSE)</f>
        <v>#N/A</v>
      </c>
      <c r="R481" s="3">
        <v>0.15</v>
      </c>
    </row>
    <row r="482" spans="1:18" hidden="1">
      <c r="A482" t="s">
        <v>115</v>
      </c>
      <c r="B482" t="s">
        <v>130</v>
      </c>
      <c r="C482" t="s">
        <v>135</v>
      </c>
      <c r="D482">
        <v>500</v>
      </c>
      <c r="E482" t="s">
        <v>119</v>
      </c>
      <c r="F482" t="s">
        <v>83</v>
      </c>
      <c r="G482" t="s">
        <v>76</v>
      </c>
      <c r="H482" s="3">
        <v>0.99</v>
      </c>
      <c r="I482" t="s">
        <v>27</v>
      </c>
      <c r="J482" s="1" t="s">
        <v>119</v>
      </c>
      <c r="K482" s="1" t="s">
        <v>119</v>
      </c>
      <c r="L482" t="b">
        <f>IF(COUNTIF(carcinogens!$A$2:$A$35,F482),TRUE,FALSE)</f>
        <v>1</v>
      </c>
      <c r="M482" t="b">
        <f t="shared" si="32"/>
        <v>0</v>
      </c>
      <c r="N482" s="3">
        <f t="shared" si="34"/>
        <v>0.99</v>
      </c>
      <c r="O482" t="b">
        <f t="shared" si="33"/>
        <v>0</v>
      </c>
      <c r="P482" t="str">
        <f>VLOOKUP(C482,'Feedstock source'!$A$1:$B$8,2,FALSE)</f>
        <v>sludge</v>
      </c>
      <c r="Q482" t="e">
        <f>VLOOKUP($F482,'PAHs abbreviations'!$A$2:$B$17,2,FALSE)</f>
        <v>#N/A</v>
      </c>
      <c r="R482" s="3">
        <v>0.99</v>
      </c>
    </row>
    <row r="483" spans="1:18" hidden="1">
      <c r="A483" t="s">
        <v>115</v>
      </c>
      <c r="B483" t="s">
        <v>130</v>
      </c>
      <c r="C483" t="s">
        <v>135</v>
      </c>
      <c r="D483">
        <v>500</v>
      </c>
      <c r="E483" t="s">
        <v>119</v>
      </c>
      <c r="F483" t="s">
        <v>92</v>
      </c>
      <c r="G483" t="s">
        <v>76</v>
      </c>
      <c r="H483" s="3">
        <v>0.22</v>
      </c>
      <c r="I483" t="s">
        <v>27</v>
      </c>
      <c r="J483" s="1" t="s">
        <v>119</v>
      </c>
      <c r="K483" s="1" t="s">
        <v>119</v>
      </c>
      <c r="L483" t="b">
        <f>IF(COUNTIF(carcinogens!$A$2:$A$35,F483),TRUE,FALSE)</f>
        <v>1</v>
      </c>
      <c r="M483" t="b">
        <f t="shared" si="32"/>
        <v>0</v>
      </c>
      <c r="N483" s="3">
        <f t="shared" si="34"/>
        <v>0.22</v>
      </c>
      <c r="O483" t="b">
        <f t="shared" si="33"/>
        <v>0</v>
      </c>
      <c r="P483" t="str">
        <f>VLOOKUP(C483,'Feedstock source'!$A$1:$B$8,2,FALSE)</f>
        <v>sludge</v>
      </c>
      <c r="Q483" t="e">
        <f>VLOOKUP($F483,'PAHs abbreviations'!$A$2:$B$17,2,FALSE)</f>
        <v>#N/A</v>
      </c>
      <c r="R483" s="3">
        <v>0.22</v>
      </c>
    </row>
    <row r="484" spans="1:18" hidden="1">
      <c r="A484" t="s">
        <v>115</v>
      </c>
      <c r="B484" t="s">
        <v>130</v>
      </c>
      <c r="C484" t="s">
        <v>135</v>
      </c>
      <c r="D484">
        <v>500</v>
      </c>
      <c r="E484" t="s">
        <v>119</v>
      </c>
      <c r="F484" t="s">
        <v>85</v>
      </c>
      <c r="G484" t="s">
        <v>76</v>
      </c>
      <c r="H484" s="3">
        <v>0.11</v>
      </c>
      <c r="I484" t="s">
        <v>27</v>
      </c>
      <c r="J484" s="1" t="s">
        <v>119</v>
      </c>
      <c r="K484" s="1" t="s">
        <v>119</v>
      </c>
      <c r="L484" t="b">
        <f>IF(COUNTIF(carcinogens!$A$2:$A$35,F484),TRUE,FALSE)</f>
        <v>1</v>
      </c>
      <c r="M484" t="b">
        <f t="shared" si="32"/>
        <v>0</v>
      </c>
      <c r="N484" s="3">
        <f t="shared" si="34"/>
        <v>0.11</v>
      </c>
      <c r="O484" t="b">
        <f t="shared" si="33"/>
        <v>0</v>
      </c>
      <c r="P484" t="str">
        <f>VLOOKUP(C484,'Feedstock source'!$A$1:$B$8,2,FALSE)</f>
        <v>sludge</v>
      </c>
      <c r="Q484" t="e">
        <f>VLOOKUP($F484,'PAHs abbreviations'!$A$2:$B$17,2,FALSE)</f>
        <v>#N/A</v>
      </c>
      <c r="R484" s="3">
        <v>0.11</v>
      </c>
    </row>
    <row r="485" spans="1:18" hidden="1">
      <c r="A485" t="s">
        <v>115</v>
      </c>
      <c r="B485" t="s">
        <v>130</v>
      </c>
      <c r="C485" t="s">
        <v>135</v>
      </c>
      <c r="D485">
        <v>500</v>
      </c>
      <c r="E485" t="s">
        <v>119</v>
      </c>
      <c r="F485" t="s">
        <v>84</v>
      </c>
      <c r="G485" t="s">
        <v>76</v>
      </c>
      <c r="H485" s="3">
        <v>1.19</v>
      </c>
      <c r="I485" t="s">
        <v>27</v>
      </c>
      <c r="J485" s="1" t="s">
        <v>119</v>
      </c>
      <c r="K485" s="1" t="s">
        <v>119</v>
      </c>
      <c r="L485" t="b">
        <f>IF(COUNTIF(carcinogens!$A$2:$A$35,F485),TRUE,FALSE)</f>
        <v>1</v>
      </c>
      <c r="M485" t="b">
        <f t="shared" si="32"/>
        <v>0</v>
      </c>
      <c r="N485" s="3">
        <f t="shared" si="34"/>
        <v>1.19</v>
      </c>
      <c r="O485" t="b">
        <f t="shared" si="33"/>
        <v>0</v>
      </c>
      <c r="P485" t="str">
        <f>VLOOKUP(C485,'Feedstock source'!$A$1:$B$8,2,FALSE)</f>
        <v>sludge</v>
      </c>
      <c r="Q485" t="e">
        <f>VLOOKUP($F485,'PAHs abbreviations'!$A$2:$B$17,2,FALSE)</f>
        <v>#N/A</v>
      </c>
      <c r="R485" s="3">
        <v>1.19</v>
      </c>
    </row>
    <row r="486" spans="1:18" hidden="1">
      <c r="A486" t="s">
        <v>115</v>
      </c>
      <c r="B486" t="s">
        <v>130</v>
      </c>
      <c r="C486" t="s">
        <v>135</v>
      </c>
      <c r="D486">
        <v>500</v>
      </c>
      <c r="E486" t="s">
        <v>119</v>
      </c>
      <c r="F486" t="s">
        <v>94</v>
      </c>
      <c r="G486" t="s">
        <v>76</v>
      </c>
      <c r="H486" s="3">
        <v>0.8</v>
      </c>
      <c r="I486" t="s">
        <v>27</v>
      </c>
      <c r="J486" s="1" t="s">
        <v>119</v>
      </c>
      <c r="K486" s="1" t="s">
        <v>119</v>
      </c>
      <c r="L486" t="b">
        <f>IF(COUNTIF(carcinogens!$A$2:$A$35,F486),TRUE,FALSE)</f>
        <v>1</v>
      </c>
      <c r="M486" t="b">
        <f t="shared" si="32"/>
        <v>0</v>
      </c>
      <c r="N486" s="3">
        <f t="shared" si="34"/>
        <v>0.8</v>
      </c>
      <c r="O486" t="b">
        <f t="shared" si="33"/>
        <v>0</v>
      </c>
      <c r="P486" t="str">
        <f>VLOOKUP(C486,'Feedstock source'!$A$1:$B$8,2,FALSE)</f>
        <v>sludge</v>
      </c>
      <c r="Q486" t="e">
        <f>VLOOKUP($F486,'PAHs abbreviations'!$A$2:$B$17,2,FALSE)</f>
        <v>#N/A</v>
      </c>
      <c r="R486" s="3">
        <v>0.8</v>
      </c>
    </row>
    <row r="487" spans="1:18" hidden="1">
      <c r="A487" t="s">
        <v>115</v>
      </c>
      <c r="B487" t="s">
        <v>130</v>
      </c>
      <c r="C487" t="s">
        <v>135</v>
      </c>
      <c r="D487">
        <v>500</v>
      </c>
      <c r="E487" t="s">
        <v>119</v>
      </c>
      <c r="F487" t="s">
        <v>93</v>
      </c>
      <c r="G487" t="s">
        <v>76</v>
      </c>
      <c r="H487" s="3" t="s">
        <v>163</v>
      </c>
      <c r="I487" t="s">
        <v>27</v>
      </c>
      <c r="J487" s="1" t="s">
        <v>119</v>
      </c>
      <c r="K487" s="1" t="s">
        <v>119</v>
      </c>
      <c r="L487" t="b">
        <f>IF(COUNTIF(carcinogens!$A$2:$A$35,F487),TRUE,FALSE)</f>
        <v>1</v>
      </c>
      <c r="M487" t="b">
        <f t="shared" si="32"/>
        <v>1</v>
      </c>
      <c r="N487" s="3" t="str">
        <f t="shared" si="34"/>
        <v>&lt;0.10</v>
      </c>
      <c r="O487" t="b">
        <f t="shared" si="33"/>
        <v>1</v>
      </c>
      <c r="P487" t="str">
        <f>VLOOKUP(C487,'Feedstock source'!$A$1:$B$8,2,FALSE)</f>
        <v>sludge</v>
      </c>
      <c r="Q487" t="e">
        <f>VLOOKUP($F487,'PAHs abbreviations'!$A$2:$B$17,2,FALSE)</f>
        <v>#N/A</v>
      </c>
      <c r="R487" s="3">
        <v>0.1</v>
      </c>
    </row>
    <row r="488" spans="1:18" hidden="1">
      <c r="A488" t="s">
        <v>115</v>
      </c>
      <c r="B488" t="s">
        <v>130</v>
      </c>
      <c r="C488" t="s">
        <v>135</v>
      </c>
      <c r="D488">
        <v>500</v>
      </c>
      <c r="E488" t="s">
        <v>119</v>
      </c>
      <c r="F488" t="s">
        <v>80</v>
      </c>
      <c r="G488" t="s">
        <v>76</v>
      </c>
      <c r="H488" s="3" t="s">
        <v>158</v>
      </c>
      <c r="I488" t="s">
        <v>27</v>
      </c>
      <c r="J488" s="1" t="s">
        <v>119</v>
      </c>
      <c r="K488" s="1" t="s">
        <v>119</v>
      </c>
      <c r="L488" t="b">
        <f>IF(COUNTIF(carcinogens!$A$2:$A$35,F488),TRUE,FALSE)</f>
        <v>1</v>
      </c>
      <c r="M488" t="b">
        <f t="shared" si="32"/>
        <v>1</v>
      </c>
      <c r="N488" s="3" t="str">
        <f t="shared" si="34"/>
        <v>&lt; 0.06</v>
      </c>
      <c r="O488" t="b">
        <f t="shared" si="33"/>
        <v>1</v>
      </c>
      <c r="P488" t="str">
        <f>VLOOKUP(C488,'Feedstock source'!$A$1:$B$8,2,FALSE)</f>
        <v>sludge</v>
      </c>
      <c r="Q488" t="e">
        <f>VLOOKUP($F488,'PAHs abbreviations'!$A$2:$B$17,2,FALSE)</f>
        <v>#N/A</v>
      </c>
      <c r="R488" s="3">
        <v>0.06</v>
      </c>
    </row>
    <row r="489" spans="1:18" hidden="1">
      <c r="A489" t="s">
        <v>115</v>
      </c>
      <c r="B489" t="s">
        <v>130</v>
      </c>
      <c r="C489" t="s">
        <v>135</v>
      </c>
      <c r="D489">
        <v>500</v>
      </c>
      <c r="E489" t="s">
        <v>119</v>
      </c>
      <c r="F489" t="s">
        <v>88</v>
      </c>
      <c r="G489" t="s">
        <v>76</v>
      </c>
      <c r="H489" s="3" t="s">
        <v>95</v>
      </c>
      <c r="I489" t="s">
        <v>27</v>
      </c>
      <c r="J489" s="1" t="s">
        <v>119</v>
      </c>
      <c r="K489" s="1" t="s">
        <v>119</v>
      </c>
      <c r="L489" t="b">
        <f>IF(COUNTIF(carcinogens!$A$2:$A$35,F489),TRUE,FALSE)</f>
        <v>1</v>
      </c>
      <c r="M489" t="b">
        <f t="shared" si="32"/>
        <v>1</v>
      </c>
      <c r="N489" s="3" t="str">
        <f t="shared" si="34"/>
        <v>&lt; 0.05</v>
      </c>
      <c r="O489" t="b">
        <f t="shared" si="33"/>
        <v>1</v>
      </c>
      <c r="P489" t="str">
        <f>VLOOKUP(C489,'Feedstock source'!$A$1:$B$8,2,FALSE)</f>
        <v>sludge</v>
      </c>
      <c r="Q489" t="e">
        <f>VLOOKUP($F489,'PAHs abbreviations'!$A$2:$B$17,2,FALSE)</f>
        <v>#N/A</v>
      </c>
      <c r="R489" s="3">
        <v>0.05</v>
      </c>
    </row>
    <row r="490" spans="1:18" hidden="1">
      <c r="A490" t="s">
        <v>115</v>
      </c>
      <c r="B490" t="s">
        <v>130</v>
      </c>
      <c r="C490" t="s">
        <v>135</v>
      </c>
      <c r="D490">
        <v>500</v>
      </c>
      <c r="E490" t="s">
        <v>119</v>
      </c>
      <c r="F490" t="s">
        <v>81</v>
      </c>
      <c r="G490" t="s">
        <v>76</v>
      </c>
      <c r="H490" s="3" t="s">
        <v>95</v>
      </c>
      <c r="I490" t="s">
        <v>27</v>
      </c>
      <c r="J490" s="1" t="s">
        <v>119</v>
      </c>
      <c r="K490" s="1" t="s">
        <v>119</v>
      </c>
      <c r="L490" t="b">
        <f>IF(COUNTIF(carcinogens!$A$2:$A$35,F490),TRUE,FALSE)</f>
        <v>1</v>
      </c>
      <c r="M490" t="b">
        <f t="shared" si="32"/>
        <v>1</v>
      </c>
      <c r="N490" s="3" t="str">
        <f t="shared" si="34"/>
        <v>&lt; 0.05</v>
      </c>
      <c r="O490" t="b">
        <f t="shared" si="33"/>
        <v>1</v>
      </c>
      <c r="P490" t="str">
        <f>VLOOKUP(C490,'Feedstock source'!$A$1:$B$8,2,FALSE)</f>
        <v>sludge</v>
      </c>
      <c r="Q490" t="e">
        <f>VLOOKUP($F490,'PAHs abbreviations'!$A$2:$B$17,2,FALSE)</f>
        <v>#N/A</v>
      </c>
      <c r="R490" s="3">
        <v>0.05</v>
      </c>
    </row>
    <row r="491" spans="1:18" hidden="1">
      <c r="A491" t="s">
        <v>115</v>
      </c>
      <c r="B491" t="s">
        <v>130</v>
      </c>
      <c r="C491" t="s">
        <v>135</v>
      </c>
      <c r="D491">
        <v>500</v>
      </c>
      <c r="E491" t="s">
        <v>119</v>
      </c>
      <c r="F491" t="s">
        <v>89</v>
      </c>
      <c r="G491" t="s">
        <v>76</v>
      </c>
      <c r="H491" s="3" t="s">
        <v>95</v>
      </c>
      <c r="I491" t="s">
        <v>27</v>
      </c>
      <c r="J491" s="1" t="s">
        <v>119</v>
      </c>
      <c r="K491" s="1" t="s">
        <v>119</v>
      </c>
      <c r="L491" t="b">
        <f>IF(COUNTIF(carcinogens!$A$2:$A$35,F491),TRUE,FALSE)</f>
        <v>1</v>
      </c>
      <c r="M491" t="b">
        <f t="shared" si="32"/>
        <v>1</v>
      </c>
      <c r="N491" s="3" t="str">
        <f t="shared" si="34"/>
        <v>&lt; 0.05</v>
      </c>
      <c r="O491" t="b">
        <f t="shared" si="33"/>
        <v>1</v>
      </c>
      <c r="P491" t="str">
        <f>VLOOKUP(C491,'Feedstock source'!$A$1:$B$8,2,FALSE)</f>
        <v>sludge</v>
      </c>
      <c r="Q491" t="e">
        <f>VLOOKUP($F491,'PAHs abbreviations'!$A$2:$B$17,2,FALSE)</f>
        <v>#N/A</v>
      </c>
      <c r="R491" s="3">
        <v>0.05</v>
      </c>
    </row>
    <row r="492" spans="1:18" hidden="1">
      <c r="A492" t="s">
        <v>115</v>
      </c>
      <c r="B492" t="s">
        <v>130</v>
      </c>
      <c r="C492" t="s">
        <v>135</v>
      </c>
      <c r="D492">
        <v>500</v>
      </c>
      <c r="E492" t="s">
        <v>119</v>
      </c>
      <c r="F492" t="s">
        <v>82</v>
      </c>
      <c r="G492" t="s">
        <v>76</v>
      </c>
      <c r="H492" s="3" t="s">
        <v>95</v>
      </c>
      <c r="I492" t="s">
        <v>27</v>
      </c>
      <c r="J492" s="1" t="s">
        <v>119</v>
      </c>
      <c r="K492" s="1" t="s">
        <v>119</v>
      </c>
      <c r="L492" t="b">
        <f>IF(COUNTIF(carcinogens!$A$2:$A$35,F492),TRUE,FALSE)</f>
        <v>1</v>
      </c>
      <c r="M492" t="b">
        <f t="shared" si="32"/>
        <v>1</v>
      </c>
      <c r="N492" s="3" t="str">
        <f t="shared" si="34"/>
        <v>&lt; 0.05</v>
      </c>
      <c r="O492" t="b">
        <f t="shared" si="33"/>
        <v>1</v>
      </c>
      <c r="P492" t="str">
        <f>VLOOKUP(C492,'Feedstock source'!$A$1:$B$8,2,FALSE)</f>
        <v>sludge</v>
      </c>
      <c r="Q492" t="e">
        <f>VLOOKUP($F492,'PAHs abbreviations'!$A$2:$B$17,2,FALSE)</f>
        <v>#N/A</v>
      </c>
      <c r="R492" s="3">
        <v>0.05</v>
      </c>
    </row>
    <row r="493" spans="1:18" hidden="1">
      <c r="A493" t="s">
        <v>115</v>
      </c>
      <c r="B493" t="s">
        <v>130</v>
      </c>
      <c r="C493" t="s">
        <v>135</v>
      </c>
      <c r="D493">
        <v>500</v>
      </c>
      <c r="E493" t="s">
        <v>119</v>
      </c>
      <c r="F493" t="s">
        <v>90</v>
      </c>
      <c r="G493" t="s">
        <v>76</v>
      </c>
      <c r="H493" s="3" t="s">
        <v>95</v>
      </c>
      <c r="I493" t="s">
        <v>27</v>
      </c>
      <c r="J493" s="1" t="s">
        <v>119</v>
      </c>
      <c r="K493" s="1" t="s">
        <v>119</v>
      </c>
      <c r="L493" t="b">
        <f>IF(COUNTIF(carcinogens!$A$2:$A$35,F493),TRUE,FALSE)</f>
        <v>1</v>
      </c>
      <c r="M493" t="b">
        <f t="shared" si="32"/>
        <v>1</v>
      </c>
      <c r="N493" s="3" t="str">
        <f t="shared" si="34"/>
        <v>&lt; 0.05</v>
      </c>
      <c r="O493" t="b">
        <f t="shared" si="33"/>
        <v>1</v>
      </c>
      <c r="P493" t="str">
        <f>VLOOKUP(C493,'Feedstock source'!$A$1:$B$8,2,FALSE)</f>
        <v>sludge</v>
      </c>
      <c r="Q493" t="e">
        <f>VLOOKUP($F493,'PAHs abbreviations'!$A$2:$B$17,2,FALSE)</f>
        <v>#N/A</v>
      </c>
      <c r="R493" s="3">
        <v>0.05</v>
      </c>
    </row>
    <row r="494" spans="1:18" hidden="1">
      <c r="A494" t="s">
        <v>115</v>
      </c>
      <c r="B494" t="s">
        <v>130</v>
      </c>
      <c r="C494" t="s">
        <v>135</v>
      </c>
      <c r="D494">
        <v>500</v>
      </c>
      <c r="E494" t="s">
        <v>119</v>
      </c>
      <c r="F494" t="s">
        <v>79</v>
      </c>
      <c r="G494" t="s">
        <v>76</v>
      </c>
      <c r="H494" s="3" t="s">
        <v>95</v>
      </c>
      <c r="I494" t="s">
        <v>27</v>
      </c>
      <c r="J494" s="1" t="s">
        <v>119</v>
      </c>
      <c r="K494" s="1" t="s">
        <v>119</v>
      </c>
      <c r="L494" t="b">
        <f>IF(COUNTIF(carcinogens!$A$2:$A$35,F494),TRUE,FALSE)</f>
        <v>1</v>
      </c>
      <c r="M494" t="b">
        <f t="shared" si="32"/>
        <v>1</v>
      </c>
      <c r="N494" s="3" t="str">
        <f t="shared" si="34"/>
        <v>&lt; 0.05</v>
      </c>
      <c r="O494" t="b">
        <f t="shared" si="33"/>
        <v>1</v>
      </c>
      <c r="P494" t="str">
        <f>VLOOKUP(C494,'Feedstock source'!$A$1:$B$8,2,FALSE)</f>
        <v>sludge</v>
      </c>
      <c r="Q494" t="e">
        <f>VLOOKUP($F494,'PAHs abbreviations'!$A$2:$B$17,2,FALSE)</f>
        <v>#N/A</v>
      </c>
      <c r="R494" s="3">
        <v>0.05</v>
      </c>
    </row>
    <row r="495" spans="1:18" hidden="1">
      <c r="A495" t="s">
        <v>115</v>
      </c>
      <c r="B495" t="s">
        <v>130</v>
      </c>
      <c r="C495" t="s">
        <v>135</v>
      </c>
      <c r="D495">
        <v>500</v>
      </c>
      <c r="E495" t="s">
        <v>119</v>
      </c>
      <c r="F495" t="s">
        <v>86</v>
      </c>
      <c r="G495" t="s">
        <v>76</v>
      </c>
      <c r="H495" s="3" t="s">
        <v>95</v>
      </c>
      <c r="I495" t="s">
        <v>27</v>
      </c>
      <c r="J495" s="1" t="s">
        <v>119</v>
      </c>
      <c r="K495" s="1" t="s">
        <v>119</v>
      </c>
      <c r="L495" t="b">
        <f>IF(COUNTIF(carcinogens!$A$2:$A$35,F495),TRUE,FALSE)</f>
        <v>1</v>
      </c>
      <c r="M495" t="b">
        <f t="shared" si="32"/>
        <v>1</v>
      </c>
      <c r="N495" s="3" t="str">
        <f t="shared" si="34"/>
        <v>&lt; 0.05</v>
      </c>
      <c r="O495" t="b">
        <f t="shared" si="33"/>
        <v>1</v>
      </c>
      <c r="P495" t="str">
        <f>VLOOKUP(C495,'Feedstock source'!$A$1:$B$8,2,FALSE)</f>
        <v>sludge</v>
      </c>
      <c r="Q495" t="e">
        <f>VLOOKUP($F495,'PAHs abbreviations'!$A$2:$B$17,2,FALSE)</f>
        <v>#N/A</v>
      </c>
      <c r="R495" s="3">
        <v>0.05</v>
      </c>
    </row>
    <row r="496" spans="1:18" hidden="1">
      <c r="A496" t="s">
        <v>115</v>
      </c>
      <c r="B496" t="s">
        <v>130</v>
      </c>
      <c r="C496" t="s">
        <v>135</v>
      </c>
      <c r="D496">
        <v>500</v>
      </c>
      <c r="E496" t="s">
        <v>119</v>
      </c>
      <c r="F496" t="s">
        <v>91</v>
      </c>
      <c r="G496" t="s">
        <v>76</v>
      </c>
      <c r="H496" s="3" t="s">
        <v>95</v>
      </c>
      <c r="I496" t="s">
        <v>27</v>
      </c>
      <c r="J496" s="1" t="s">
        <v>119</v>
      </c>
      <c r="K496" s="1" t="s">
        <v>119</v>
      </c>
      <c r="L496" t="b">
        <f>IF(COUNTIF(carcinogens!$A$2:$A$35,F496),TRUE,FALSE)</f>
        <v>1</v>
      </c>
      <c r="M496" t="b">
        <f t="shared" si="32"/>
        <v>1</v>
      </c>
      <c r="N496" s="3" t="str">
        <f t="shared" si="34"/>
        <v>&lt; 0.05</v>
      </c>
      <c r="O496" t="b">
        <f t="shared" si="33"/>
        <v>1</v>
      </c>
      <c r="P496" t="str">
        <f>VLOOKUP(C496,'Feedstock source'!$A$1:$B$8,2,FALSE)</f>
        <v>sludge</v>
      </c>
      <c r="Q496" t="e">
        <f>VLOOKUP($F496,'PAHs abbreviations'!$A$2:$B$17,2,FALSE)</f>
        <v>#N/A</v>
      </c>
      <c r="R496" s="3">
        <v>0.05</v>
      </c>
    </row>
    <row r="497" spans="1:18" hidden="1">
      <c r="A497" t="s">
        <v>115</v>
      </c>
      <c r="B497" t="s">
        <v>130</v>
      </c>
      <c r="C497" t="s">
        <v>135</v>
      </c>
      <c r="D497">
        <v>500</v>
      </c>
      <c r="E497" t="s">
        <v>119</v>
      </c>
      <c r="F497" t="s">
        <v>87</v>
      </c>
      <c r="G497" t="s">
        <v>76</v>
      </c>
      <c r="H497" s="3" t="s">
        <v>158</v>
      </c>
      <c r="I497" t="s">
        <v>27</v>
      </c>
      <c r="J497" s="1" t="s">
        <v>119</v>
      </c>
      <c r="K497" s="1" t="s">
        <v>119</v>
      </c>
      <c r="L497" t="b">
        <f>IF(COUNTIF(carcinogens!$A$2:$A$35,F497),TRUE,FALSE)</f>
        <v>1</v>
      </c>
      <c r="M497" t="b">
        <f t="shared" si="32"/>
        <v>1</v>
      </c>
      <c r="N497" s="3" t="str">
        <f t="shared" si="34"/>
        <v>&lt; 0.06</v>
      </c>
      <c r="O497" t="b">
        <f t="shared" si="33"/>
        <v>1</v>
      </c>
      <c r="P497" t="str">
        <f>VLOOKUP(C497,'Feedstock source'!$A$1:$B$8,2,FALSE)</f>
        <v>sludge</v>
      </c>
      <c r="Q497" t="e">
        <f>VLOOKUP($F497,'PAHs abbreviations'!$A$2:$B$17,2,FALSE)</f>
        <v>#N/A</v>
      </c>
      <c r="R497" s="3">
        <v>0.06</v>
      </c>
    </row>
    <row r="498" spans="1:18" hidden="1">
      <c r="A498" t="s">
        <v>115</v>
      </c>
      <c r="B498" t="s">
        <v>130</v>
      </c>
      <c r="C498" t="s">
        <v>135</v>
      </c>
      <c r="D498">
        <v>500</v>
      </c>
      <c r="E498" t="s">
        <v>119</v>
      </c>
      <c r="F498" t="s">
        <v>77</v>
      </c>
      <c r="G498" t="s">
        <v>76</v>
      </c>
      <c r="H498" s="3" t="s">
        <v>95</v>
      </c>
      <c r="I498" t="s">
        <v>27</v>
      </c>
      <c r="J498" s="1" t="s">
        <v>119</v>
      </c>
      <c r="K498" s="1" t="s">
        <v>119</v>
      </c>
      <c r="L498" t="b">
        <f>IF(COUNTIF(carcinogens!$A$2:$A$35,F498),TRUE,FALSE)</f>
        <v>1</v>
      </c>
      <c r="M498" t="b">
        <f t="shared" si="32"/>
        <v>1</v>
      </c>
      <c r="N498" s="3" t="str">
        <f t="shared" si="34"/>
        <v>&lt; 0.05</v>
      </c>
      <c r="O498" t="b">
        <f t="shared" si="33"/>
        <v>1</v>
      </c>
      <c r="P498" t="str">
        <f>VLOOKUP(C498,'Feedstock source'!$A$1:$B$8,2,FALSE)</f>
        <v>sludge</v>
      </c>
      <c r="Q498" t="e">
        <f>VLOOKUP($F498,'PAHs abbreviations'!$A$2:$B$17,2,FALSE)</f>
        <v>#N/A</v>
      </c>
      <c r="R498" s="3">
        <v>0.05</v>
      </c>
    </row>
    <row r="499" spans="1:18" hidden="1">
      <c r="A499" t="s">
        <v>116</v>
      </c>
      <c r="B499" t="s">
        <v>131</v>
      </c>
      <c r="C499" t="s">
        <v>135</v>
      </c>
      <c r="D499">
        <v>600</v>
      </c>
      <c r="E499" t="s">
        <v>119</v>
      </c>
      <c r="F499" t="s">
        <v>83</v>
      </c>
      <c r="G499" t="s">
        <v>76</v>
      </c>
      <c r="H499" s="3">
        <v>0.6</v>
      </c>
      <c r="I499" t="s">
        <v>27</v>
      </c>
      <c r="J499" s="1" t="s">
        <v>119</v>
      </c>
      <c r="K499" s="1" t="s">
        <v>119</v>
      </c>
      <c r="L499" t="b">
        <f>IF(COUNTIF(carcinogens!$A$2:$A$35,F499),TRUE,FALSE)</f>
        <v>1</v>
      </c>
      <c r="M499" t="b">
        <f t="shared" si="32"/>
        <v>0</v>
      </c>
      <c r="N499" s="3">
        <f t="shared" si="34"/>
        <v>0.6</v>
      </c>
      <c r="O499" t="b">
        <f t="shared" si="33"/>
        <v>0</v>
      </c>
      <c r="P499" t="str">
        <f>VLOOKUP(C499,'Feedstock source'!$A$1:$B$8,2,FALSE)</f>
        <v>sludge</v>
      </c>
      <c r="Q499" t="e">
        <f>VLOOKUP($F499,'PAHs abbreviations'!$A$2:$B$17,2,FALSE)</f>
        <v>#N/A</v>
      </c>
      <c r="R499" s="3">
        <v>0.6</v>
      </c>
    </row>
    <row r="500" spans="1:18" hidden="1">
      <c r="A500" t="s">
        <v>116</v>
      </c>
      <c r="B500" t="s">
        <v>131</v>
      </c>
      <c r="C500" t="s">
        <v>135</v>
      </c>
      <c r="D500">
        <v>600</v>
      </c>
      <c r="E500" t="s">
        <v>119</v>
      </c>
      <c r="F500" t="s">
        <v>85</v>
      </c>
      <c r="G500" t="s">
        <v>76</v>
      </c>
      <c r="H500" s="3">
        <v>0.12</v>
      </c>
      <c r="I500" t="s">
        <v>27</v>
      </c>
      <c r="J500" s="1" t="s">
        <v>119</v>
      </c>
      <c r="K500" s="1" t="s">
        <v>119</v>
      </c>
      <c r="L500" t="b">
        <f>IF(COUNTIF(carcinogens!$A$2:$A$35,F500),TRUE,FALSE)</f>
        <v>1</v>
      </c>
      <c r="M500" t="b">
        <f t="shared" si="32"/>
        <v>0</v>
      </c>
      <c r="N500" s="3">
        <f t="shared" si="34"/>
        <v>0.12</v>
      </c>
      <c r="O500" t="b">
        <f t="shared" si="33"/>
        <v>0</v>
      </c>
      <c r="P500" t="str">
        <f>VLOOKUP(C500,'Feedstock source'!$A$1:$B$8,2,FALSE)</f>
        <v>sludge</v>
      </c>
      <c r="Q500" t="e">
        <f>VLOOKUP($F500,'PAHs abbreviations'!$A$2:$B$17,2,FALSE)</f>
        <v>#N/A</v>
      </c>
      <c r="R500" s="3">
        <v>0.12</v>
      </c>
    </row>
    <row r="501" spans="1:18" hidden="1">
      <c r="A501" t="s">
        <v>116</v>
      </c>
      <c r="B501" t="s">
        <v>131</v>
      </c>
      <c r="C501" t="s">
        <v>135</v>
      </c>
      <c r="D501">
        <v>600</v>
      </c>
      <c r="E501" t="s">
        <v>119</v>
      </c>
      <c r="F501" t="s">
        <v>84</v>
      </c>
      <c r="G501" t="s">
        <v>76</v>
      </c>
      <c r="H501" s="3">
        <v>1.59</v>
      </c>
      <c r="I501" t="s">
        <v>27</v>
      </c>
      <c r="J501" s="1" t="s">
        <v>119</v>
      </c>
      <c r="K501" s="1" t="s">
        <v>119</v>
      </c>
      <c r="L501" t="b">
        <f>IF(COUNTIF(carcinogens!$A$2:$A$35,F501),TRUE,FALSE)</f>
        <v>1</v>
      </c>
      <c r="M501" t="b">
        <f t="shared" si="32"/>
        <v>0</v>
      </c>
      <c r="N501" s="3">
        <f t="shared" si="34"/>
        <v>1.59</v>
      </c>
      <c r="O501" t="b">
        <f t="shared" si="33"/>
        <v>0</v>
      </c>
      <c r="P501" t="str">
        <f>VLOOKUP(C501,'Feedstock source'!$A$1:$B$8,2,FALSE)</f>
        <v>sludge</v>
      </c>
      <c r="Q501" t="e">
        <f>VLOOKUP($F501,'PAHs abbreviations'!$A$2:$B$17,2,FALSE)</f>
        <v>#N/A</v>
      </c>
      <c r="R501" s="3">
        <v>1.59</v>
      </c>
    </row>
    <row r="502" spans="1:18" hidden="1">
      <c r="A502" t="s">
        <v>116</v>
      </c>
      <c r="B502" t="s">
        <v>131</v>
      </c>
      <c r="C502" t="s">
        <v>135</v>
      </c>
      <c r="D502">
        <v>600</v>
      </c>
      <c r="E502" t="s">
        <v>119</v>
      </c>
      <c r="F502" t="s">
        <v>94</v>
      </c>
      <c r="G502" t="s">
        <v>76</v>
      </c>
      <c r="H502" s="3">
        <v>0.57999999999999896</v>
      </c>
      <c r="I502" t="s">
        <v>27</v>
      </c>
      <c r="J502" s="1" t="s">
        <v>119</v>
      </c>
      <c r="K502" s="1" t="s">
        <v>119</v>
      </c>
      <c r="L502" t="b">
        <f>IF(COUNTIF(carcinogens!$A$2:$A$35,F502),TRUE,FALSE)</f>
        <v>1</v>
      </c>
      <c r="M502" t="b">
        <f t="shared" si="32"/>
        <v>0</v>
      </c>
      <c r="N502" s="3">
        <f t="shared" si="34"/>
        <v>0.57999999999999896</v>
      </c>
      <c r="O502" t="b">
        <f t="shared" si="33"/>
        <v>0</v>
      </c>
      <c r="P502" t="str">
        <f>VLOOKUP(C502,'Feedstock source'!$A$1:$B$8,2,FALSE)</f>
        <v>sludge</v>
      </c>
      <c r="Q502" t="e">
        <f>VLOOKUP($F502,'PAHs abbreviations'!$A$2:$B$17,2,FALSE)</f>
        <v>#N/A</v>
      </c>
      <c r="R502" s="3">
        <v>0.57999999999999896</v>
      </c>
    </row>
    <row r="503" spans="1:18" hidden="1">
      <c r="A503" t="s">
        <v>116</v>
      </c>
      <c r="B503" t="s">
        <v>131</v>
      </c>
      <c r="C503" t="s">
        <v>135</v>
      </c>
      <c r="D503">
        <v>600</v>
      </c>
      <c r="E503" t="s">
        <v>119</v>
      </c>
      <c r="F503" t="s">
        <v>92</v>
      </c>
      <c r="G503" t="s">
        <v>76</v>
      </c>
      <c r="H503" s="3" t="s">
        <v>159</v>
      </c>
      <c r="I503" t="s">
        <v>27</v>
      </c>
      <c r="J503" s="1" t="s">
        <v>119</v>
      </c>
      <c r="K503" s="1" t="s">
        <v>119</v>
      </c>
      <c r="L503" t="b">
        <f>IF(COUNTIF(carcinogens!$A$2:$A$35,F503),TRUE,FALSE)</f>
        <v>1</v>
      </c>
      <c r="M503" t="b">
        <f t="shared" si="32"/>
        <v>1</v>
      </c>
      <c r="N503" s="3" t="str">
        <f t="shared" si="34"/>
        <v>&lt; 0.10</v>
      </c>
      <c r="O503" t="b">
        <f t="shared" si="33"/>
        <v>1</v>
      </c>
      <c r="P503" t="str">
        <f>VLOOKUP(C503,'Feedstock source'!$A$1:$B$8,2,FALSE)</f>
        <v>sludge</v>
      </c>
      <c r="Q503" t="e">
        <f>VLOOKUP($F503,'PAHs abbreviations'!$A$2:$B$17,2,FALSE)</f>
        <v>#N/A</v>
      </c>
      <c r="R503" s="3">
        <v>0.1</v>
      </c>
    </row>
    <row r="504" spans="1:18" hidden="1">
      <c r="A504" t="s">
        <v>116</v>
      </c>
      <c r="B504" t="s">
        <v>131</v>
      </c>
      <c r="C504" t="s">
        <v>135</v>
      </c>
      <c r="D504">
        <v>600</v>
      </c>
      <c r="E504" t="s">
        <v>119</v>
      </c>
      <c r="F504" t="s">
        <v>93</v>
      </c>
      <c r="G504" t="s">
        <v>76</v>
      </c>
      <c r="H504" s="3" t="s">
        <v>159</v>
      </c>
      <c r="I504" t="s">
        <v>27</v>
      </c>
      <c r="J504" s="1" t="s">
        <v>119</v>
      </c>
      <c r="K504" s="1" t="s">
        <v>119</v>
      </c>
      <c r="L504" t="b">
        <f>IF(COUNTIF(carcinogens!$A$2:$A$35,F504),TRUE,FALSE)</f>
        <v>1</v>
      </c>
      <c r="M504" t="b">
        <f t="shared" si="32"/>
        <v>1</v>
      </c>
      <c r="N504" s="3" t="str">
        <f t="shared" si="34"/>
        <v>&lt; 0.10</v>
      </c>
      <c r="O504" t="b">
        <f t="shared" si="33"/>
        <v>1</v>
      </c>
      <c r="P504" t="str">
        <f>VLOOKUP(C504,'Feedstock source'!$A$1:$B$8,2,FALSE)</f>
        <v>sludge</v>
      </c>
      <c r="Q504" t="e">
        <f>VLOOKUP($F504,'PAHs abbreviations'!$A$2:$B$17,2,FALSE)</f>
        <v>#N/A</v>
      </c>
      <c r="R504" s="3">
        <v>0.1</v>
      </c>
    </row>
    <row r="505" spans="1:18" hidden="1">
      <c r="A505" t="s">
        <v>116</v>
      </c>
      <c r="B505" t="s">
        <v>131</v>
      </c>
      <c r="C505" t="s">
        <v>135</v>
      </c>
      <c r="D505">
        <v>600</v>
      </c>
      <c r="E505" t="s">
        <v>119</v>
      </c>
      <c r="F505" t="s">
        <v>80</v>
      </c>
      <c r="G505" t="s">
        <v>76</v>
      </c>
      <c r="H505" s="3" t="s">
        <v>164</v>
      </c>
      <c r="I505" t="s">
        <v>27</v>
      </c>
      <c r="J505" s="1" t="s">
        <v>119</v>
      </c>
      <c r="K505" s="1" t="s">
        <v>119</v>
      </c>
      <c r="L505" t="b">
        <f>IF(COUNTIF(carcinogens!$A$2:$A$35,F505),TRUE,FALSE)</f>
        <v>1</v>
      </c>
      <c r="M505" t="b">
        <f t="shared" si="32"/>
        <v>1</v>
      </c>
      <c r="N505" s="3" t="str">
        <f t="shared" si="34"/>
        <v>&lt; 0.18</v>
      </c>
      <c r="O505" t="b">
        <f t="shared" si="33"/>
        <v>1</v>
      </c>
      <c r="P505" t="str">
        <f>VLOOKUP(C505,'Feedstock source'!$A$1:$B$8,2,FALSE)</f>
        <v>sludge</v>
      </c>
      <c r="Q505" t="e">
        <f>VLOOKUP($F505,'PAHs abbreviations'!$A$2:$B$17,2,FALSE)</f>
        <v>#N/A</v>
      </c>
      <c r="R505" s="3">
        <v>0.18</v>
      </c>
    </row>
    <row r="506" spans="1:18" hidden="1">
      <c r="A506" t="s">
        <v>116</v>
      </c>
      <c r="B506" t="s">
        <v>131</v>
      </c>
      <c r="C506" t="s">
        <v>135</v>
      </c>
      <c r="D506">
        <v>600</v>
      </c>
      <c r="E506" t="s">
        <v>119</v>
      </c>
      <c r="F506" t="s">
        <v>88</v>
      </c>
      <c r="G506" t="s">
        <v>76</v>
      </c>
      <c r="H506" s="3" t="s">
        <v>95</v>
      </c>
      <c r="I506" t="s">
        <v>27</v>
      </c>
      <c r="J506" s="1" t="s">
        <v>119</v>
      </c>
      <c r="K506" s="1" t="s">
        <v>119</v>
      </c>
      <c r="L506" t="b">
        <f>IF(COUNTIF(carcinogens!$A$2:$A$35,F506),TRUE,FALSE)</f>
        <v>1</v>
      </c>
      <c r="M506" t="b">
        <f t="shared" si="32"/>
        <v>1</v>
      </c>
      <c r="N506" s="3" t="str">
        <f t="shared" si="34"/>
        <v>&lt; 0.05</v>
      </c>
      <c r="O506" t="b">
        <f t="shared" si="33"/>
        <v>1</v>
      </c>
      <c r="P506" t="str">
        <f>VLOOKUP(C506,'Feedstock source'!$A$1:$B$8,2,FALSE)</f>
        <v>sludge</v>
      </c>
      <c r="Q506" t="e">
        <f>VLOOKUP($F506,'PAHs abbreviations'!$A$2:$B$17,2,FALSE)</f>
        <v>#N/A</v>
      </c>
      <c r="R506" s="3">
        <v>0.05</v>
      </c>
    </row>
    <row r="507" spans="1:18" hidden="1">
      <c r="A507" t="s">
        <v>116</v>
      </c>
      <c r="B507" t="s">
        <v>131</v>
      </c>
      <c r="C507" t="s">
        <v>135</v>
      </c>
      <c r="D507">
        <v>600</v>
      </c>
      <c r="E507" t="s">
        <v>119</v>
      </c>
      <c r="F507" t="s">
        <v>81</v>
      </c>
      <c r="G507" t="s">
        <v>76</v>
      </c>
      <c r="H507" s="3" t="s">
        <v>95</v>
      </c>
      <c r="I507" t="s">
        <v>27</v>
      </c>
      <c r="J507" s="1" t="s">
        <v>119</v>
      </c>
      <c r="K507" s="1" t="s">
        <v>119</v>
      </c>
      <c r="L507" t="b">
        <f>IF(COUNTIF(carcinogens!$A$2:$A$35,F507),TRUE,FALSE)</f>
        <v>1</v>
      </c>
      <c r="M507" t="b">
        <f t="shared" si="32"/>
        <v>1</v>
      </c>
      <c r="N507" s="3" t="str">
        <f t="shared" si="34"/>
        <v>&lt; 0.05</v>
      </c>
      <c r="O507" t="b">
        <f t="shared" si="33"/>
        <v>1</v>
      </c>
      <c r="P507" t="str">
        <f>VLOOKUP(C507,'Feedstock source'!$A$1:$B$8,2,FALSE)</f>
        <v>sludge</v>
      </c>
      <c r="Q507" t="e">
        <f>VLOOKUP($F507,'PAHs abbreviations'!$A$2:$B$17,2,FALSE)</f>
        <v>#N/A</v>
      </c>
      <c r="R507" s="3">
        <v>0.05</v>
      </c>
    </row>
    <row r="508" spans="1:18" hidden="1">
      <c r="A508" t="s">
        <v>116</v>
      </c>
      <c r="B508" t="s">
        <v>131</v>
      </c>
      <c r="C508" t="s">
        <v>135</v>
      </c>
      <c r="D508">
        <v>600</v>
      </c>
      <c r="E508" t="s">
        <v>119</v>
      </c>
      <c r="F508" t="s">
        <v>89</v>
      </c>
      <c r="G508" t="s">
        <v>76</v>
      </c>
      <c r="H508" s="3" t="s">
        <v>95</v>
      </c>
      <c r="I508" t="s">
        <v>27</v>
      </c>
      <c r="J508" s="1" t="s">
        <v>119</v>
      </c>
      <c r="K508" s="1" t="s">
        <v>119</v>
      </c>
      <c r="L508" t="b">
        <f>IF(COUNTIF(carcinogens!$A$2:$A$35,F508),TRUE,FALSE)</f>
        <v>1</v>
      </c>
      <c r="M508" t="b">
        <f t="shared" si="32"/>
        <v>1</v>
      </c>
      <c r="N508" s="3" t="str">
        <f t="shared" si="34"/>
        <v>&lt; 0.05</v>
      </c>
      <c r="O508" t="b">
        <f t="shared" si="33"/>
        <v>1</v>
      </c>
      <c r="P508" t="str">
        <f>VLOOKUP(C508,'Feedstock source'!$A$1:$B$8,2,FALSE)</f>
        <v>sludge</v>
      </c>
      <c r="Q508" t="e">
        <f>VLOOKUP($F508,'PAHs abbreviations'!$A$2:$B$17,2,FALSE)</f>
        <v>#N/A</v>
      </c>
      <c r="R508" s="3">
        <v>0.05</v>
      </c>
    </row>
    <row r="509" spans="1:18" hidden="1">
      <c r="A509" t="s">
        <v>116</v>
      </c>
      <c r="B509" t="s">
        <v>131</v>
      </c>
      <c r="C509" t="s">
        <v>135</v>
      </c>
      <c r="D509">
        <v>600</v>
      </c>
      <c r="E509" t="s">
        <v>119</v>
      </c>
      <c r="F509" t="s">
        <v>82</v>
      </c>
      <c r="G509" t="s">
        <v>76</v>
      </c>
      <c r="H509" s="3" t="s">
        <v>95</v>
      </c>
      <c r="I509" t="s">
        <v>27</v>
      </c>
      <c r="J509" s="1" t="s">
        <v>119</v>
      </c>
      <c r="K509" s="1" t="s">
        <v>119</v>
      </c>
      <c r="L509" t="b">
        <f>IF(COUNTIF(carcinogens!$A$2:$A$35,F509),TRUE,FALSE)</f>
        <v>1</v>
      </c>
      <c r="M509" t="b">
        <f t="shared" si="32"/>
        <v>1</v>
      </c>
      <c r="N509" s="3" t="str">
        <f t="shared" si="34"/>
        <v>&lt; 0.05</v>
      </c>
      <c r="O509" t="b">
        <f t="shared" si="33"/>
        <v>1</v>
      </c>
      <c r="P509" t="str">
        <f>VLOOKUP(C509,'Feedstock source'!$A$1:$B$8,2,FALSE)</f>
        <v>sludge</v>
      </c>
      <c r="Q509" t="e">
        <f>VLOOKUP($F509,'PAHs abbreviations'!$A$2:$B$17,2,FALSE)</f>
        <v>#N/A</v>
      </c>
      <c r="R509" s="3">
        <v>0.05</v>
      </c>
    </row>
    <row r="510" spans="1:18" hidden="1">
      <c r="A510" t="s">
        <v>116</v>
      </c>
      <c r="B510" t="s">
        <v>131</v>
      </c>
      <c r="C510" t="s">
        <v>135</v>
      </c>
      <c r="D510">
        <v>600</v>
      </c>
      <c r="E510" t="s">
        <v>119</v>
      </c>
      <c r="F510" t="s">
        <v>90</v>
      </c>
      <c r="G510" t="s">
        <v>76</v>
      </c>
      <c r="H510" s="3" t="s">
        <v>95</v>
      </c>
      <c r="I510" t="s">
        <v>27</v>
      </c>
      <c r="J510" s="1" t="s">
        <v>119</v>
      </c>
      <c r="K510" s="1" t="s">
        <v>119</v>
      </c>
      <c r="L510" t="b">
        <f>IF(COUNTIF(carcinogens!$A$2:$A$35,F510),TRUE,FALSE)</f>
        <v>1</v>
      </c>
      <c r="M510" t="b">
        <f t="shared" si="32"/>
        <v>1</v>
      </c>
      <c r="N510" s="3" t="str">
        <f t="shared" si="34"/>
        <v>&lt; 0.05</v>
      </c>
      <c r="O510" t="b">
        <f t="shared" si="33"/>
        <v>1</v>
      </c>
      <c r="P510" t="str">
        <f>VLOOKUP(C510,'Feedstock source'!$A$1:$B$8,2,FALSE)</f>
        <v>sludge</v>
      </c>
      <c r="Q510" t="e">
        <f>VLOOKUP($F510,'PAHs abbreviations'!$A$2:$B$17,2,FALSE)</f>
        <v>#N/A</v>
      </c>
      <c r="R510" s="3">
        <v>0.05</v>
      </c>
    </row>
    <row r="511" spans="1:18" hidden="1">
      <c r="A511" t="s">
        <v>116</v>
      </c>
      <c r="B511" t="s">
        <v>131</v>
      </c>
      <c r="C511" t="s">
        <v>135</v>
      </c>
      <c r="D511">
        <v>600</v>
      </c>
      <c r="E511" t="s">
        <v>119</v>
      </c>
      <c r="F511" t="s">
        <v>79</v>
      </c>
      <c r="G511" t="s">
        <v>76</v>
      </c>
      <c r="H511" s="3" t="s">
        <v>95</v>
      </c>
      <c r="I511" t="s">
        <v>27</v>
      </c>
      <c r="J511" s="1" t="s">
        <v>119</v>
      </c>
      <c r="K511" s="1" t="s">
        <v>119</v>
      </c>
      <c r="L511" t="b">
        <f>IF(COUNTIF(carcinogens!$A$2:$A$35,F511),TRUE,FALSE)</f>
        <v>1</v>
      </c>
      <c r="M511" t="b">
        <f t="shared" si="32"/>
        <v>1</v>
      </c>
      <c r="N511" s="3" t="str">
        <f t="shared" si="34"/>
        <v>&lt; 0.05</v>
      </c>
      <c r="O511" t="b">
        <f t="shared" si="33"/>
        <v>1</v>
      </c>
      <c r="P511" t="str">
        <f>VLOOKUP(C511,'Feedstock source'!$A$1:$B$8,2,FALSE)</f>
        <v>sludge</v>
      </c>
      <c r="Q511" t="e">
        <f>VLOOKUP($F511,'PAHs abbreviations'!$A$2:$B$17,2,FALSE)</f>
        <v>#N/A</v>
      </c>
      <c r="R511" s="3">
        <v>0.05</v>
      </c>
    </row>
    <row r="512" spans="1:18" hidden="1">
      <c r="A512" t="s">
        <v>116</v>
      </c>
      <c r="B512" t="s">
        <v>131</v>
      </c>
      <c r="C512" t="s">
        <v>135</v>
      </c>
      <c r="D512">
        <v>600</v>
      </c>
      <c r="E512" t="s">
        <v>119</v>
      </c>
      <c r="F512" t="s">
        <v>86</v>
      </c>
      <c r="G512" t="s">
        <v>76</v>
      </c>
      <c r="H512" s="3" t="s">
        <v>158</v>
      </c>
      <c r="I512" t="s">
        <v>27</v>
      </c>
      <c r="J512" s="1" t="s">
        <v>119</v>
      </c>
      <c r="K512" s="1" t="s">
        <v>119</v>
      </c>
      <c r="L512" t="b">
        <f>IF(COUNTIF(carcinogens!$A$2:$A$35,F512),TRUE,FALSE)</f>
        <v>1</v>
      </c>
      <c r="M512" t="b">
        <f t="shared" si="32"/>
        <v>1</v>
      </c>
      <c r="N512" s="3" t="str">
        <f t="shared" si="34"/>
        <v>&lt; 0.06</v>
      </c>
      <c r="O512" t="b">
        <f t="shared" si="33"/>
        <v>1</v>
      </c>
      <c r="P512" t="str">
        <f>VLOOKUP(C512,'Feedstock source'!$A$1:$B$8,2,FALSE)</f>
        <v>sludge</v>
      </c>
      <c r="Q512" t="e">
        <f>VLOOKUP($F512,'PAHs abbreviations'!$A$2:$B$17,2,FALSE)</f>
        <v>#N/A</v>
      </c>
      <c r="R512" s="3">
        <v>0.06</v>
      </c>
    </row>
    <row r="513" spans="1:18" hidden="1">
      <c r="A513" t="s">
        <v>116</v>
      </c>
      <c r="B513" t="s">
        <v>131</v>
      </c>
      <c r="C513" t="s">
        <v>135</v>
      </c>
      <c r="D513">
        <v>600</v>
      </c>
      <c r="E513" t="s">
        <v>119</v>
      </c>
      <c r="F513" t="s">
        <v>91</v>
      </c>
      <c r="G513" t="s">
        <v>76</v>
      </c>
      <c r="H513" s="3" t="s">
        <v>95</v>
      </c>
      <c r="I513" t="s">
        <v>27</v>
      </c>
      <c r="J513" s="1" t="s">
        <v>119</v>
      </c>
      <c r="K513" s="1" t="s">
        <v>119</v>
      </c>
      <c r="L513" t="b">
        <f>IF(COUNTIF(carcinogens!$A$2:$A$35,F513),TRUE,FALSE)</f>
        <v>1</v>
      </c>
      <c r="M513" t="b">
        <f t="shared" si="32"/>
        <v>1</v>
      </c>
      <c r="N513" s="3" t="str">
        <f t="shared" si="34"/>
        <v>&lt; 0.05</v>
      </c>
      <c r="O513" t="b">
        <f t="shared" si="33"/>
        <v>1</v>
      </c>
      <c r="P513" t="str">
        <f>VLOOKUP(C513,'Feedstock source'!$A$1:$B$8,2,FALSE)</f>
        <v>sludge</v>
      </c>
      <c r="Q513" t="e">
        <f>VLOOKUP($F513,'PAHs abbreviations'!$A$2:$B$17,2,FALSE)</f>
        <v>#N/A</v>
      </c>
      <c r="R513" s="3">
        <v>0.05</v>
      </c>
    </row>
    <row r="514" spans="1:18" hidden="1">
      <c r="A514" t="s">
        <v>116</v>
      </c>
      <c r="B514" t="s">
        <v>131</v>
      </c>
      <c r="C514" t="s">
        <v>135</v>
      </c>
      <c r="D514">
        <v>600</v>
      </c>
      <c r="E514" t="s">
        <v>119</v>
      </c>
      <c r="F514" t="s">
        <v>87</v>
      </c>
      <c r="G514" t="s">
        <v>76</v>
      </c>
      <c r="H514" s="3" t="s">
        <v>95</v>
      </c>
      <c r="I514" t="s">
        <v>27</v>
      </c>
      <c r="J514" s="1" t="s">
        <v>119</v>
      </c>
      <c r="K514" s="1" t="s">
        <v>119</v>
      </c>
      <c r="L514" t="b">
        <f>IF(COUNTIF(carcinogens!$A$2:$A$35,F514),TRUE,FALSE)</f>
        <v>1</v>
      </c>
      <c r="M514" t="b">
        <f t="shared" ref="M514:M577" si="35">IF(ISNUMBER(H514),FALSE,TRUE)</f>
        <v>1</v>
      </c>
      <c r="N514" s="3" t="str">
        <f t="shared" si="34"/>
        <v>&lt; 0.05</v>
      </c>
      <c r="O514" t="b">
        <f t="shared" ref="O514:O577" si="36">IF(ISNUMBER(N514),FALSE,TRUE)</f>
        <v>1</v>
      </c>
      <c r="P514" t="str">
        <f>VLOOKUP(C514,'Feedstock source'!$A$1:$B$8,2,FALSE)</f>
        <v>sludge</v>
      </c>
      <c r="Q514" t="e">
        <f>VLOOKUP($F514,'PAHs abbreviations'!$A$2:$B$17,2,FALSE)</f>
        <v>#N/A</v>
      </c>
      <c r="R514" s="3">
        <v>0.05</v>
      </c>
    </row>
    <row r="515" spans="1:18" hidden="1">
      <c r="A515" t="s">
        <v>116</v>
      </c>
      <c r="B515" t="s">
        <v>131</v>
      </c>
      <c r="C515" t="s">
        <v>135</v>
      </c>
      <c r="D515">
        <v>600</v>
      </c>
      <c r="E515" t="s">
        <v>119</v>
      </c>
      <c r="F515" t="s">
        <v>77</v>
      </c>
      <c r="G515" t="s">
        <v>76</v>
      </c>
      <c r="H515" s="3" t="s">
        <v>95</v>
      </c>
      <c r="I515" t="s">
        <v>27</v>
      </c>
      <c r="J515" s="1" t="s">
        <v>119</v>
      </c>
      <c r="K515" s="1" t="s">
        <v>119</v>
      </c>
      <c r="L515" t="b">
        <f>IF(COUNTIF(carcinogens!$A$2:$A$35,F515),TRUE,FALSE)</f>
        <v>1</v>
      </c>
      <c r="M515" t="b">
        <f t="shared" si="35"/>
        <v>1</v>
      </c>
      <c r="N515" s="3" t="str">
        <f t="shared" si="34"/>
        <v>&lt; 0.05</v>
      </c>
      <c r="O515" t="b">
        <f t="shared" si="36"/>
        <v>1</v>
      </c>
      <c r="P515" t="str">
        <f>VLOOKUP(C515,'Feedstock source'!$A$1:$B$8,2,FALSE)</f>
        <v>sludge</v>
      </c>
      <c r="Q515" t="e">
        <f>VLOOKUP($F515,'PAHs abbreviations'!$A$2:$B$17,2,FALSE)</f>
        <v>#N/A</v>
      </c>
      <c r="R515" s="3">
        <v>0.05</v>
      </c>
    </row>
    <row r="516" spans="1:18" hidden="1">
      <c r="A516" t="s">
        <v>117</v>
      </c>
      <c r="B516" t="s">
        <v>132</v>
      </c>
      <c r="C516" t="s">
        <v>135</v>
      </c>
      <c r="D516">
        <v>700</v>
      </c>
      <c r="E516" t="s">
        <v>119</v>
      </c>
      <c r="F516" t="s">
        <v>83</v>
      </c>
      <c r="G516" t="s">
        <v>76</v>
      </c>
      <c r="H516" s="3">
        <v>0.49</v>
      </c>
      <c r="I516" t="s">
        <v>27</v>
      </c>
      <c r="J516" s="1" t="s">
        <v>119</v>
      </c>
      <c r="K516" s="1" t="s">
        <v>119</v>
      </c>
      <c r="L516" t="b">
        <f>IF(COUNTIF(carcinogens!$A$2:$A$35,F516),TRUE,FALSE)</f>
        <v>1</v>
      </c>
      <c r="M516" t="b">
        <f t="shared" si="35"/>
        <v>0</v>
      </c>
      <c r="N516" s="3">
        <f t="shared" si="34"/>
        <v>0.49</v>
      </c>
      <c r="O516" t="b">
        <f t="shared" si="36"/>
        <v>0</v>
      </c>
      <c r="P516" t="str">
        <f>VLOOKUP(C516,'Feedstock source'!$A$1:$B$8,2,FALSE)</f>
        <v>sludge</v>
      </c>
      <c r="Q516" t="e">
        <f>VLOOKUP($F516,'PAHs abbreviations'!$A$2:$B$17,2,FALSE)</f>
        <v>#N/A</v>
      </c>
      <c r="R516" s="3">
        <v>0.49</v>
      </c>
    </row>
    <row r="517" spans="1:18" hidden="1">
      <c r="A517" t="s">
        <v>117</v>
      </c>
      <c r="B517" t="s">
        <v>132</v>
      </c>
      <c r="C517" t="s">
        <v>135</v>
      </c>
      <c r="D517">
        <v>700</v>
      </c>
      <c r="E517" t="s">
        <v>119</v>
      </c>
      <c r="F517" t="s">
        <v>85</v>
      </c>
      <c r="G517" t="s">
        <v>76</v>
      </c>
      <c r="H517" s="3">
        <v>0.18</v>
      </c>
      <c r="I517" t="s">
        <v>27</v>
      </c>
      <c r="J517" s="1" t="s">
        <v>119</v>
      </c>
      <c r="K517" s="1" t="s">
        <v>119</v>
      </c>
      <c r="L517" t="b">
        <f>IF(COUNTIF(carcinogens!$A$2:$A$35,F517),TRUE,FALSE)</f>
        <v>1</v>
      </c>
      <c r="M517" t="b">
        <f t="shared" si="35"/>
        <v>0</v>
      </c>
      <c r="N517" s="3">
        <f t="shared" si="34"/>
        <v>0.18</v>
      </c>
      <c r="O517" t="b">
        <f t="shared" si="36"/>
        <v>0</v>
      </c>
      <c r="P517" t="str">
        <f>VLOOKUP(C517,'Feedstock source'!$A$1:$B$8,2,FALSE)</f>
        <v>sludge</v>
      </c>
      <c r="Q517" t="e">
        <f>VLOOKUP($F517,'PAHs abbreviations'!$A$2:$B$17,2,FALSE)</f>
        <v>#N/A</v>
      </c>
      <c r="R517" s="3">
        <v>0.18</v>
      </c>
    </row>
    <row r="518" spans="1:18" hidden="1">
      <c r="A518" t="s">
        <v>117</v>
      </c>
      <c r="B518" t="s">
        <v>132</v>
      </c>
      <c r="C518" t="s">
        <v>135</v>
      </c>
      <c r="D518">
        <v>700</v>
      </c>
      <c r="E518" t="s">
        <v>119</v>
      </c>
      <c r="F518" t="s">
        <v>84</v>
      </c>
      <c r="G518" t="s">
        <v>76</v>
      </c>
      <c r="H518" s="3">
        <v>1.99</v>
      </c>
      <c r="I518" t="s">
        <v>27</v>
      </c>
      <c r="J518" s="1" t="s">
        <v>119</v>
      </c>
      <c r="K518" s="1" t="s">
        <v>119</v>
      </c>
      <c r="L518" t="b">
        <f>IF(COUNTIF(carcinogens!$A$2:$A$35,F518),TRUE,FALSE)</f>
        <v>1</v>
      </c>
      <c r="M518" t="b">
        <f t="shared" si="35"/>
        <v>0</v>
      </c>
      <c r="N518" s="3">
        <f t="shared" si="34"/>
        <v>1.99</v>
      </c>
      <c r="O518" t="b">
        <f t="shared" si="36"/>
        <v>0</v>
      </c>
      <c r="P518" t="str">
        <f>VLOOKUP(C518,'Feedstock source'!$A$1:$B$8,2,FALSE)</f>
        <v>sludge</v>
      </c>
      <c r="Q518" t="e">
        <f>VLOOKUP($F518,'PAHs abbreviations'!$A$2:$B$17,2,FALSE)</f>
        <v>#N/A</v>
      </c>
      <c r="R518" s="3">
        <v>1.99</v>
      </c>
    </row>
    <row r="519" spans="1:18" hidden="1">
      <c r="A519" t="s">
        <v>117</v>
      </c>
      <c r="B519" t="s">
        <v>132</v>
      </c>
      <c r="C519" t="s">
        <v>135</v>
      </c>
      <c r="D519">
        <v>700</v>
      </c>
      <c r="E519" t="s">
        <v>119</v>
      </c>
      <c r="F519" t="s">
        <v>94</v>
      </c>
      <c r="G519" t="s">
        <v>76</v>
      </c>
      <c r="H519" s="3">
        <v>0.49</v>
      </c>
      <c r="I519" t="s">
        <v>27</v>
      </c>
      <c r="J519" s="1" t="s">
        <v>119</v>
      </c>
      <c r="K519" s="1" t="s">
        <v>119</v>
      </c>
      <c r="L519" t="b">
        <f>IF(COUNTIF(carcinogens!$A$2:$A$35,F519),TRUE,FALSE)</f>
        <v>1</v>
      </c>
      <c r="M519" t="b">
        <f t="shared" si="35"/>
        <v>0</v>
      </c>
      <c r="N519" s="3">
        <f t="shared" si="34"/>
        <v>0.49</v>
      </c>
      <c r="O519" t="b">
        <f t="shared" si="36"/>
        <v>0</v>
      </c>
      <c r="P519" t="str">
        <f>VLOOKUP(C519,'Feedstock source'!$A$1:$B$8,2,FALSE)</f>
        <v>sludge</v>
      </c>
      <c r="Q519" t="e">
        <f>VLOOKUP($F519,'PAHs abbreviations'!$A$2:$B$17,2,FALSE)</f>
        <v>#N/A</v>
      </c>
      <c r="R519" s="3">
        <v>0.49</v>
      </c>
    </row>
    <row r="520" spans="1:18" hidden="1">
      <c r="A520" t="s">
        <v>117</v>
      </c>
      <c r="B520" t="s">
        <v>132</v>
      </c>
      <c r="C520" t="s">
        <v>135</v>
      </c>
      <c r="D520">
        <v>700</v>
      </c>
      <c r="E520" t="s">
        <v>119</v>
      </c>
      <c r="F520" t="s">
        <v>92</v>
      </c>
      <c r="G520" t="s">
        <v>76</v>
      </c>
      <c r="H520" s="3" t="s">
        <v>159</v>
      </c>
      <c r="I520" t="s">
        <v>27</v>
      </c>
      <c r="J520" s="1" t="s">
        <v>119</v>
      </c>
      <c r="K520" s="1" t="s">
        <v>119</v>
      </c>
      <c r="L520" t="b">
        <f>IF(COUNTIF(carcinogens!$A$2:$A$35,F520),TRUE,FALSE)</f>
        <v>1</v>
      </c>
      <c r="M520" t="b">
        <f t="shared" si="35"/>
        <v>1</v>
      </c>
      <c r="N520" s="3" t="str">
        <f t="shared" si="34"/>
        <v>&lt; 0.10</v>
      </c>
      <c r="O520" t="b">
        <f t="shared" si="36"/>
        <v>1</v>
      </c>
      <c r="P520" t="str">
        <f>VLOOKUP(C520,'Feedstock source'!$A$1:$B$8,2,FALSE)</f>
        <v>sludge</v>
      </c>
      <c r="Q520" t="e">
        <f>VLOOKUP($F520,'PAHs abbreviations'!$A$2:$B$17,2,FALSE)</f>
        <v>#N/A</v>
      </c>
      <c r="R520" s="3">
        <v>0.1</v>
      </c>
    </row>
    <row r="521" spans="1:18" hidden="1">
      <c r="A521" t="s">
        <v>117</v>
      </c>
      <c r="B521" t="s">
        <v>132</v>
      </c>
      <c r="C521" t="s">
        <v>135</v>
      </c>
      <c r="D521">
        <v>700</v>
      </c>
      <c r="E521" t="s">
        <v>119</v>
      </c>
      <c r="F521" t="s">
        <v>93</v>
      </c>
      <c r="G521" t="s">
        <v>76</v>
      </c>
      <c r="H521" s="3" t="s">
        <v>159</v>
      </c>
      <c r="I521" t="s">
        <v>27</v>
      </c>
      <c r="J521" s="1" t="s">
        <v>119</v>
      </c>
      <c r="K521" s="1" t="s">
        <v>119</v>
      </c>
      <c r="L521" t="b">
        <f>IF(COUNTIF(carcinogens!$A$2:$A$35,F521),TRUE,FALSE)</f>
        <v>1</v>
      </c>
      <c r="M521" t="b">
        <f t="shared" si="35"/>
        <v>1</v>
      </c>
      <c r="N521" s="3" t="str">
        <f t="shared" si="34"/>
        <v>&lt; 0.10</v>
      </c>
      <c r="O521" t="b">
        <f t="shared" si="36"/>
        <v>1</v>
      </c>
      <c r="P521" t="str">
        <f>VLOOKUP(C521,'Feedstock source'!$A$1:$B$8,2,FALSE)</f>
        <v>sludge</v>
      </c>
      <c r="Q521" t="e">
        <f>VLOOKUP($F521,'PAHs abbreviations'!$A$2:$B$17,2,FALSE)</f>
        <v>#N/A</v>
      </c>
      <c r="R521" s="3">
        <v>0.1</v>
      </c>
    </row>
    <row r="522" spans="1:18" hidden="1">
      <c r="A522" t="s">
        <v>117</v>
      </c>
      <c r="B522" t="s">
        <v>132</v>
      </c>
      <c r="C522" t="s">
        <v>135</v>
      </c>
      <c r="D522">
        <v>700</v>
      </c>
      <c r="E522" t="s">
        <v>119</v>
      </c>
      <c r="F522" t="s">
        <v>80</v>
      </c>
      <c r="G522" t="s">
        <v>76</v>
      </c>
      <c r="H522" s="3" t="s">
        <v>95</v>
      </c>
      <c r="I522" t="s">
        <v>27</v>
      </c>
      <c r="J522" s="1" t="s">
        <v>119</v>
      </c>
      <c r="K522" s="1" t="s">
        <v>119</v>
      </c>
      <c r="L522" t="b">
        <f>IF(COUNTIF(carcinogens!$A$2:$A$35,F522),TRUE,FALSE)</f>
        <v>1</v>
      </c>
      <c r="M522" t="b">
        <f t="shared" si="35"/>
        <v>1</v>
      </c>
      <c r="N522" s="3" t="str">
        <f t="shared" si="34"/>
        <v>&lt; 0.05</v>
      </c>
      <c r="O522" t="b">
        <f t="shared" si="36"/>
        <v>1</v>
      </c>
      <c r="P522" t="str">
        <f>VLOOKUP(C522,'Feedstock source'!$A$1:$B$8,2,FALSE)</f>
        <v>sludge</v>
      </c>
      <c r="Q522" t="e">
        <f>VLOOKUP($F522,'PAHs abbreviations'!$A$2:$B$17,2,FALSE)</f>
        <v>#N/A</v>
      </c>
      <c r="R522" s="3">
        <v>0.05</v>
      </c>
    </row>
    <row r="523" spans="1:18" hidden="1">
      <c r="A523" t="s">
        <v>117</v>
      </c>
      <c r="B523" t="s">
        <v>132</v>
      </c>
      <c r="C523" t="s">
        <v>135</v>
      </c>
      <c r="D523">
        <v>700</v>
      </c>
      <c r="E523" t="s">
        <v>119</v>
      </c>
      <c r="F523" t="s">
        <v>88</v>
      </c>
      <c r="G523" t="s">
        <v>76</v>
      </c>
      <c r="H523" s="3" t="s">
        <v>95</v>
      </c>
      <c r="I523" t="s">
        <v>27</v>
      </c>
      <c r="J523" s="1" t="s">
        <v>119</v>
      </c>
      <c r="K523" s="1" t="s">
        <v>119</v>
      </c>
      <c r="L523" t="b">
        <f>IF(COUNTIF(carcinogens!$A$2:$A$35,F523),TRUE,FALSE)</f>
        <v>1</v>
      </c>
      <c r="M523" t="b">
        <f t="shared" si="35"/>
        <v>1</v>
      </c>
      <c r="N523" s="3" t="str">
        <f t="shared" si="34"/>
        <v>&lt; 0.05</v>
      </c>
      <c r="O523" t="b">
        <f t="shared" si="36"/>
        <v>1</v>
      </c>
      <c r="P523" t="str">
        <f>VLOOKUP(C523,'Feedstock source'!$A$1:$B$8,2,FALSE)</f>
        <v>sludge</v>
      </c>
      <c r="Q523" t="e">
        <f>VLOOKUP($F523,'PAHs abbreviations'!$A$2:$B$17,2,FALSE)</f>
        <v>#N/A</v>
      </c>
      <c r="R523" s="3">
        <v>0.05</v>
      </c>
    </row>
    <row r="524" spans="1:18" hidden="1">
      <c r="A524" t="s">
        <v>117</v>
      </c>
      <c r="B524" t="s">
        <v>132</v>
      </c>
      <c r="C524" t="s">
        <v>135</v>
      </c>
      <c r="D524">
        <v>700</v>
      </c>
      <c r="E524" t="s">
        <v>119</v>
      </c>
      <c r="F524" t="s">
        <v>81</v>
      </c>
      <c r="G524" t="s">
        <v>76</v>
      </c>
      <c r="H524" s="3" t="s">
        <v>95</v>
      </c>
      <c r="I524" t="s">
        <v>27</v>
      </c>
      <c r="J524" s="1" t="s">
        <v>119</v>
      </c>
      <c r="K524" s="1" t="s">
        <v>119</v>
      </c>
      <c r="L524" t="b">
        <f>IF(COUNTIF(carcinogens!$A$2:$A$35,F524),TRUE,FALSE)</f>
        <v>1</v>
      </c>
      <c r="M524" t="b">
        <f t="shared" si="35"/>
        <v>1</v>
      </c>
      <c r="N524" s="3" t="str">
        <f t="shared" si="34"/>
        <v>&lt; 0.05</v>
      </c>
      <c r="O524" t="b">
        <f t="shared" si="36"/>
        <v>1</v>
      </c>
      <c r="P524" t="str">
        <f>VLOOKUP(C524,'Feedstock source'!$A$1:$B$8,2,FALSE)</f>
        <v>sludge</v>
      </c>
      <c r="Q524" t="e">
        <f>VLOOKUP($F524,'PAHs abbreviations'!$A$2:$B$17,2,FALSE)</f>
        <v>#N/A</v>
      </c>
      <c r="R524" s="3">
        <v>0.05</v>
      </c>
    </row>
    <row r="525" spans="1:18" hidden="1">
      <c r="A525" t="s">
        <v>117</v>
      </c>
      <c r="B525" t="s">
        <v>132</v>
      </c>
      <c r="C525" t="s">
        <v>135</v>
      </c>
      <c r="D525">
        <v>700</v>
      </c>
      <c r="E525" t="s">
        <v>119</v>
      </c>
      <c r="F525" t="s">
        <v>89</v>
      </c>
      <c r="G525" t="s">
        <v>76</v>
      </c>
      <c r="H525" s="3" t="s">
        <v>95</v>
      </c>
      <c r="I525" t="s">
        <v>27</v>
      </c>
      <c r="J525" s="1" t="s">
        <v>119</v>
      </c>
      <c r="K525" s="1" t="s">
        <v>119</v>
      </c>
      <c r="L525" t="b">
        <f>IF(COUNTIF(carcinogens!$A$2:$A$35,F525),TRUE,FALSE)</f>
        <v>1</v>
      </c>
      <c r="M525" t="b">
        <f t="shared" si="35"/>
        <v>1</v>
      </c>
      <c r="N525" s="3" t="str">
        <f t="shared" si="34"/>
        <v>&lt; 0.05</v>
      </c>
      <c r="O525" t="b">
        <f t="shared" si="36"/>
        <v>1</v>
      </c>
      <c r="P525" t="str">
        <f>VLOOKUP(C525,'Feedstock source'!$A$1:$B$8,2,FALSE)</f>
        <v>sludge</v>
      </c>
      <c r="Q525" t="e">
        <f>VLOOKUP($F525,'PAHs abbreviations'!$A$2:$B$17,2,FALSE)</f>
        <v>#N/A</v>
      </c>
      <c r="R525" s="3">
        <v>0.05</v>
      </c>
    </row>
    <row r="526" spans="1:18" hidden="1">
      <c r="A526" t="s">
        <v>117</v>
      </c>
      <c r="B526" t="s">
        <v>132</v>
      </c>
      <c r="C526" t="s">
        <v>135</v>
      </c>
      <c r="D526">
        <v>700</v>
      </c>
      <c r="E526" t="s">
        <v>119</v>
      </c>
      <c r="F526" t="s">
        <v>82</v>
      </c>
      <c r="G526" t="s">
        <v>76</v>
      </c>
      <c r="H526" s="3" t="s">
        <v>95</v>
      </c>
      <c r="I526" t="s">
        <v>27</v>
      </c>
      <c r="J526" s="1" t="s">
        <v>119</v>
      </c>
      <c r="K526" s="1" t="s">
        <v>119</v>
      </c>
      <c r="L526" t="b">
        <f>IF(COUNTIF(carcinogens!$A$2:$A$35,F526),TRUE,FALSE)</f>
        <v>1</v>
      </c>
      <c r="M526" t="b">
        <f t="shared" si="35"/>
        <v>1</v>
      </c>
      <c r="N526" s="3" t="str">
        <f t="shared" si="34"/>
        <v>&lt; 0.05</v>
      </c>
      <c r="O526" t="b">
        <f t="shared" si="36"/>
        <v>1</v>
      </c>
      <c r="P526" t="str">
        <f>VLOOKUP(C526,'Feedstock source'!$A$1:$B$8,2,FALSE)</f>
        <v>sludge</v>
      </c>
      <c r="Q526" t="e">
        <f>VLOOKUP($F526,'PAHs abbreviations'!$A$2:$B$17,2,FALSE)</f>
        <v>#N/A</v>
      </c>
      <c r="R526" s="3">
        <v>0.05</v>
      </c>
    </row>
    <row r="527" spans="1:18" hidden="1">
      <c r="A527" t="s">
        <v>117</v>
      </c>
      <c r="B527" t="s">
        <v>132</v>
      </c>
      <c r="C527" t="s">
        <v>135</v>
      </c>
      <c r="D527">
        <v>700</v>
      </c>
      <c r="E527" t="s">
        <v>119</v>
      </c>
      <c r="F527" t="s">
        <v>90</v>
      </c>
      <c r="G527" t="s">
        <v>76</v>
      </c>
      <c r="H527" s="3" t="s">
        <v>95</v>
      </c>
      <c r="I527" t="s">
        <v>27</v>
      </c>
      <c r="J527" s="1" t="s">
        <v>119</v>
      </c>
      <c r="K527" s="1" t="s">
        <v>119</v>
      </c>
      <c r="L527" t="b">
        <f>IF(COUNTIF(carcinogens!$A$2:$A$35,F527),TRUE,FALSE)</f>
        <v>1</v>
      </c>
      <c r="M527" t="b">
        <f t="shared" si="35"/>
        <v>1</v>
      </c>
      <c r="N527" s="3" t="str">
        <f t="shared" si="34"/>
        <v>&lt; 0.05</v>
      </c>
      <c r="O527" t="b">
        <f t="shared" si="36"/>
        <v>1</v>
      </c>
      <c r="P527" t="str">
        <f>VLOOKUP(C527,'Feedstock source'!$A$1:$B$8,2,FALSE)</f>
        <v>sludge</v>
      </c>
      <c r="Q527" t="e">
        <f>VLOOKUP($F527,'PAHs abbreviations'!$A$2:$B$17,2,FALSE)</f>
        <v>#N/A</v>
      </c>
      <c r="R527" s="3">
        <v>0.05</v>
      </c>
    </row>
    <row r="528" spans="1:18" hidden="1">
      <c r="A528" t="s">
        <v>117</v>
      </c>
      <c r="B528" t="s">
        <v>132</v>
      </c>
      <c r="C528" t="s">
        <v>135</v>
      </c>
      <c r="D528">
        <v>700</v>
      </c>
      <c r="E528" t="s">
        <v>119</v>
      </c>
      <c r="F528" t="s">
        <v>79</v>
      </c>
      <c r="G528" t="s">
        <v>76</v>
      </c>
      <c r="H528" s="3" t="s">
        <v>95</v>
      </c>
      <c r="I528" t="s">
        <v>27</v>
      </c>
      <c r="J528" s="1" t="s">
        <v>119</v>
      </c>
      <c r="K528" s="1" t="s">
        <v>119</v>
      </c>
      <c r="L528" t="b">
        <f>IF(COUNTIF(carcinogens!$A$2:$A$35,F528),TRUE,FALSE)</f>
        <v>1</v>
      </c>
      <c r="M528" t="b">
        <f t="shared" si="35"/>
        <v>1</v>
      </c>
      <c r="N528" s="3" t="str">
        <f t="shared" si="34"/>
        <v>&lt; 0.05</v>
      </c>
      <c r="O528" t="b">
        <f t="shared" si="36"/>
        <v>1</v>
      </c>
      <c r="P528" t="str">
        <f>VLOOKUP(C528,'Feedstock source'!$A$1:$B$8,2,FALSE)</f>
        <v>sludge</v>
      </c>
      <c r="Q528" t="e">
        <f>VLOOKUP($F528,'PAHs abbreviations'!$A$2:$B$17,2,FALSE)</f>
        <v>#N/A</v>
      </c>
      <c r="R528" s="3">
        <v>0.05</v>
      </c>
    </row>
    <row r="529" spans="1:18" hidden="1">
      <c r="A529" t="s">
        <v>117</v>
      </c>
      <c r="B529" t="s">
        <v>132</v>
      </c>
      <c r="C529" t="s">
        <v>135</v>
      </c>
      <c r="D529">
        <v>700</v>
      </c>
      <c r="E529" t="s">
        <v>119</v>
      </c>
      <c r="F529" t="s">
        <v>86</v>
      </c>
      <c r="G529" t="s">
        <v>76</v>
      </c>
      <c r="H529" s="3" t="s">
        <v>95</v>
      </c>
      <c r="I529" t="s">
        <v>27</v>
      </c>
      <c r="J529" s="1" t="s">
        <v>119</v>
      </c>
      <c r="K529" s="1" t="s">
        <v>119</v>
      </c>
      <c r="L529" t="b">
        <f>IF(COUNTIF(carcinogens!$A$2:$A$35,F529),TRUE,FALSE)</f>
        <v>1</v>
      </c>
      <c r="M529" t="b">
        <f t="shared" si="35"/>
        <v>1</v>
      </c>
      <c r="N529" s="3" t="str">
        <f t="shared" si="34"/>
        <v>&lt; 0.05</v>
      </c>
      <c r="O529" t="b">
        <f t="shared" si="36"/>
        <v>1</v>
      </c>
      <c r="P529" t="str">
        <f>VLOOKUP(C529,'Feedstock source'!$A$1:$B$8,2,FALSE)</f>
        <v>sludge</v>
      </c>
      <c r="Q529" t="e">
        <f>VLOOKUP($F529,'PAHs abbreviations'!$A$2:$B$17,2,FALSE)</f>
        <v>#N/A</v>
      </c>
      <c r="R529" s="3">
        <v>0.05</v>
      </c>
    </row>
    <row r="530" spans="1:18" hidden="1">
      <c r="A530" t="s">
        <v>117</v>
      </c>
      <c r="B530" t="s">
        <v>132</v>
      </c>
      <c r="C530" t="s">
        <v>135</v>
      </c>
      <c r="D530">
        <v>700</v>
      </c>
      <c r="E530" t="s">
        <v>119</v>
      </c>
      <c r="F530" t="s">
        <v>91</v>
      </c>
      <c r="G530" t="s">
        <v>76</v>
      </c>
      <c r="H530" s="3" t="s">
        <v>95</v>
      </c>
      <c r="I530" t="s">
        <v>27</v>
      </c>
      <c r="J530" s="1" t="s">
        <v>119</v>
      </c>
      <c r="K530" s="1" t="s">
        <v>119</v>
      </c>
      <c r="L530" t="b">
        <f>IF(COUNTIF(carcinogens!$A$2:$A$35,F530),TRUE,FALSE)</f>
        <v>1</v>
      </c>
      <c r="M530" t="b">
        <f t="shared" si="35"/>
        <v>1</v>
      </c>
      <c r="N530" s="3" t="str">
        <f t="shared" si="34"/>
        <v>&lt; 0.05</v>
      </c>
      <c r="O530" t="b">
        <f t="shared" si="36"/>
        <v>1</v>
      </c>
      <c r="P530" t="str">
        <f>VLOOKUP(C530,'Feedstock source'!$A$1:$B$8,2,FALSE)</f>
        <v>sludge</v>
      </c>
      <c r="Q530" t="e">
        <f>VLOOKUP($F530,'PAHs abbreviations'!$A$2:$B$17,2,FALSE)</f>
        <v>#N/A</v>
      </c>
      <c r="R530" s="3">
        <v>0.05</v>
      </c>
    </row>
    <row r="531" spans="1:18" hidden="1">
      <c r="A531" t="s">
        <v>117</v>
      </c>
      <c r="B531" t="s">
        <v>132</v>
      </c>
      <c r="C531" t="s">
        <v>135</v>
      </c>
      <c r="D531">
        <v>700</v>
      </c>
      <c r="E531" t="s">
        <v>119</v>
      </c>
      <c r="F531" t="s">
        <v>87</v>
      </c>
      <c r="G531" t="s">
        <v>76</v>
      </c>
      <c r="H531" s="3" t="s">
        <v>95</v>
      </c>
      <c r="I531" t="s">
        <v>27</v>
      </c>
      <c r="J531" s="1" t="s">
        <v>119</v>
      </c>
      <c r="K531" s="1" t="s">
        <v>119</v>
      </c>
      <c r="L531" t="b">
        <f>IF(COUNTIF(carcinogens!$A$2:$A$35,F531),TRUE,FALSE)</f>
        <v>1</v>
      </c>
      <c r="M531" t="b">
        <f t="shared" si="35"/>
        <v>1</v>
      </c>
      <c r="N531" s="3" t="str">
        <f t="shared" si="34"/>
        <v>&lt; 0.05</v>
      </c>
      <c r="O531" t="b">
        <f t="shared" si="36"/>
        <v>1</v>
      </c>
      <c r="P531" t="str">
        <f>VLOOKUP(C531,'Feedstock source'!$A$1:$B$8,2,FALSE)</f>
        <v>sludge</v>
      </c>
      <c r="Q531" t="e">
        <f>VLOOKUP($F531,'PAHs abbreviations'!$A$2:$B$17,2,FALSE)</f>
        <v>#N/A</v>
      </c>
      <c r="R531" s="3">
        <v>0.05</v>
      </c>
    </row>
    <row r="532" spans="1:18" hidden="1">
      <c r="A532" t="s">
        <v>117</v>
      </c>
      <c r="B532" t="s">
        <v>132</v>
      </c>
      <c r="C532" t="s">
        <v>135</v>
      </c>
      <c r="D532">
        <v>700</v>
      </c>
      <c r="E532" t="s">
        <v>119</v>
      </c>
      <c r="F532" t="s">
        <v>77</v>
      </c>
      <c r="G532" t="s">
        <v>76</v>
      </c>
      <c r="H532" s="3" t="s">
        <v>95</v>
      </c>
      <c r="I532" t="s">
        <v>27</v>
      </c>
      <c r="J532" s="1" t="s">
        <v>119</v>
      </c>
      <c r="K532" s="1" t="s">
        <v>119</v>
      </c>
      <c r="L532" t="b">
        <f>IF(COUNTIF(carcinogens!$A$2:$A$35,F532),TRUE,FALSE)</f>
        <v>1</v>
      </c>
      <c r="M532" t="b">
        <f t="shared" si="35"/>
        <v>1</v>
      </c>
      <c r="N532" s="3" t="str">
        <f t="shared" si="34"/>
        <v>&lt; 0.05</v>
      </c>
      <c r="O532" t="b">
        <f t="shared" si="36"/>
        <v>1</v>
      </c>
      <c r="P532" t="str">
        <f>VLOOKUP(C532,'Feedstock source'!$A$1:$B$8,2,FALSE)</f>
        <v>sludge</v>
      </c>
      <c r="Q532" t="e">
        <f>VLOOKUP($F532,'PAHs abbreviations'!$A$2:$B$17,2,FALSE)</f>
        <v>#N/A</v>
      </c>
      <c r="R532" s="3">
        <v>0.05</v>
      </c>
    </row>
    <row r="533" spans="1:18" hidden="1">
      <c r="A533" t="s">
        <v>118</v>
      </c>
      <c r="B533" t="s">
        <v>133</v>
      </c>
      <c r="C533" t="s">
        <v>135</v>
      </c>
      <c r="D533">
        <v>800</v>
      </c>
      <c r="E533" t="s">
        <v>119</v>
      </c>
      <c r="F533" t="s">
        <v>83</v>
      </c>
      <c r="G533" t="s">
        <v>76</v>
      </c>
      <c r="H533" s="3">
        <v>0.78</v>
      </c>
      <c r="I533" t="s">
        <v>27</v>
      </c>
      <c r="J533" s="1" t="s">
        <v>119</v>
      </c>
      <c r="K533" s="1" t="s">
        <v>119</v>
      </c>
      <c r="L533" t="b">
        <f>IF(COUNTIF(carcinogens!$A$2:$A$35,F533),TRUE,FALSE)</f>
        <v>1</v>
      </c>
      <c r="M533" t="b">
        <f t="shared" si="35"/>
        <v>0</v>
      </c>
      <c r="N533" s="3">
        <f t="shared" si="34"/>
        <v>0.78</v>
      </c>
      <c r="O533" t="b">
        <f t="shared" si="36"/>
        <v>0</v>
      </c>
      <c r="P533" t="str">
        <f>VLOOKUP(C533,'Feedstock source'!$A$1:$B$8,2,FALSE)</f>
        <v>sludge</v>
      </c>
      <c r="Q533" t="e">
        <f>VLOOKUP($F533,'PAHs abbreviations'!$A$2:$B$17,2,FALSE)</f>
        <v>#N/A</v>
      </c>
      <c r="R533" s="3">
        <v>0.78</v>
      </c>
    </row>
    <row r="534" spans="1:18" hidden="1">
      <c r="A534" t="s">
        <v>118</v>
      </c>
      <c r="B534" t="s">
        <v>133</v>
      </c>
      <c r="C534" t="s">
        <v>135</v>
      </c>
      <c r="D534">
        <v>800</v>
      </c>
      <c r="E534" t="s">
        <v>119</v>
      </c>
      <c r="F534" t="s">
        <v>92</v>
      </c>
      <c r="G534" t="s">
        <v>76</v>
      </c>
      <c r="H534" s="3">
        <v>0.21</v>
      </c>
      <c r="I534" t="s">
        <v>27</v>
      </c>
      <c r="J534" s="1" t="s">
        <v>119</v>
      </c>
      <c r="K534" s="1" t="s">
        <v>119</v>
      </c>
      <c r="L534" t="b">
        <f>IF(COUNTIF(carcinogens!$A$2:$A$35,F534),TRUE,FALSE)</f>
        <v>1</v>
      </c>
      <c r="M534" t="b">
        <f t="shared" si="35"/>
        <v>0</v>
      </c>
      <c r="N534" s="3">
        <f t="shared" ref="N534:N597" si="37">H534</f>
        <v>0.21</v>
      </c>
      <c r="O534" t="b">
        <f t="shared" si="36"/>
        <v>0</v>
      </c>
      <c r="P534" t="str">
        <f>VLOOKUP(C534,'Feedstock source'!$A$1:$B$8,2,FALSE)</f>
        <v>sludge</v>
      </c>
      <c r="Q534" t="e">
        <f>VLOOKUP($F534,'PAHs abbreviations'!$A$2:$B$17,2,FALSE)</f>
        <v>#N/A</v>
      </c>
      <c r="R534" s="3">
        <v>0.21</v>
      </c>
    </row>
    <row r="535" spans="1:18" hidden="1">
      <c r="A535" t="s">
        <v>118</v>
      </c>
      <c r="B535" t="s">
        <v>133</v>
      </c>
      <c r="C535" t="s">
        <v>135</v>
      </c>
      <c r="D535">
        <v>800</v>
      </c>
      <c r="E535" t="s">
        <v>119</v>
      </c>
      <c r="F535" t="s">
        <v>85</v>
      </c>
      <c r="G535" t="s">
        <v>76</v>
      </c>
      <c r="H535" s="3">
        <v>0.21</v>
      </c>
      <c r="I535" t="s">
        <v>27</v>
      </c>
      <c r="J535" s="1" t="s">
        <v>119</v>
      </c>
      <c r="K535" s="1" t="s">
        <v>119</v>
      </c>
      <c r="L535" t="b">
        <f>IF(COUNTIF(carcinogens!$A$2:$A$35,F535),TRUE,FALSE)</f>
        <v>1</v>
      </c>
      <c r="M535" t="b">
        <f t="shared" si="35"/>
        <v>0</v>
      </c>
      <c r="N535" s="3">
        <f t="shared" si="37"/>
        <v>0.21</v>
      </c>
      <c r="O535" t="b">
        <f t="shared" si="36"/>
        <v>0</v>
      </c>
      <c r="P535" t="str">
        <f>VLOOKUP(C535,'Feedstock source'!$A$1:$B$8,2,FALSE)</f>
        <v>sludge</v>
      </c>
      <c r="Q535" t="e">
        <f>VLOOKUP($F535,'PAHs abbreviations'!$A$2:$B$17,2,FALSE)</f>
        <v>#N/A</v>
      </c>
      <c r="R535" s="3">
        <v>0.21</v>
      </c>
    </row>
    <row r="536" spans="1:18" hidden="1">
      <c r="A536" t="s">
        <v>118</v>
      </c>
      <c r="B536" t="s">
        <v>133</v>
      </c>
      <c r="C536" t="s">
        <v>135</v>
      </c>
      <c r="D536">
        <v>800</v>
      </c>
      <c r="E536" t="s">
        <v>119</v>
      </c>
      <c r="F536" t="s">
        <v>84</v>
      </c>
      <c r="G536" t="s">
        <v>76</v>
      </c>
      <c r="H536" s="3">
        <v>1.26</v>
      </c>
      <c r="I536" t="s">
        <v>27</v>
      </c>
      <c r="J536" s="1" t="s">
        <v>119</v>
      </c>
      <c r="K536" s="1" t="s">
        <v>119</v>
      </c>
      <c r="L536" t="b">
        <f>IF(COUNTIF(carcinogens!$A$2:$A$35,F536),TRUE,FALSE)</f>
        <v>1</v>
      </c>
      <c r="M536" t="b">
        <f t="shared" si="35"/>
        <v>0</v>
      </c>
      <c r="N536" s="3">
        <f t="shared" si="37"/>
        <v>1.26</v>
      </c>
      <c r="O536" t="b">
        <f t="shared" si="36"/>
        <v>0</v>
      </c>
      <c r="P536" t="str">
        <f>VLOOKUP(C536,'Feedstock source'!$A$1:$B$8,2,FALSE)</f>
        <v>sludge</v>
      </c>
      <c r="Q536" t="e">
        <f>VLOOKUP($F536,'PAHs abbreviations'!$A$2:$B$17,2,FALSE)</f>
        <v>#N/A</v>
      </c>
      <c r="R536" s="3">
        <v>1.26</v>
      </c>
    </row>
    <row r="537" spans="1:18" hidden="1">
      <c r="A537" t="s">
        <v>118</v>
      </c>
      <c r="B537" t="s">
        <v>133</v>
      </c>
      <c r="C537" t="s">
        <v>135</v>
      </c>
      <c r="D537">
        <v>800</v>
      </c>
      <c r="E537" t="s">
        <v>119</v>
      </c>
      <c r="F537" t="s">
        <v>94</v>
      </c>
      <c r="G537" t="s">
        <v>76</v>
      </c>
      <c r="H537" s="3">
        <v>0.2</v>
      </c>
      <c r="I537" t="s">
        <v>27</v>
      </c>
      <c r="J537" s="1" t="s">
        <v>119</v>
      </c>
      <c r="K537" s="1" t="s">
        <v>119</v>
      </c>
      <c r="L537" t="b">
        <f>IF(COUNTIF(carcinogens!$A$2:$A$35,F537),TRUE,FALSE)</f>
        <v>1</v>
      </c>
      <c r="M537" t="b">
        <f t="shared" si="35"/>
        <v>0</v>
      </c>
      <c r="N537" s="3">
        <f t="shared" si="37"/>
        <v>0.2</v>
      </c>
      <c r="O537" t="b">
        <f t="shared" si="36"/>
        <v>0</v>
      </c>
      <c r="P537" t="str">
        <f>VLOOKUP(C537,'Feedstock source'!$A$1:$B$8,2,FALSE)</f>
        <v>sludge</v>
      </c>
      <c r="Q537" t="e">
        <f>VLOOKUP($F537,'PAHs abbreviations'!$A$2:$B$17,2,FALSE)</f>
        <v>#N/A</v>
      </c>
      <c r="R537" s="3">
        <v>0.2</v>
      </c>
    </row>
    <row r="538" spans="1:18" hidden="1">
      <c r="A538" t="s">
        <v>118</v>
      </c>
      <c r="B538" t="s">
        <v>133</v>
      </c>
      <c r="C538" t="s">
        <v>135</v>
      </c>
      <c r="D538">
        <v>800</v>
      </c>
      <c r="E538" t="s">
        <v>119</v>
      </c>
      <c r="F538" t="s">
        <v>93</v>
      </c>
      <c r="G538" t="s">
        <v>76</v>
      </c>
      <c r="H538" s="3" t="s">
        <v>159</v>
      </c>
      <c r="I538" t="s">
        <v>27</v>
      </c>
      <c r="J538" s="1" t="s">
        <v>119</v>
      </c>
      <c r="K538" s="1" t="s">
        <v>119</v>
      </c>
      <c r="L538" t="b">
        <f>IF(COUNTIF(carcinogens!$A$2:$A$35,F538),TRUE,FALSE)</f>
        <v>1</v>
      </c>
      <c r="M538" t="b">
        <f t="shared" si="35"/>
        <v>1</v>
      </c>
      <c r="N538" s="3" t="str">
        <f t="shared" si="37"/>
        <v>&lt; 0.10</v>
      </c>
      <c r="O538" t="b">
        <f t="shared" si="36"/>
        <v>1</v>
      </c>
      <c r="P538" t="str">
        <f>VLOOKUP(C538,'Feedstock source'!$A$1:$B$8,2,FALSE)</f>
        <v>sludge</v>
      </c>
      <c r="Q538" t="e">
        <f>VLOOKUP($F538,'PAHs abbreviations'!$A$2:$B$17,2,FALSE)</f>
        <v>#N/A</v>
      </c>
      <c r="R538" s="3">
        <v>0.1</v>
      </c>
    </row>
    <row r="539" spans="1:18" hidden="1">
      <c r="A539" t="s">
        <v>118</v>
      </c>
      <c r="B539" t="s">
        <v>133</v>
      </c>
      <c r="C539" t="s">
        <v>135</v>
      </c>
      <c r="D539">
        <v>800</v>
      </c>
      <c r="E539" t="s">
        <v>119</v>
      </c>
      <c r="F539" t="s">
        <v>80</v>
      </c>
      <c r="G539" t="s">
        <v>76</v>
      </c>
      <c r="H539" s="3" t="s">
        <v>159</v>
      </c>
      <c r="I539" t="s">
        <v>27</v>
      </c>
      <c r="J539" s="1" t="s">
        <v>119</v>
      </c>
      <c r="K539" s="1" t="s">
        <v>119</v>
      </c>
      <c r="L539" t="b">
        <f>IF(COUNTIF(carcinogens!$A$2:$A$35,F539),TRUE,FALSE)</f>
        <v>1</v>
      </c>
      <c r="M539" t="b">
        <f t="shared" si="35"/>
        <v>1</v>
      </c>
      <c r="N539" s="3" t="str">
        <f t="shared" si="37"/>
        <v>&lt; 0.10</v>
      </c>
      <c r="O539" t="b">
        <f t="shared" si="36"/>
        <v>1</v>
      </c>
      <c r="P539" t="str">
        <f>VLOOKUP(C539,'Feedstock source'!$A$1:$B$8,2,FALSE)</f>
        <v>sludge</v>
      </c>
      <c r="Q539" t="e">
        <f>VLOOKUP($F539,'PAHs abbreviations'!$A$2:$B$17,2,FALSE)</f>
        <v>#N/A</v>
      </c>
      <c r="R539" s="3">
        <v>0.1</v>
      </c>
    </row>
    <row r="540" spans="1:18" hidden="1">
      <c r="A540" t="s">
        <v>118</v>
      </c>
      <c r="B540" t="s">
        <v>133</v>
      </c>
      <c r="C540" t="s">
        <v>135</v>
      </c>
      <c r="D540">
        <v>800</v>
      </c>
      <c r="E540" t="s">
        <v>119</v>
      </c>
      <c r="F540" t="s">
        <v>88</v>
      </c>
      <c r="G540" t="s">
        <v>76</v>
      </c>
      <c r="H540" s="3" t="s">
        <v>165</v>
      </c>
      <c r="I540" t="s">
        <v>27</v>
      </c>
      <c r="J540" s="1" t="s">
        <v>119</v>
      </c>
      <c r="K540" s="1" t="s">
        <v>119</v>
      </c>
      <c r="L540" t="b">
        <f>IF(COUNTIF(carcinogens!$A$2:$A$35,F540),TRUE,FALSE)</f>
        <v>1</v>
      </c>
      <c r="M540" t="b">
        <f t="shared" si="35"/>
        <v>1</v>
      </c>
      <c r="N540" s="3" t="str">
        <f t="shared" si="37"/>
        <v>&lt; 0.07</v>
      </c>
      <c r="O540" t="b">
        <f t="shared" si="36"/>
        <v>1</v>
      </c>
      <c r="P540" t="str">
        <f>VLOOKUP(C540,'Feedstock source'!$A$1:$B$8,2,FALSE)</f>
        <v>sludge</v>
      </c>
      <c r="Q540" t="e">
        <f>VLOOKUP($F540,'PAHs abbreviations'!$A$2:$B$17,2,FALSE)</f>
        <v>#N/A</v>
      </c>
      <c r="R540" s="3">
        <v>7.0000000000000007E-2</v>
      </c>
    </row>
    <row r="541" spans="1:18" hidden="1">
      <c r="A541" t="s">
        <v>118</v>
      </c>
      <c r="B541" t="s">
        <v>133</v>
      </c>
      <c r="C541" t="s">
        <v>135</v>
      </c>
      <c r="D541">
        <v>800</v>
      </c>
      <c r="E541" t="s">
        <v>119</v>
      </c>
      <c r="F541" t="s">
        <v>81</v>
      </c>
      <c r="G541" t="s">
        <v>76</v>
      </c>
      <c r="H541" s="3" t="s">
        <v>158</v>
      </c>
      <c r="I541" t="s">
        <v>27</v>
      </c>
      <c r="J541" s="1" t="s">
        <v>119</v>
      </c>
      <c r="K541" s="1" t="s">
        <v>119</v>
      </c>
      <c r="L541" t="b">
        <f>IF(COUNTIF(carcinogens!$A$2:$A$35,F541),TRUE,FALSE)</f>
        <v>1</v>
      </c>
      <c r="M541" t="b">
        <f t="shared" si="35"/>
        <v>1</v>
      </c>
      <c r="N541" s="3" t="str">
        <f t="shared" si="37"/>
        <v>&lt; 0.06</v>
      </c>
      <c r="O541" t="b">
        <f t="shared" si="36"/>
        <v>1</v>
      </c>
      <c r="P541" t="str">
        <f>VLOOKUP(C541,'Feedstock source'!$A$1:$B$8,2,FALSE)</f>
        <v>sludge</v>
      </c>
      <c r="Q541" t="e">
        <f>VLOOKUP($F541,'PAHs abbreviations'!$A$2:$B$17,2,FALSE)</f>
        <v>#N/A</v>
      </c>
      <c r="R541" s="3">
        <v>0.06</v>
      </c>
    </row>
    <row r="542" spans="1:18" hidden="1">
      <c r="A542" t="s">
        <v>118</v>
      </c>
      <c r="B542" t="s">
        <v>133</v>
      </c>
      <c r="C542" t="s">
        <v>135</v>
      </c>
      <c r="D542">
        <v>800</v>
      </c>
      <c r="E542" t="s">
        <v>119</v>
      </c>
      <c r="F542" t="s">
        <v>89</v>
      </c>
      <c r="G542" t="s">
        <v>76</v>
      </c>
      <c r="H542" s="3" t="s">
        <v>95</v>
      </c>
      <c r="I542" t="s">
        <v>27</v>
      </c>
      <c r="J542" s="1" t="s">
        <v>119</v>
      </c>
      <c r="K542" s="1" t="s">
        <v>119</v>
      </c>
      <c r="L542" t="b">
        <f>IF(COUNTIF(carcinogens!$A$2:$A$35,F542),TRUE,FALSE)</f>
        <v>1</v>
      </c>
      <c r="M542" t="b">
        <f t="shared" si="35"/>
        <v>1</v>
      </c>
      <c r="N542" s="3" t="str">
        <f t="shared" si="37"/>
        <v>&lt; 0.05</v>
      </c>
      <c r="O542" t="b">
        <f t="shared" si="36"/>
        <v>1</v>
      </c>
      <c r="P542" t="str">
        <f>VLOOKUP(C542,'Feedstock source'!$A$1:$B$8,2,FALSE)</f>
        <v>sludge</v>
      </c>
      <c r="Q542" t="e">
        <f>VLOOKUP($F542,'PAHs abbreviations'!$A$2:$B$17,2,FALSE)</f>
        <v>#N/A</v>
      </c>
      <c r="R542" s="3">
        <v>0.05</v>
      </c>
    </row>
    <row r="543" spans="1:18" hidden="1">
      <c r="A543" t="s">
        <v>118</v>
      </c>
      <c r="B543" t="s">
        <v>133</v>
      </c>
      <c r="C543" t="s">
        <v>135</v>
      </c>
      <c r="D543">
        <v>800</v>
      </c>
      <c r="E543" t="s">
        <v>119</v>
      </c>
      <c r="F543" t="s">
        <v>82</v>
      </c>
      <c r="G543" t="s">
        <v>76</v>
      </c>
      <c r="H543" s="3" t="s">
        <v>165</v>
      </c>
      <c r="I543" t="s">
        <v>27</v>
      </c>
      <c r="J543" s="1" t="s">
        <v>119</v>
      </c>
      <c r="K543" s="1" t="s">
        <v>119</v>
      </c>
      <c r="L543" t="b">
        <f>IF(COUNTIF(carcinogens!$A$2:$A$35,F543),TRUE,FALSE)</f>
        <v>1</v>
      </c>
      <c r="M543" t="b">
        <f t="shared" si="35"/>
        <v>1</v>
      </c>
      <c r="N543" s="3" t="str">
        <f t="shared" si="37"/>
        <v>&lt; 0.07</v>
      </c>
      <c r="O543" t="b">
        <f t="shared" si="36"/>
        <v>1</v>
      </c>
      <c r="P543" t="str">
        <f>VLOOKUP(C543,'Feedstock source'!$A$1:$B$8,2,FALSE)</f>
        <v>sludge</v>
      </c>
      <c r="Q543" t="e">
        <f>VLOOKUP($F543,'PAHs abbreviations'!$A$2:$B$17,2,FALSE)</f>
        <v>#N/A</v>
      </c>
      <c r="R543" s="3">
        <v>7.0000000000000007E-2</v>
      </c>
    </row>
    <row r="544" spans="1:18" hidden="1">
      <c r="A544" t="s">
        <v>118</v>
      </c>
      <c r="B544" t="s">
        <v>133</v>
      </c>
      <c r="C544" t="s">
        <v>135</v>
      </c>
      <c r="D544">
        <v>800</v>
      </c>
      <c r="E544" t="s">
        <v>119</v>
      </c>
      <c r="F544" t="s">
        <v>90</v>
      </c>
      <c r="G544" t="s">
        <v>76</v>
      </c>
      <c r="H544" s="3" t="s">
        <v>95</v>
      </c>
      <c r="I544" t="s">
        <v>27</v>
      </c>
      <c r="J544" s="1" t="s">
        <v>119</v>
      </c>
      <c r="K544" s="1" t="s">
        <v>119</v>
      </c>
      <c r="L544" t="b">
        <f>IF(COUNTIF(carcinogens!$A$2:$A$35,F544),TRUE,FALSE)</f>
        <v>1</v>
      </c>
      <c r="M544" t="b">
        <f t="shared" si="35"/>
        <v>1</v>
      </c>
      <c r="N544" s="3" t="str">
        <f t="shared" si="37"/>
        <v>&lt; 0.05</v>
      </c>
      <c r="O544" t="b">
        <f t="shared" si="36"/>
        <v>1</v>
      </c>
      <c r="P544" t="str">
        <f>VLOOKUP(C544,'Feedstock source'!$A$1:$B$8,2,FALSE)</f>
        <v>sludge</v>
      </c>
      <c r="Q544" t="e">
        <f>VLOOKUP($F544,'PAHs abbreviations'!$A$2:$B$17,2,FALSE)</f>
        <v>#N/A</v>
      </c>
      <c r="R544" s="3">
        <v>0.05</v>
      </c>
    </row>
    <row r="545" spans="1:18" hidden="1">
      <c r="A545" t="s">
        <v>118</v>
      </c>
      <c r="B545" t="s">
        <v>133</v>
      </c>
      <c r="C545" t="s">
        <v>135</v>
      </c>
      <c r="D545">
        <v>800</v>
      </c>
      <c r="E545" t="s">
        <v>119</v>
      </c>
      <c r="F545" t="s">
        <v>79</v>
      </c>
      <c r="G545" t="s">
        <v>76</v>
      </c>
      <c r="H545" s="3" t="s">
        <v>95</v>
      </c>
      <c r="I545" t="s">
        <v>27</v>
      </c>
      <c r="J545" s="1" t="s">
        <v>119</v>
      </c>
      <c r="K545" s="1" t="s">
        <v>119</v>
      </c>
      <c r="L545" t="b">
        <f>IF(COUNTIF(carcinogens!$A$2:$A$35,F545),TRUE,FALSE)</f>
        <v>1</v>
      </c>
      <c r="M545" t="b">
        <f t="shared" si="35"/>
        <v>1</v>
      </c>
      <c r="N545" s="3" t="str">
        <f t="shared" si="37"/>
        <v>&lt; 0.05</v>
      </c>
      <c r="O545" t="b">
        <f t="shared" si="36"/>
        <v>1</v>
      </c>
      <c r="P545" t="str">
        <f>VLOOKUP(C545,'Feedstock source'!$A$1:$B$8,2,FALSE)</f>
        <v>sludge</v>
      </c>
      <c r="Q545" t="e">
        <f>VLOOKUP($F545,'PAHs abbreviations'!$A$2:$B$17,2,FALSE)</f>
        <v>#N/A</v>
      </c>
      <c r="R545" s="3">
        <v>0.05</v>
      </c>
    </row>
    <row r="546" spans="1:18" hidden="1">
      <c r="A546" t="s">
        <v>118</v>
      </c>
      <c r="B546" t="s">
        <v>133</v>
      </c>
      <c r="C546" t="s">
        <v>135</v>
      </c>
      <c r="D546">
        <v>800</v>
      </c>
      <c r="E546" t="s">
        <v>119</v>
      </c>
      <c r="F546" t="s">
        <v>86</v>
      </c>
      <c r="G546" t="s">
        <v>76</v>
      </c>
      <c r="H546" s="3" t="s">
        <v>95</v>
      </c>
      <c r="I546" t="s">
        <v>27</v>
      </c>
      <c r="J546" s="1" t="s">
        <v>119</v>
      </c>
      <c r="K546" s="1" t="s">
        <v>119</v>
      </c>
      <c r="L546" t="b">
        <f>IF(COUNTIF(carcinogens!$A$2:$A$35,F546),TRUE,FALSE)</f>
        <v>1</v>
      </c>
      <c r="M546" t="b">
        <f t="shared" si="35"/>
        <v>1</v>
      </c>
      <c r="N546" s="3" t="str">
        <f t="shared" si="37"/>
        <v>&lt; 0.05</v>
      </c>
      <c r="O546" t="b">
        <f t="shared" si="36"/>
        <v>1</v>
      </c>
      <c r="P546" t="str">
        <f>VLOOKUP(C546,'Feedstock source'!$A$1:$B$8,2,FALSE)</f>
        <v>sludge</v>
      </c>
      <c r="Q546" t="e">
        <f>VLOOKUP($F546,'PAHs abbreviations'!$A$2:$B$17,2,FALSE)</f>
        <v>#N/A</v>
      </c>
      <c r="R546" s="3">
        <v>0.05</v>
      </c>
    </row>
    <row r="547" spans="1:18" hidden="1">
      <c r="A547" t="s">
        <v>118</v>
      </c>
      <c r="B547" t="s">
        <v>133</v>
      </c>
      <c r="C547" t="s">
        <v>135</v>
      </c>
      <c r="D547">
        <v>800</v>
      </c>
      <c r="E547" t="s">
        <v>119</v>
      </c>
      <c r="F547" t="s">
        <v>91</v>
      </c>
      <c r="G547" t="s">
        <v>76</v>
      </c>
      <c r="H547" s="3" t="s">
        <v>95</v>
      </c>
      <c r="I547" t="s">
        <v>27</v>
      </c>
      <c r="J547" s="1" t="s">
        <v>119</v>
      </c>
      <c r="K547" s="1" t="s">
        <v>119</v>
      </c>
      <c r="L547" t="b">
        <f>IF(COUNTIF(carcinogens!$A$2:$A$35,F547),TRUE,FALSE)</f>
        <v>1</v>
      </c>
      <c r="M547" t="b">
        <f t="shared" si="35"/>
        <v>1</v>
      </c>
      <c r="N547" s="3" t="str">
        <f t="shared" si="37"/>
        <v>&lt; 0.05</v>
      </c>
      <c r="O547" t="b">
        <f t="shared" si="36"/>
        <v>1</v>
      </c>
      <c r="P547" t="str">
        <f>VLOOKUP(C547,'Feedstock source'!$A$1:$B$8,2,FALSE)</f>
        <v>sludge</v>
      </c>
      <c r="Q547" t="e">
        <f>VLOOKUP($F547,'PAHs abbreviations'!$A$2:$B$17,2,FALSE)</f>
        <v>#N/A</v>
      </c>
      <c r="R547" s="3">
        <v>0.05</v>
      </c>
    </row>
    <row r="548" spans="1:18" hidden="1">
      <c r="A548" t="s">
        <v>118</v>
      </c>
      <c r="B548" t="s">
        <v>133</v>
      </c>
      <c r="C548" t="s">
        <v>135</v>
      </c>
      <c r="D548">
        <v>800</v>
      </c>
      <c r="E548" t="s">
        <v>119</v>
      </c>
      <c r="F548" t="s">
        <v>87</v>
      </c>
      <c r="G548" t="s">
        <v>76</v>
      </c>
      <c r="H548" s="3" t="s">
        <v>95</v>
      </c>
      <c r="I548" t="s">
        <v>27</v>
      </c>
      <c r="J548" s="1" t="s">
        <v>119</v>
      </c>
      <c r="K548" s="1" t="s">
        <v>119</v>
      </c>
      <c r="L548" t="b">
        <f>IF(COUNTIF(carcinogens!$A$2:$A$35,F548),TRUE,FALSE)</f>
        <v>1</v>
      </c>
      <c r="M548" t="b">
        <f t="shared" si="35"/>
        <v>1</v>
      </c>
      <c r="N548" s="3" t="str">
        <f t="shared" si="37"/>
        <v>&lt; 0.05</v>
      </c>
      <c r="O548" t="b">
        <f t="shared" si="36"/>
        <v>1</v>
      </c>
      <c r="P548" t="str">
        <f>VLOOKUP(C548,'Feedstock source'!$A$1:$B$8,2,FALSE)</f>
        <v>sludge</v>
      </c>
      <c r="Q548" t="e">
        <f>VLOOKUP($F548,'PAHs abbreviations'!$A$2:$B$17,2,FALSE)</f>
        <v>#N/A</v>
      </c>
      <c r="R548" s="3">
        <v>0.05</v>
      </c>
    </row>
    <row r="549" spans="1:18" hidden="1">
      <c r="A549" t="s">
        <v>118</v>
      </c>
      <c r="B549" t="s">
        <v>133</v>
      </c>
      <c r="C549" t="s">
        <v>135</v>
      </c>
      <c r="D549">
        <v>800</v>
      </c>
      <c r="E549" t="s">
        <v>119</v>
      </c>
      <c r="F549" t="s">
        <v>77</v>
      </c>
      <c r="G549" t="s">
        <v>76</v>
      </c>
      <c r="H549" s="3" t="s">
        <v>95</v>
      </c>
      <c r="I549" t="s">
        <v>27</v>
      </c>
      <c r="J549" s="1" t="s">
        <v>119</v>
      </c>
      <c r="K549" s="1" t="s">
        <v>119</v>
      </c>
      <c r="L549" t="b">
        <f>IF(COUNTIF(carcinogens!$A$2:$A$35,F549),TRUE,FALSE)</f>
        <v>1</v>
      </c>
      <c r="M549" t="b">
        <f t="shared" si="35"/>
        <v>1</v>
      </c>
      <c r="N549" s="3" t="str">
        <f t="shared" si="37"/>
        <v>&lt; 0.05</v>
      </c>
      <c r="O549" t="b">
        <f t="shared" si="36"/>
        <v>1</v>
      </c>
      <c r="P549" t="str">
        <f>VLOOKUP(C549,'Feedstock source'!$A$1:$B$8,2,FALSE)</f>
        <v>sludge</v>
      </c>
      <c r="Q549" t="e">
        <f>VLOOKUP($F549,'PAHs abbreviations'!$A$2:$B$17,2,FALSE)</f>
        <v>#N/A</v>
      </c>
      <c r="R549" s="3">
        <v>0.05</v>
      </c>
    </row>
    <row r="550" spans="1:18" hidden="1">
      <c r="A550" t="s">
        <v>115</v>
      </c>
      <c r="B550" t="s">
        <v>130</v>
      </c>
      <c r="C550" t="s">
        <v>135</v>
      </c>
      <c r="D550">
        <v>500</v>
      </c>
      <c r="E550" t="s">
        <v>119</v>
      </c>
      <c r="F550" t="s">
        <v>49</v>
      </c>
      <c r="G550" t="s">
        <v>46</v>
      </c>
      <c r="H550" s="3">
        <v>0.20200000000000001</v>
      </c>
      <c r="I550" t="s">
        <v>0</v>
      </c>
      <c r="J550" s="1" t="s">
        <v>119</v>
      </c>
      <c r="K550" s="1" t="s">
        <v>119</v>
      </c>
      <c r="L550" t="b">
        <f>IF(COUNTIF(carcinogens!$A$2:$A$35,F550),TRUE,FALSE)</f>
        <v>0</v>
      </c>
      <c r="M550" t="b">
        <f t="shared" si="35"/>
        <v>0</v>
      </c>
      <c r="N550" s="3">
        <f t="shared" si="37"/>
        <v>0.20200000000000001</v>
      </c>
      <c r="O550" t="b">
        <f t="shared" si="36"/>
        <v>0</v>
      </c>
      <c r="P550" t="str">
        <f>VLOOKUP(C550,'Feedstock source'!$A$1:$B$8,2,FALSE)</f>
        <v>sludge</v>
      </c>
      <c r="Q550" t="str">
        <f>VLOOKUP($F550,'PAHs abbreviations'!$A$2:$B$17,2,FALSE)</f>
        <v>Ace</v>
      </c>
      <c r="R550" s="3">
        <v>0.20200000000000001</v>
      </c>
    </row>
    <row r="551" spans="1:18" hidden="1">
      <c r="A551" t="s">
        <v>115</v>
      </c>
      <c r="B551" t="s">
        <v>130</v>
      </c>
      <c r="C551" t="s">
        <v>135</v>
      </c>
      <c r="D551">
        <v>500</v>
      </c>
      <c r="E551" t="s">
        <v>119</v>
      </c>
      <c r="F551" t="s">
        <v>49</v>
      </c>
      <c r="G551" t="s">
        <v>46</v>
      </c>
      <c r="H551" s="3">
        <v>0.22800000000000001</v>
      </c>
      <c r="I551" t="s">
        <v>0</v>
      </c>
      <c r="J551" s="1" t="s">
        <v>119</v>
      </c>
      <c r="K551" s="1" t="s">
        <v>119</v>
      </c>
      <c r="L551" t="b">
        <f>IF(COUNTIF(carcinogens!$A$2:$A$35,F551),TRUE,FALSE)</f>
        <v>0</v>
      </c>
      <c r="M551" t="b">
        <f t="shared" si="35"/>
        <v>0</v>
      </c>
      <c r="N551" s="3">
        <f t="shared" si="37"/>
        <v>0.22800000000000001</v>
      </c>
      <c r="O551" t="b">
        <f t="shared" si="36"/>
        <v>0</v>
      </c>
      <c r="P551" t="str">
        <f>VLOOKUP(C551,'Feedstock source'!$A$1:$B$8,2,FALSE)</f>
        <v>sludge</v>
      </c>
      <c r="Q551" t="str">
        <f>VLOOKUP($F551,'PAHs abbreviations'!$A$2:$B$17,2,FALSE)</f>
        <v>Ace</v>
      </c>
      <c r="R551" s="3">
        <v>0.22800000000000001</v>
      </c>
    </row>
    <row r="552" spans="1:18" hidden="1">
      <c r="A552" t="s">
        <v>115</v>
      </c>
      <c r="B552" t="s">
        <v>130</v>
      </c>
      <c r="C552" t="s">
        <v>135</v>
      </c>
      <c r="D552">
        <v>500</v>
      </c>
      <c r="E552" t="s">
        <v>119</v>
      </c>
      <c r="F552" t="s">
        <v>49</v>
      </c>
      <c r="G552" t="s">
        <v>46</v>
      </c>
      <c r="H552" s="3">
        <v>0.23200000000000001</v>
      </c>
      <c r="I552" t="s">
        <v>0</v>
      </c>
      <c r="J552" s="1" t="s">
        <v>119</v>
      </c>
      <c r="K552" s="1" t="s">
        <v>119</v>
      </c>
      <c r="L552" t="b">
        <f>IF(COUNTIF(carcinogens!$A$2:$A$35,F552),TRUE,FALSE)</f>
        <v>0</v>
      </c>
      <c r="M552" t="b">
        <f t="shared" si="35"/>
        <v>0</v>
      </c>
      <c r="N552" s="3">
        <f t="shared" si="37"/>
        <v>0.23200000000000001</v>
      </c>
      <c r="O552" t="b">
        <f t="shared" si="36"/>
        <v>0</v>
      </c>
      <c r="P552" t="str">
        <f>VLOOKUP(C552,'Feedstock source'!$A$1:$B$8,2,FALSE)</f>
        <v>sludge</v>
      </c>
      <c r="Q552" t="str">
        <f>VLOOKUP($F552,'PAHs abbreviations'!$A$2:$B$17,2,FALSE)</f>
        <v>Ace</v>
      </c>
      <c r="R552" s="3">
        <v>0.23200000000000001</v>
      </c>
    </row>
    <row r="553" spans="1:18" hidden="1">
      <c r="A553" t="s">
        <v>115</v>
      </c>
      <c r="B553" t="s">
        <v>130</v>
      </c>
      <c r="C553" t="s">
        <v>135</v>
      </c>
      <c r="D553">
        <v>500</v>
      </c>
      <c r="E553" t="s">
        <v>119</v>
      </c>
      <c r="F553" t="s">
        <v>48</v>
      </c>
      <c r="G553" t="s">
        <v>46</v>
      </c>
      <c r="H553" s="3">
        <v>0.34300000000000003</v>
      </c>
      <c r="I553" t="s">
        <v>0</v>
      </c>
      <c r="J553" s="1" t="s">
        <v>119</v>
      </c>
      <c r="K553" s="1" t="s">
        <v>119</v>
      </c>
      <c r="L553" t="b">
        <f>IF(COUNTIF(carcinogens!$A$2:$A$35,F553),TRUE,FALSE)</f>
        <v>0</v>
      </c>
      <c r="M553" t="b">
        <f t="shared" si="35"/>
        <v>0</v>
      </c>
      <c r="N553" s="3">
        <f t="shared" si="37"/>
        <v>0.34300000000000003</v>
      </c>
      <c r="O553" t="b">
        <f t="shared" si="36"/>
        <v>0</v>
      </c>
      <c r="P553" t="str">
        <f>VLOOKUP(C553,'Feedstock source'!$A$1:$B$8,2,FALSE)</f>
        <v>sludge</v>
      </c>
      <c r="Q553" t="str">
        <f>VLOOKUP($F553,'PAHs abbreviations'!$A$2:$B$17,2,FALSE)</f>
        <v>Acy</v>
      </c>
      <c r="R553" s="3">
        <v>0.34300000000000003</v>
      </c>
    </row>
    <row r="554" spans="1:18" hidden="1">
      <c r="A554" t="s">
        <v>115</v>
      </c>
      <c r="B554" t="s">
        <v>130</v>
      </c>
      <c r="C554" t="s">
        <v>135</v>
      </c>
      <c r="D554">
        <v>500</v>
      </c>
      <c r="E554" t="s">
        <v>119</v>
      </c>
      <c r="F554" t="s">
        <v>48</v>
      </c>
      <c r="G554" t="s">
        <v>46</v>
      </c>
      <c r="H554" s="3">
        <v>0.39100000000000001</v>
      </c>
      <c r="I554" t="s">
        <v>0</v>
      </c>
      <c r="J554" s="1" t="s">
        <v>119</v>
      </c>
      <c r="K554" s="1" t="s">
        <v>119</v>
      </c>
      <c r="L554" t="b">
        <f>IF(COUNTIF(carcinogens!$A$2:$A$35,F554),TRUE,FALSE)</f>
        <v>0</v>
      </c>
      <c r="M554" t="b">
        <f t="shared" si="35"/>
        <v>0</v>
      </c>
      <c r="N554" s="3">
        <f t="shared" si="37"/>
        <v>0.39100000000000001</v>
      </c>
      <c r="O554" t="b">
        <f t="shared" si="36"/>
        <v>0</v>
      </c>
      <c r="P554" t="str">
        <f>VLOOKUP(C554,'Feedstock source'!$A$1:$B$8,2,FALSE)</f>
        <v>sludge</v>
      </c>
      <c r="Q554" t="str">
        <f>VLOOKUP($F554,'PAHs abbreviations'!$A$2:$B$17,2,FALSE)</f>
        <v>Acy</v>
      </c>
      <c r="R554" s="3">
        <v>0.39100000000000001</v>
      </c>
    </row>
    <row r="555" spans="1:18" hidden="1">
      <c r="A555" t="s">
        <v>115</v>
      </c>
      <c r="B555" t="s">
        <v>130</v>
      </c>
      <c r="C555" t="s">
        <v>135</v>
      </c>
      <c r="D555">
        <v>500</v>
      </c>
      <c r="E555" t="s">
        <v>119</v>
      </c>
      <c r="F555" t="s">
        <v>48</v>
      </c>
      <c r="G555" t="s">
        <v>46</v>
      </c>
      <c r="H555" s="3">
        <v>0.43099999999999999</v>
      </c>
      <c r="I555" t="s">
        <v>0</v>
      </c>
      <c r="J555" s="1" t="s">
        <v>119</v>
      </c>
      <c r="K555" s="1" t="s">
        <v>119</v>
      </c>
      <c r="L555" t="b">
        <f>IF(COUNTIF(carcinogens!$A$2:$A$35,F555),TRUE,FALSE)</f>
        <v>0</v>
      </c>
      <c r="M555" t="b">
        <f t="shared" si="35"/>
        <v>0</v>
      </c>
      <c r="N555" s="3">
        <f t="shared" si="37"/>
        <v>0.43099999999999999</v>
      </c>
      <c r="O555" t="b">
        <f t="shared" si="36"/>
        <v>0</v>
      </c>
      <c r="P555" t="str">
        <f>VLOOKUP(C555,'Feedstock source'!$A$1:$B$8,2,FALSE)</f>
        <v>sludge</v>
      </c>
      <c r="Q555" t="str">
        <f>VLOOKUP($F555,'PAHs abbreviations'!$A$2:$B$17,2,FALSE)</f>
        <v>Acy</v>
      </c>
      <c r="R555" s="3">
        <v>0.43099999999999999</v>
      </c>
    </row>
    <row r="556" spans="1:18" hidden="1">
      <c r="A556" t="s">
        <v>115</v>
      </c>
      <c r="B556" t="s">
        <v>130</v>
      </c>
      <c r="C556" t="s">
        <v>135</v>
      </c>
      <c r="D556">
        <v>500</v>
      </c>
      <c r="E556" t="s">
        <v>119</v>
      </c>
      <c r="F556" t="s">
        <v>52</v>
      </c>
      <c r="G556" t="s">
        <v>46</v>
      </c>
      <c r="H556" s="3">
        <v>0.89700000000000002</v>
      </c>
      <c r="I556" t="s">
        <v>0</v>
      </c>
      <c r="J556" s="1" t="s">
        <v>119</v>
      </c>
      <c r="K556" s="1" t="s">
        <v>119</v>
      </c>
      <c r="L556" t="b">
        <f>IF(COUNTIF(carcinogens!$A$2:$A$35,F556),TRUE,FALSE)</f>
        <v>0</v>
      </c>
      <c r="M556" t="b">
        <f t="shared" si="35"/>
        <v>0</v>
      </c>
      <c r="N556" s="3">
        <f t="shared" si="37"/>
        <v>0.89700000000000002</v>
      </c>
      <c r="O556" t="b">
        <f t="shared" si="36"/>
        <v>0</v>
      </c>
      <c r="P556" t="str">
        <f>VLOOKUP(C556,'Feedstock source'!$A$1:$B$8,2,FALSE)</f>
        <v>sludge</v>
      </c>
      <c r="Q556" t="str">
        <f>VLOOKUP($F556,'PAHs abbreviations'!$A$2:$B$17,2,FALSE)</f>
        <v>Ant</v>
      </c>
      <c r="R556" s="3">
        <v>0.89700000000000002</v>
      </c>
    </row>
    <row r="557" spans="1:18" hidden="1">
      <c r="A557" t="s">
        <v>115</v>
      </c>
      <c r="B557" t="s">
        <v>130</v>
      </c>
      <c r="C557" t="s">
        <v>135</v>
      </c>
      <c r="D557">
        <v>500</v>
      </c>
      <c r="E557" t="s">
        <v>119</v>
      </c>
      <c r="F557" t="s">
        <v>52</v>
      </c>
      <c r="G557" t="s">
        <v>46</v>
      </c>
      <c r="H557" s="3">
        <v>0.96399999999999997</v>
      </c>
      <c r="I557" t="s">
        <v>0</v>
      </c>
      <c r="J557" s="1" t="s">
        <v>119</v>
      </c>
      <c r="K557" s="1" t="s">
        <v>119</v>
      </c>
      <c r="L557" t="b">
        <f>IF(COUNTIF(carcinogens!$A$2:$A$35,F557),TRUE,FALSE)</f>
        <v>0</v>
      </c>
      <c r="M557" t="b">
        <f t="shared" si="35"/>
        <v>0</v>
      </c>
      <c r="N557" s="3">
        <f t="shared" si="37"/>
        <v>0.96399999999999997</v>
      </c>
      <c r="O557" t="b">
        <f t="shared" si="36"/>
        <v>0</v>
      </c>
      <c r="P557" t="str">
        <f>VLOOKUP(C557,'Feedstock source'!$A$1:$B$8,2,FALSE)</f>
        <v>sludge</v>
      </c>
      <c r="Q557" t="str">
        <f>VLOOKUP($F557,'PAHs abbreviations'!$A$2:$B$17,2,FALSE)</f>
        <v>Ant</v>
      </c>
      <c r="R557" s="3">
        <v>0.96399999999999997</v>
      </c>
    </row>
    <row r="558" spans="1:18" hidden="1">
      <c r="A558" t="s">
        <v>115</v>
      </c>
      <c r="B558" t="s">
        <v>130</v>
      </c>
      <c r="C558" t="s">
        <v>135</v>
      </c>
      <c r="D558">
        <v>500</v>
      </c>
      <c r="E558" t="s">
        <v>119</v>
      </c>
      <c r="F558" t="s">
        <v>52</v>
      </c>
      <c r="G558" t="s">
        <v>46</v>
      </c>
      <c r="H558" s="3">
        <v>1.01</v>
      </c>
      <c r="I558" t="s">
        <v>0</v>
      </c>
      <c r="J558" s="1" t="s">
        <v>119</v>
      </c>
      <c r="K558" s="1" t="s">
        <v>119</v>
      </c>
      <c r="L558" t="b">
        <f>IF(COUNTIF(carcinogens!$A$2:$A$35,F558),TRUE,FALSE)</f>
        <v>0</v>
      </c>
      <c r="M558" t="b">
        <f t="shared" si="35"/>
        <v>0</v>
      </c>
      <c r="N558" s="3">
        <f t="shared" si="37"/>
        <v>1.01</v>
      </c>
      <c r="O558" t="b">
        <f t="shared" si="36"/>
        <v>0</v>
      </c>
      <c r="P558" t="str">
        <f>VLOOKUP(C558,'Feedstock source'!$A$1:$B$8,2,FALSE)</f>
        <v>sludge</v>
      </c>
      <c r="Q558" t="str">
        <f>VLOOKUP($F558,'PAHs abbreviations'!$A$2:$B$17,2,FALSE)</f>
        <v>Ant</v>
      </c>
      <c r="R558" s="3">
        <v>1.01</v>
      </c>
    </row>
    <row r="559" spans="1:18" hidden="1">
      <c r="A559" t="s">
        <v>115</v>
      </c>
      <c r="B559" t="s">
        <v>130</v>
      </c>
      <c r="C559" t="s">
        <v>135</v>
      </c>
      <c r="D559">
        <v>500</v>
      </c>
      <c r="E559" t="s">
        <v>119</v>
      </c>
      <c r="F559" t="s">
        <v>55</v>
      </c>
      <c r="G559" t="s">
        <v>46</v>
      </c>
      <c r="H559" s="3">
        <v>0.33500000000000002</v>
      </c>
      <c r="I559" t="s">
        <v>0</v>
      </c>
      <c r="J559" s="1" t="s">
        <v>119</v>
      </c>
      <c r="K559" s="1" t="s">
        <v>119</v>
      </c>
      <c r="L559" t="b">
        <f>IF(COUNTIF(carcinogens!$A$2:$A$35,F559),TRUE,FALSE)</f>
        <v>1</v>
      </c>
      <c r="M559" t="b">
        <f t="shared" si="35"/>
        <v>0</v>
      </c>
      <c r="N559" s="3">
        <f t="shared" si="37"/>
        <v>0.33500000000000002</v>
      </c>
      <c r="O559" t="b">
        <f t="shared" si="36"/>
        <v>0</v>
      </c>
      <c r="P559" t="str">
        <f>VLOOKUP(C559,'Feedstock source'!$A$1:$B$8,2,FALSE)</f>
        <v>sludge</v>
      </c>
      <c r="Q559" t="str">
        <f>VLOOKUP($F559,'PAHs abbreviations'!$A$2:$B$17,2,FALSE)</f>
        <v>B(a)A</v>
      </c>
      <c r="R559" s="3">
        <v>0.33500000000000002</v>
      </c>
    </row>
    <row r="560" spans="1:18" hidden="1">
      <c r="A560" t="s">
        <v>115</v>
      </c>
      <c r="B560" t="s">
        <v>130</v>
      </c>
      <c r="C560" t="s">
        <v>135</v>
      </c>
      <c r="D560">
        <v>500</v>
      </c>
      <c r="E560" t="s">
        <v>119</v>
      </c>
      <c r="F560" t="s">
        <v>55</v>
      </c>
      <c r="G560" t="s">
        <v>46</v>
      </c>
      <c r="H560" s="3">
        <v>0.372</v>
      </c>
      <c r="I560" t="s">
        <v>0</v>
      </c>
      <c r="J560" s="1" t="s">
        <v>119</v>
      </c>
      <c r="K560" s="1" t="s">
        <v>119</v>
      </c>
      <c r="L560" t="b">
        <f>IF(COUNTIF(carcinogens!$A$2:$A$35,F560),TRUE,FALSE)</f>
        <v>1</v>
      </c>
      <c r="M560" t="b">
        <f t="shared" si="35"/>
        <v>0</v>
      </c>
      <c r="N560" s="3">
        <f t="shared" si="37"/>
        <v>0.372</v>
      </c>
      <c r="O560" t="b">
        <f t="shared" si="36"/>
        <v>0</v>
      </c>
      <c r="P560" t="str">
        <f>VLOOKUP(C560,'Feedstock source'!$A$1:$B$8,2,FALSE)</f>
        <v>sludge</v>
      </c>
      <c r="Q560" t="str">
        <f>VLOOKUP($F560,'PAHs abbreviations'!$A$2:$B$17,2,FALSE)</f>
        <v>B(a)A</v>
      </c>
      <c r="R560" s="3">
        <v>0.372</v>
      </c>
    </row>
    <row r="561" spans="1:18" hidden="1">
      <c r="A561" t="s">
        <v>115</v>
      </c>
      <c r="B561" t="s">
        <v>130</v>
      </c>
      <c r="C561" t="s">
        <v>135</v>
      </c>
      <c r="D561">
        <v>500</v>
      </c>
      <c r="E561" t="s">
        <v>119</v>
      </c>
      <c r="F561" t="s">
        <v>55</v>
      </c>
      <c r="G561" t="s">
        <v>46</v>
      </c>
      <c r="H561" s="3">
        <v>0.38700000000000001</v>
      </c>
      <c r="I561" t="s">
        <v>0</v>
      </c>
      <c r="J561" s="1" t="s">
        <v>119</v>
      </c>
      <c r="K561" s="1" t="s">
        <v>119</v>
      </c>
      <c r="L561" t="b">
        <f>IF(COUNTIF(carcinogens!$A$2:$A$35,F561),TRUE,FALSE)</f>
        <v>1</v>
      </c>
      <c r="M561" t="b">
        <f t="shared" si="35"/>
        <v>0</v>
      </c>
      <c r="N561" s="3">
        <f t="shared" si="37"/>
        <v>0.38700000000000001</v>
      </c>
      <c r="O561" t="b">
        <f t="shared" si="36"/>
        <v>0</v>
      </c>
      <c r="P561" t="str">
        <f>VLOOKUP(C561,'Feedstock source'!$A$1:$B$8,2,FALSE)</f>
        <v>sludge</v>
      </c>
      <c r="Q561" t="str">
        <f>VLOOKUP($F561,'PAHs abbreviations'!$A$2:$B$17,2,FALSE)</f>
        <v>B(a)A</v>
      </c>
      <c r="R561" s="3">
        <v>0.38700000000000001</v>
      </c>
    </row>
    <row r="562" spans="1:18" hidden="1">
      <c r="A562" t="s">
        <v>115</v>
      </c>
      <c r="B562" t="s">
        <v>130</v>
      </c>
      <c r="C562" t="s">
        <v>135</v>
      </c>
      <c r="D562">
        <v>500</v>
      </c>
      <c r="E562" t="s">
        <v>119</v>
      </c>
      <c r="F562" t="s">
        <v>59</v>
      </c>
      <c r="G562" t="s">
        <v>46</v>
      </c>
      <c r="H562" s="3">
        <v>0.38700000000000001</v>
      </c>
      <c r="I562" t="s">
        <v>0</v>
      </c>
      <c r="J562" s="1" t="s">
        <v>119</v>
      </c>
      <c r="K562" s="1" t="s">
        <v>119</v>
      </c>
      <c r="L562" t="b">
        <f>IF(COUNTIF(carcinogens!$A$2:$A$35,F562),TRUE,FALSE)</f>
        <v>1</v>
      </c>
      <c r="M562" t="b">
        <f t="shared" si="35"/>
        <v>0</v>
      </c>
      <c r="N562" s="3">
        <f t="shared" si="37"/>
        <v>0.38700000000000001</v>
      </c>
      <c r="O562" t="b">
        <f t="shared" si="36"/>
        <v>0</v>
      </c>
      <c r="P562" t="str">
        <f>VLOOKUP(C562,'Feedstock source'!$A$1:$B$8,2,FALSE)</f>
        <v>sludge</v>
      </c>
      <c r="Q562" t="str">
        <f>VLOOKUP($F562,'PAHs abbreviations'!$A$2:$B$17,2,FALSE)</f>
        <v>B(a)P</v>
      </c>
      <c r="R562" s="3">
        <v>0.38700000000000001</v>
      </c>
    </row>
    <row r="563" spans="1:18" hidden="1">
      <c r="A563" t="s">
        <v>115</v>
      </c>
      <c r="B563" t="s">
        <v>130</v>
      </c>
      <c r="C563" t="s">
        <v>135</v>
      </c>
      <c r="D563">
        <v>500</v>
      </c>
      <c r="E563" t="s">
        <v>119</v>
      </c>
      <c r="F563" t="s">
        <v>59</v>
      </c>
      <c r="G563" t="s">
        <v>46</v>
      </c>
      <c r="H563" s="3">
        <v>0.45100000000000001</v>
      </c>
      <c r="I563" t="s">
        <v>0</v>
      </c>
      <c r="J563" s="1" t="s">
        <v>119</v>
      </c>
      <c r="K563" s="1" t="s">
        <v>119</v>
      </c>
      <c r="L563" t="b">
        <f>IF(COUNTIF(carcinogens!$A$2:$A$35,F563),TRUE,FALSE)</f>
        <v>1</v>
      </c>
      <c r="M563" t="b">
        <f t="shared" si="35"/>
        <v>0</v>
      </c>
      <c r="N563" s="3">
        <f t="shared" si="37"/>
        <v>0.45100000000000001</v>
      </c>
      <c r="O563" t="b">
        <f t="shared" si="36"/>
        <v>0</v>
      </c>
      <c r="P563" t="str">
        <f>VLOOKUP(C563,'Feedstock source'!$A$1:$B$8,2,FALSE)</f>
        <v>sludge</v>
      </c>
      <c r="Q563" t="str">
        <f>VLOOKUP($F563,'PAHs abbreviations'!$A$2:$B$17,2,FALSE)</f>
        <v>B(a)P</v>
      </c>
      <c r="R563" s="3">
        <v>0.45100000000000001</v>
      </c>
    </row>
    <row r="564" spans="1:18" hidden="1">
      <c r="A564" t="s">
        <v>115</v>
      </c>
      <c r="B564" t="s">
        <v>130</v>
      </c>
      <c r="C564" t="s">
        <v>135</v>
      </c>
      <c r="D564">
        <v>500</v>
      </c>
      <c r="E564" t="s">
        <v>119</v>
      </c>
      <c r="F564" t="s">
        <v>59</v>
      </c>
      <c r="G564" t="s">
        <v>46</v>
      </c>
      <c r="H564" s="3">
        <v>0.47299999999999898</v>
      </c>
      <c r="I564" t="s">
        <v>0</v>
      </c>
      <c r="J564" s="1" t="s">
        <v>119</v>
      </c>
      <c r="K564" s="1" t="s">
        <v>119</v>
      </c>
      <c r="L564" t="b">
        <f>IF(COUNTIF(carcinogens!$A$2:$A$35,F564),TRUE,FALSE)</f>
        <v>1</v>
      </c>
      <c r="M564" t="b">
        <f t="shared" si="35"/>
        <v>0</v>
      </c>
      <c r="N564" s="3">
        <f t="shared" si="37"/>
        <v>0.47299999999999898</v>
      </c>
      <c r="O564" t="b">
        <f t="shared" si="36"/>
        <v>0</v>
      </c>
      <c r="P564" t="str">
        <f>VLOOKUP(C564,'Feedstock source'!$A$1:$B$8,2,FALSE)</f>
        <v>sludge</v>
      </c>
      <c r="Q564" t="str">
        <f>VLOOKUP($F564,'PAHs abbreviations'!$A$2:$B$17,2,FALSE)</f>
        <v>B(a)P</v>
      </c>
      <c r="R564" s="3">
        <v>0.47299999999999898</v>
      </c>
    </row>
    <row r="565" spans="1:18" hidden="1">
      <c r="A565" t="s">
        <v>115</v>
      </c>
      <c r="B565" t="s">
        <v>130</v>
      </c>
      <c r="C565" t="s">
        <v>135</v>
      </c>
      <c r="D565">
        <v>500</v>
      </c>
      <c r="E565" t="s">
        <v>119</v>
      </c>
      <c r="F565" t="s">
        <v>57</v>
      </c>
      <c r="G565" t="s">
        <v>46</v>
      </c>
      <c r="H565" s="3">
        <v>0.21099999999999999</v>
      </c>
      <c r="I565" t="s">
        <v>0</v>
      </c>
      <c r="J565" s="1" t="s">
        <v>119</v>
      </c>
      <c r="K565" s="1" t="s">
        <v>119</v>
      </c>
      <c r="L565" t="b">
        <f>IF(COUNTIF(carcinogens!$A$2:$A$35,F565),TRUE,FALSE)</f>
        <v>1</v>
      </c>
      <c r="M565" t="b">
        <f t="shared" si="35"/>
        <v>0</v>
      </c>
      <c r="N565" s="3">
        <f t="shared" si="37"/>
        <v>0.21099999999999999</v>
      </c>
      <c r="O565" t="b">
        <f t="shared" si="36"/>
        <v>0</v>
      </c>
      <c r="P565" t="str">
        <f>VLOOKUP(C565,'Feedstock source'!$A$1:$B$8,2,FALSE)</f>
        <v>sludge</v>
      </c>
      <c r="Q565" t="str">
        <f>VLOOKUP($F565,'PAHs abbreviations'!$A$2:$B$17,2,FALSE)</f>
        <v>B(b)F</v>
      </c>
      <c r="R565" s="3">
        <v>0.21099999999999999</v>
      </c>
    </row>
    <row r="566" spans="1:18" hidden="1">
      <c r="A566" t="s">
        <v>115</v>
      </c>
      <c r="B566" t="s">
        <v>130</v>
      </c>
      <c r="C566" t="s">
        <v>135</v>
      </c>
      <c r="D566">
        <v>500</v>
      </c>
      <c r="E566" t="s">
        <v>119</v>
      </c>
      <c r="F566" t="s">
        <v>57</v>
      </c>
      <c r="G566" t="s">
        <v>46</v>
      </c>
      <c r="H566" s="3">
        <v>0.252</v>
      </c>
      <c r="I566" t="s">
        <v>0</v>
      </c>
      <c r="J566" s="1" t="s">
        <v>119</v>
      </c>
      <c r="K566" s="1" t="s">
        <v>119</v>
      </c>
      <c r="L566" t="b">
        <f>IF(COUNTIF(carcinogens!$A$2:$A$35,F566),TRUE,FALSE)</f>
        <v>1</v>
      </c>
      <c r="M566" t="b">
        <f t="shared" si="35"/>
        <v>0</v>
      </c>
      <c r="N566" s="3">
        <f t="shared" si="37"/>
        <v>0.252</v>
      </c>
      <c r="O566" t="b">
        <f t="shared" si="36"/>
        <v>0</v>
      </c>
      <c r="P566" t="str">
        <f>VLOOKUP(C566,'Feedstock source'!$A$1:$B$8,2,FALSE)</f>
        <v>sludge</v>
      </c>
      <c r="Q566" t="str">
        <f>VLOOKUP($F566,'PAHs abbreviations'!$A$2:$B$17,2,FALSE)</f>
        <v>B(b)F</v>
      </c>
      <c r="R566" s="3">
        <v>0.252</v>
      </c>
    </row>
    <row r="567" spans="1:18" hidden="1">
      <c r="A567" t="s">
        <v>115</v>
      </c>
      <c r="B567" t="s">
        <v>130</v>
      </c>
      <c r="C567" t="s">
        <v>135</v>
      </c>
      <c r="D567">
        <v>500</v>
      </c>
      <c r="E567" t="s">
        <v>119</v>
      </c>
      <c r="F567" t="s">
        <v>57</v>
      </c>
      <c r="G567" t="s">
        <v>46</v>
      </c>
      <c r="H567" s="3">
        <v>0.27300000000000002</v>
      </c>
      <c r="I567" t="s">
        <v>0</v>
      </c>
      <c r="J567" s="1" t="s">
        <v>119</v>
      </c>
      <c r="K567" s="1" t="s">
        <v>119</v>
      </c>
      <c r="L567" t="b">
        <f>IF(COUNTIF(carcinogens!$A$2:$A$35,F567),TRUE,FALSE)</f>
        <v>1</v>
      </c>
      <c r="M567" t="b">
        <f t="shared" si="35"/>
        <v>0</v>
      </c>
      <c r="N567" s="3">
        <f t="shared" si="37"/>
        <v>0.27300000000000002</v>
      </c>
      <c r="O567" t="b">
        <f t="shared" si="36"/>
        <v>0</v>
      </c>
      <c r="P567" t="str">
        <f>VLOOKUP(C567,'Feedstock source'!$A$1:$B$8,2,FALSE)</f>
        <v>sludge</v>
      </c>
      <c r="Q567" t="str">
        <f>VLOOKUP($F567,'PAHs abbreviations'!$A$2:$B$17,2,FALSE)</f>
        <v>B(b)F</v>
      </c>
      <c r="R567" s="3">
        <v>0.27300000000000002</v>
      </c>
    </row>
    <row r="568" spans="1:18" hidden="1">
      <c r="A568" t="s">
        <v>115</v>
      </c>
      <c r="B568" t="s">
        <v>130</v>
      </c>
      <c r="C568" t="s">
        <v>135</v>
      </c>
      <c r="D568">
        <v>500</v>
      </c>
      <c r="E568" t="s">
        <v>119</v>
      </c>
      <c r="F568" t="s">
        <v>61</v>
      </c>
      <c r="G568" t="s">
        <v>46</v>
      </c>
      <c r="H568" s="3">
        <v>0.17699999999999899</v>
      </c>
      <c r="I568" t="s">
        <v>0</v>
      </c>
      <c r="J568" s="1" t="s">
        <v>119</v>
      </c>
      <c r="K568" s="1" t="s">
        <v>119</v>
      </c>
      <c r="L568" t="b">
        <f>IF(COUNTIF(carcinogens!$A$2:$A$35,F568),TRUE,FALSE)</f>
        <v>1</v>
      </c>
      <c r="M568" t="b">
        <f t="shared" si="35"/>
        <v>0</v>
      </c>
      <c r="N568" s="3">
        <f t="shared" si="37"/>
        <v>0.17699999999999899</v>
      </c>
      <c r="O568" t="b">
        <f t="shared" si="36"/>
        <v>0</v>
      </c>
      <c r="P568" t="str">
        <f>VLOOKUP(C568,'Feedstock source'!$A$1:$B$8,2,FALSE)</f>
        <v>sludge</v>
      </c>
      <c r="Q568" t="str">
        <f>VLOOKUP($F568,'PAHs abbreviations'!$A$2:$B$17,2,FALSE)</f>
        <v>B(ghi)P</v>
      </c>
      <c r="R568" s="3">
        <v>0.17699999999999899</v>
      </c>
    </row>
    <row r="569" spans="1:18" hidden="1">
      <c r="A569" t="s">
        <v>115</v>
      </c>
      <c r="B569" t="s">
        <v>130</v>
      </c>
      <c r="C569" t="s">
        <v>135</v>
      </c>
      <c r="D569">
        <v>500</v>
      </c>
      <c r="E569" t="s">
        <v>119</v>
      </c>
      <c r="F569" t="s">
        <v>61</v>
      </c>
      <c r="G569" t="s">
        <v>46</v>
      </c>
      <c r="H569" s="3">
        <v>0.20399999999999899</v>
      </c>
      <c r="I569" t="s">
        <v>0</v>
      </c>
      <c r="J569" s="1" t="s">
        <v>119</v>
      </c>
      <c r="K569" s="1" t="s">
        <v>119</v>
      </c>
      <c r="L569" t="b">
        <f>IF(COUNTIF(carcinogens!$A$2:$A$35,F569),TRUE,FALSE)</f>
        <v>1</v>
      </c>
      <c r="M569" t="b">
        <f t="shared" si="35"/>
        <v>0</v>
      </c>
      <c r="N569" s="3">
        <f t="shared" si="37"/>
        <v>0.20399999999999899</v>
      </c>
      <c r="O569" t="b">
        <f t="shared" si="36"/>
        <v>0</v>
      </c>
      <c r="P569" t="str">
        <f>VLOOKUP(C569,'Feedstock source'!$A$1:$B$8,2,FALSE)</f>
        <v>sludge</v>
      </c>
      <c r="Q569" t="str">
        <f>VLOOKUP($F569,'PAHs abbreviations'!$A$2:$B$17,2,FALSE)</f>
        <v>B(ghi)P</v>
      </c>
      <c r="R569" s="3">
        <v>0.20399999999999899</v>
      </c>
    </row>
    <row r="570" spans="1:18" hidden="1">
      <c r="A570" t="s">
        <v>115</v>
      </c>
      <c r="B570" t="s">
        <v>130</v>
      </c>
      <c r="C570" t="s">
        <v>135</v>
      </c>
      <c r="D570">
        <v>500</v>
      </c>
      <c r="E570" t="s">
        <v>119</v>
      </c>
      <c r="F570" t="s">
        <v>61</v>
      </c>
      <c r="G570" t="s">
        <v>46</v>
      </c>
      <c r="H570" s="3">
        <v>0.218</v>
      </c>
      <c r="I570" t="s">
        <v>0</v>
      </c>
      <c r="J570" s="1" t="s">
        <v>119</v>
      </c>
      <c r="K570" s="1" t="s">
        <v>119</v>
      </c>
      <c r="L570" t="b">
        <f>IF(COUNTIF(carcinogens!$A$2:$A$35,F570),TRUE,FALSE)</f>
        <v>1</v>
      </c>
      <c r="M570" t="b">
        <f t="shared" si="35"/>
        <v>0</v>
      </c>
      <c r="N570" s="3">
        <f t="shared" si="37"/>
        <v>0.218</v>
      </c>
      <c r="O570" t="b">
        <f t="shared" si="36"/>
        <v>0</v>
      </c>
      <c r="P570" t="str">
        <f>VLOOKUP(C570,'Feedstock source'!$A$1:$B$8,2,FALSE)</f>
        <v>sludge</v>
      </c>
      <c r="Q570" t="str">
        <f>VLOOKUP($F570,'PAHs abbreviations'!$A$2:$B$17,2,FALSE)</f>
        <v>B(ghi)P</v>
      </c>
      <c r="R570" s="3">
        <v>0.218</v>
      </c>
    </row>
    <row r="571" spans="1:18" hidden="1">
      <c r="A571" t="s">
        <v>115</v>
      </c>
      <c r="B571" t="s">
        <v>130</v>
      </c>
      <c r="C571" t="s">
        <v>135</v>
      </c>
      <c r="D571">
        <v>500</v>
      </c>
      <c r="E571" t="s">
        <v>119</v>
      </c>
      <c r="F571" t="s">
        <v>58</v>
      </c>
      <c r="G571" t="s">
        <v>46</v>
      </c>
      <c r="H571" s="3">
        <v>0.13100000000000001</v>
      </c>
      <c r="I571" t="s">
        <v>0</v>
      </c>
      <c r="J571" s="1" t="s">
        <v>119</v>
      </c>
      <c r="K571" s="1" t="s">
        <v>119</v>
      </c>
      <c r="L571" t="b">
        <f>IF(COUNTIF(carcinogens!$A$2:$A$35,F571),TRUE,FALSE)</f>
        <v>1</v>
      </c>
      <c r="M571" t="b">
        <f t="shared" si="35"/>
        <v>0</v>
      </c>
      <c r="N571" s="3">
        <f t="shared" si="37"/>
        <v>0.13100000000000001</v>
      </c>
      <c r="O571" t="b">
        <f t="shared" si="36"/>
        <v>0</v>
      </c>
      <c r="P571" t="str">
        <f>VLOOKUP(C571,'Feedstock source'!$A$1:$B$8,2,FALSE)</f>
        <v>sludge</v>
      </c>
      <c r="Q571" t="str">
        <f>VLOOKUP($F571,'PAHs abbreviations'!$A$2:$B$17,2,FALSE)</f>
        <v>B(k)F</v>
      </c>
      <c r="R571" s="3">
        <v>0.13100000000000001</v>
      </c>
    </row>
    <row r="572" spans="1:18" hidden="1">
      <c r="A572" t="s">
        <v>115</v>
      </c>
      <c r="B572" t="s">
        <v>130</v>
      </c>
      <c r="C572" t="s">
        <v>135</v>
      </c>
      <c r="D572">
        <v>500</v>
      </c>
      <c r="E572" t="s">
        <v>119</v>
      </c>
      <c r="F572" t="s">
        <v>58</v>
      </c>
      <c r="G572" t="s">
        <v>46</v>
      </c>
      <c r="H572" s="3">
        <v>0.15</v>
      </c>
      <c r="I572" t="s">
        <v>0</v>
      </c>
      <c r="J572" s="1" t="s">
        <v>119</v>
      </c>
      <c r="K572" s="1" t="s">
        <v>119</v>
      </c>
      <c r="L572" t="b">
        <f>IF(COUNTIF(carcinogens!$A$2:$A$35,F572),TRUE,FALSE)</f>
        <v>1</v>
      </c>
      <c r="M572" t="b">
        <f t="shared" si="35"/>
        <v>0</v>
      </c>
      <c r="N572" s="3">
        <f t="shared" si="37"/>
        <v>0.15</v>
      </c>
      <c r="O572" t="b">
        <f t="shared" si="36"/>
        <v>0</v>
      </c>
      <c r="P572" t="str">
        <f>VLOOKUP(C572,'Feedstock source'!$A$1:$B$8,2,FALSE)</f>
        <v>sludge</v>
      </c>
      <c r="Q572" t="str">
        <f>VLOOKUP($F572,'PAHs abbreviations'!$A$2:$B$17,2,FALSE)</f>
        <v>B(k)F</v>
      </c>
      <c r="R572" s="3">
        <v>0.15</v>
      </c>
    </row>
    <row r="573" spans="1:18" hidden="1">
      <c r="A573" t="s">
        <v>115</v>
      </c>
      <c r="B573" t="s">
        <v>130</v>
      </c>
      <c r="C573" t="s">
        <v>135</v>
      </c>
      <c r="D573">
        <v>500</v>
      </c>
      <c r="E573" t="s">
        <v>119</v>
      </c>
      <c r="F573" t="s">
        <v>58</v>
      </c>
      <c r="G573" t="s">
        <v>46</v>
      </c>
      <c r="H573" s="3">
        <v>0.157</v>
      </c>
      <c r="I573" t="s">
        <v>0</v>
      </c>
      <c r="J573" s="1" t="s">
        <v>119</v>
      </c>
      <c r="K573" s="1" t="s">
        <v>119</v>
      </c>
      <c r="L573" t="b">
        <f>IF(COUNTIF(carcinogens!$A$2:$A$35,F573),TRUE,FALSE)</f>
        <v>1</v>
      </c>
      <c r="M573" t="b">
        <f t="shared" si="35"/>
        <v>0</v>
      </c>
      <c r="N573" s="3">
        <f t="shared" si="37"/>
        <v>0.157</v>
      </c>
      <c r="O573" t="b">
        <f t="shared" si="36"/>
        <v>0</v>
      </c>
      <c r="P573" t="str">
        <f>VLOOKUP(C573,'Feedstock source'!$A$1:$B$8,2,FALSE)</f>
        <v>sludge</v>
      </c>
      <c r="Q573" t="str">
        <f>VLOOKUP($F573,'PAHs abbreviations'!$A$2:$B$17,2,FALSE)</f>
        <v>B(k)F</v>
      </c>
      <c r="R573" s="3">
        <v>0.157</v>
      </c>
    </row>
    <row r="574" spans="1:18" hidden="1">
      <c r="A574" t="s">
        <v>115</v>
      </c>
      <c r="B574" t="s">
        <v>130</v>
      </c>
      <c r="C574" t="s">
        <v>135</v>
      </c>
      <c r="D574">
        <v>500</v>
      </c>
      <c r="E574" t="s">
        <v>119</v>
      </c>
      <c r="F574" t="s">
        <v>56</v>
      </c>
      <c r="G574" t="s">
        <v>46</v>
      </c>
      <c r="H574" s="3">
        <v>0.79900000000000004</v>
      </c>
      <c r="I574" t="s">
        <v>0</v>
      </c>
      <c r="J574" s="1" t="s">
        <v>119</v>
      </c>
      <c r="K574" s="1" t="s">
        <v>119</v>
      </c>
      <c r="L574" t="b">
        <f>IF(COUNTIF(carcinogens!$A$2:$A$35,F574),TRUE,FALSE)</f>
        <v>1</v>
      </c>
      <c r="M574" t="b">
        <f t="shared" si="35"/>
        <v>0</v>
      </c>
      <c r="N574" s="3">
        <f t="shared" si="37"/>
        <v>0.79900000000000004</v>
      </c>
      <c r="O574" t="b">
        <f t="shared" si="36"/>
        <v>0</v>
      </c>
      <c r="P574" t="str">
        <f>VLOOKUP(C574,'Feedstock source'!$A$1:$B$8,2,FALSE)</f>
        <v>sludge</v>
      </c>
      <c r="Q574" t="str">
        <f>VLOOKUP($F574,'PAHs abbreviations'!$A$2:$B$17,2,FALSE)</f>
        <v>Cry</v>
      </c>
      <c r="R574" s="3">
        <v>0.79900000000000004</v>
      </c>
    </row>
    <row r="575" spans="1:18" hidden="1">
      <c r="A575" t="s">
        <v>115</v>
      </c>
      <c r="B575" t="s">
        <v>130</v>
      </c>
      <c r="C575" t="s">
        <v>135</v>
      </c>
      <c r="D575">
        <v>500</v>
      </c>
      <c r="E575" t="s">
        <v>119</v>
      </c>
      <c r="F575" t="s">
        <v>56</v>
      </c>
      <c r="G575" t="s">
        <v>46</v>
      </c>
      <c r="H575" s="3">
        <v>0.86299999999999999</v>
      </c>
      <c r="I575" t="s">
        <v>0</v>
      </c>
      <c r="J575" s="1" t="s">
        <v>119</v>
      </c>
      <c r="K575" s="1" t="s">
        <v>119</v>
      </c>
      <c r="L575" t="b">
        <f>IF(COUNTIF(carcinogens!$A$2:$A$35,F575),TRUE,FALSE)</f>
        <v>1</v>
      </c>
      <c r="M575" t="b">
        <f t="shared" si="35"/>
        <v>0</v>
      </c>
      <c r="N575" s="3">
        <f t="shared" si="37"/>
        <v>0.86299999999999999</v>
      </c>
      <c r="O575" t="b">
        <f t="shared" si="36"/>
        <v>0</v>
      </c>
      <c r="P575" t="str">
        <f>VLOOKUP(C575,'Feedstock source'!$A$1:$B$8,2,FALSE)</f>
        <v>sludge</v>
      </c>
      <c r="Q575" t="str">
        <f>VLOOKUP($F575,'PAHs abbreviations'!$A$2:$B$17,2,FALSE)</f>
        <v>Cry</v>
      </c>
      <c r="R575" s="3">
        <v>0.86299999999999999</v>
      </c>
    </row>
    <row r="576" spans="1:18" hidden="1">
      <c r="A576" t="s">
        <v>115</v>
      </c>
      <c r="B576" t="s">
        <v>130</v>
      </c>
      <c r="C576" t="s">
        <v>135</v>
      </c>
      <c r="D576">
        <v>500</v>
      </c>
      <c r="E576" t="s">
        <v>119</v>
      </c>
      <c r="F576" t="s">
        <v>56</v>
      </c>
      <c r="G576" t="s">
        <v>46</v>
      </c>
      <c r="H576" s="3">
        <v>0.89500000000000002</v>
      </c>
      <c r="I576" t="s">
        <v>0</v>
      </c>
      <c r="J576" s="1" t="s">
        <v>119</v>
      </c>
      <c r="K576" s="1" t="s">
        <v>119</v>
      </c>
      <c r="L576" t="b">
        <f>IF(COUNTIF(carcinogens!$A$2:$A$35,F576),TRUE,FALSE)</f>
        <v>1</v>
      </c>
      <c r="M576" t="b">
        <f t="shared" si="35"/>
        <v>0</v>
      </c>
      <c r="N576" s="3">
        <f t="shared" si="37"/>
        <v>0.89500000000000002</v>
      </c>
      <c r="O576" t="b">
        <f t="shared" si="36"/>
        <v>0</v>
      </c>
      <c r="P576" t="str">
        <f>VLOOKUP(C576,'Feedstock source'!$A$1:$B$8,2,FALSE)</f>
        <v>sludge</v>
      </c>
      <c r="Q576" t="str">
        <f>VLOOKUP($F576,'PAHs abbreviations'!$A$2:$B$17,2,FALSE)</f>
        <v>Cry</v>
      </c>
      <c r="R576" s="3">
        <v>0.89500000000000002</v>
      </c>
    </row>
    <row r="577" spans="1:18" hidden="1">
      <c r="A577" t="s">
        <v>115</v>
      </c>
      <c r="B577" t="s">
        <v>130</v>
      </c>
      <c r="C577" t="s">
        <v>135</v>
      </c>
      <c r="D577">
        <v>500</v>
      </c>
      <c r="E577" t="s">
        <v>119</v>
      </c>
      <c r="F577" t="s">
        <v>62</v>
      </c>
      <c r="G577" t="s">
        <v>46</v>
      </c>
      <c r="H577" s="3">
        <v>6.7000000000000004E-2</v>
      </c>
      <c r="I577" t="s">
        <v>0</v>
      </c>
      <c r="J577" s="1" t="s">
        <v>119</v>
      </c>
      <c r="K577" s="1" t="s">
        <v>119</v>
      </c>
      <c r="L577" t="b">
        <f>IF(COUNTIF(carcinogens!$A$2:$A$35,F577),TRUE,FALSE)</f>
        <v>1</v>
      </c>
      <c r="M577" t="b">
        <f t="shared" si="35"/>
        <v>0</v>
      </c>
      <c r="N577" s="3">
        <f t="shared" si="37"/>
        <v>6.7000000000000004E-2</v>
      </c>
      <c r="O577" t="b">
        <f t="shared" si="36"/>
        <v>0</v>
      </c>
      <c r="P577" t="str">
        <f>VLOOKUP(C577,'Feedstock source'!$A$1:$B$8,2,FALSE)</f>
        <v>sludge</v>
      </c>
      <c r="Q577" t="str">
        <f>VLOOKUP($F577,'PAHs abbreviations'!$A$2:$B$17,2,FALSE)</f>
        <v>DB(ah)A</v>
      </c>
      <c r="R577" s="3">
        <v>6.7000000000000004E-2</v>
      </c>
    </row>
    <row r="578" spans="1:18" hidden="1">
      <c r="A578" t="s">
        <v>115</v>
      </c>
      <c r="B578" t="s">
        <v>130</v>
      </c>
      <c r="C578" t="s">
        <v>135</v>
      </c>
      <c r="D578">
        <v>500</v>
      </c>
      <c r="E578" t="s">
        <v>119</v>
      </c>
      <c r="F578" t="s">
        <v>62</v>
      </c>
      <c r="G578" t="s">
        <v>46</v>
      </c>
      <c r="H578" s="3">
        <v>7.0999999999999897E-2</v>
      </c>
      <c r="I578" t="s">
        <v>0</v>
      </c>
      <c r="J578" s="1" t="s">
        <v>119</v>
      </c>
      <c r="K578" s="1" t="s">
        <v>119</v>
      </c>
      <c r="L578" t="b">
        <f>IF(COUNTIF(carcinogens!$A$2:$A$35,F578),TRUE,FALSE)</f>
        <v>1</v>
      </c>
      <c r="M578" t="b">
        <f t="shared" ref="M578:M641" si="38">IF(ISNUMBER(H578),FALSE,TRUE)</f>
        <v>0</v>
      </c>
      <c r="N578" s="3">
        <f t="shared" si="37"/>
        <v>7.0999999999999897E-2</v>
      </c>
      <c r="O578" t="b">
        <f t="shared" ref="O578:O641" si="39">IF(ISNUMBER(N578),FALSE,TRUE)</f>
        <v>0</v>
      </c>
      <c r="P578" t="str">
        <f>VLOOKUP(C578,'Feedstock source'!$A$1:$B$8,2,FALSE)</f>
        <v>sludge</v>
      </c>
      <c r="Q578" t="str">
        <f>VLOOKUP($F578,'PAHs abbreviations'!$A$2:$B$17,2,FALSE)</f>
        <v>DB(ah)A</v>
      </c>
      <c r="R578" s="3">
        <v>7.0999999999999897E-2</v>
      </c>
    </row>
    <row r="579" spans="1:18" hidden="1">
      <c r="A579" t="s">
        <v>115</v>
      </c>
      <c r="B579" t="s">
        <v>130</v>
      </c>
      <c r="C579" t="s">
        <v>135</v>
      </c>
      <c r="D579">
        <v>500</v>
      </c>
      <c r="E579" t="s">
        <v>119</v>
      </c>
      <c r="F579" t="s">
        <v>62</v>
      </c>
      <c r="G579" t="s">
        <v>46</v>
      </c>
      <c r="H579" s="3">
        <v>8.2000000000000003E-2</v>
      </c>
      <c r="I579" t="s">
        <v>0</v>
      </c>
      <c r="J579" s="1" t="s">
        <v>119</v>
      </c>
      <c r="K579" s="1" t="s">
        <v>119</v>
      </c>
      <c r="L579" t="b">
        <f>IF(COUNTIF(carcinogens!$A$2:$A$35,F579),TRUE,FALSE)</f>
        <v>1</v>
      </c>
      <c r="M579" t="b">
        <f t="shared" si="38"/>
        <v>0</v>
      </c>
      <c r="N579" s="3">
        <f t="shared" si="37"/>
        <v>8.2000000000000003E-2</v>
      </c>
      <c r="O579" t="b">
        <f t="shared" si="39"/>
        <v>0</v>
      </c>
      <c r="P579" t="str">
        <f>VLOOKUP(C579,'Feedstock source'!$A$1:$B$8,2,FALSE)</f>
        <v>sludge</v>
      </c>
      <c r="Q579" t="str">
        <f>VLOOKUP($F579,'PAHs abbreviations'!$A$2:$B$17,2,FALSE)</f>
        <v>DB(ah)A</v>
      </c>
      <c r="R579" s="3">
        <v>8.2000000000000003E-2</v>
      </c>
    </row>
    <row r="580" spans="1:18" hidden="1">
      <c r="A580" t="s">
        <v>115</v>
      </c>
      <c r="B580" t="s">
        <v>130</v>
      </c>
      <c r="C580" t="s">
        <v>135</v>
      </c>
      <c r="D580">
        <v>500</v>
      </c>
      <c r="E580" t="s">
        <v>119</v>
      </c>
      <c r="F580" t="s">
        <v>53</v>
      </c>
      <c r="G580" t="s">
        <v>46</v>
      </c>
      <c r="H580" s="3">
        <v>1</v>
      </c>
      <c r="I580" t="s">
        <v>0</v>
      </c>
      <c r="J580" s="1" t="s">
        <v>119</v>
      </c>
      <c r="K580" s="1" t="s">
        <v>119</v>
      </c>
      <c r="L580" t="b">
        <f>IF(COUNTIF(carcinogens!$A$2:$A$35,F580),TRUE,FALSE)</f>
        <v>0</v>
      </c>
      <c r="M580" t="b">
        <f t="shared" si="38"/>
        <v>0</v>
      </c>
      <c r="N580" s="3">
        <f t="shared" si="37"/>
        <v>1</v>
      </c>
      <c r="O580" t="b">
        <f t="shared" si="39"/>
        <v>0</v>
      </c>
      <c r="P580" t="str">
        <f>VLOOKUP(C580,'Feedstock source'!$A$1:$B$8,2,FALSE)</f>
        <v>sludge</v>
      </c>
      <c r="Q580" t="str">
        <f>VLOOKUP($F580,'PAHs abbreviations'!$A$2:$B$17,2,FALSE)</f>
        <v>Flt</v>
      </c>
      <c r="R580" s="3">
        <v>1</v>
      </c>
    </row>
    <row r="581" spans="1:18" hidden="1">
      <c r="A581" t="s">
        <v>115</v>
      </c>
      <c r="B581" t="s">
        <v>130</v>
      </c>
      <c r="C581" t="s">
        <v>135</v>
      </c>
      <c r="D581">
        <v>500</v>
      </c>
      <c r="E581" t="s">
        <v>119</v>
      </c>
      <c r="F581" t="s">
        <v>53</v>
      </c>
      <c r="G581" t="s">
        <v>46</v>
      </c>
      <c r="H581" s="3">
        <v>1.1200000000000001</v>
      </c>
      <c r="I581" t="s">
        <v>0</v>
      </c>
      <c r="J581" s="1" t="s">
        <v>119</v>
      </c>
      <c r="K581" s="1" t="s">
        <v>119</v>
      </c>
      <c r="L581" t="b">
        <f>IF(COUNTIF(carcinogens!$A$2:$A$35,F581),TRUE,FALSE)</f>
        <v>0</v>
      </c>
      <c r="M581" t="b">
        <f t="shared" si="38"/>
        <v>0</v>
      </c>
      <c r="N581" s="3">
        <f t="shared" si="37"/>
        <v>1.1200000000000001</v>
      </c>
      <c r="O581" t="b">
        <f t="shared" si="39"/>
        <v>0</v>
      </c>
      <c r="P581" t="str">
        <f>VLOOKUP(C581,'Feedstock source'!$A$1:$B$8,2,FALSE)</f>
        <v>sludge</v>
      </c>
      <c r="Q581" t="str">
        <f>VLOOKUP($F581,'PAHs abbreviations'!$A$2:$B$17,2,FALSE)</f>
        <v>Flt</v>
      </c>
      <c r="R581" s="3">
        <v>1.1200000000000001</v>
      </c>
    </row>
    <row r="582" spans="1:18" hidden="1">
      <c r="A582" t="s">
        <v>115</v>
      </c>
      <c r="B582" t="s">
        <v>130</v>
      </c>
      <c r="C582" t="s">
        <v>135</v>
      </c>
      <c r="D582">
        <v>500</v>
      </c>
      <c r="E582" t="s">
        <v>119</v>
      </c>
      <c r="F582" t="s">
        <v>53</v>
      </c>
      <c r="G582" t="s">
        <v>46</v>
      </c>
      <c r="H582" s="3">
        <v>1.2</v>
      </c>
      <c r="I582" t="s">
        <v>0</v>
      </c>
      <c r="J582" s="1" t="s">
        <v>119</v>
      </c>
      <c r="K582" s="1" t="s">
        <v>119</v>
      </c>
      <c r="L582" t="b">
        <f>IF(COUNTIF(carcinogens!$A$2:$A$35,F582),TRUE,FALSE)</f>
        <v>0</v>
      </c>
      <c r="M582" t="b">
        <f t="shared" si="38"/>
        <v>0</v>
      </c>
      <c r="N582" s="3">
        <f t="shared" si="37"/>
        <v>1.2</v>
      </c>
      <c r="O582" t="b">
        <f t="shared" si="39"/>
        <v>0</v>
      </c>
      <c r="P582" t="str">
        <f>VLOOKUP(C582,'Feedstock source'!$A$1:$B$8,2,FALSE)</f>
        <v>sludge</v>
      </c>
      <c r="Q582" t="str">
        <f>VLOOKUP($F582,'PAHs abbreviations'!$A$2:$B$17,2,FALSE)</f>
        <v>Flt</v>
      </c>
      <c r="R582" s="3">
        <v>1.2</v>
      </c>
    </row>
    <row r="583" spans="1:18" hidden="1">
      <c r="A583" t="s">
        <v>115</v>
      </c>
      <c r="B583" t="s">
        <v>130</v>
      </c>
      <c r="C583" t="s">
        <v>135</v>
      </c>
      <c r="D583">
        <v>500</v>
      </c>
      <c r="E583" t="s">
        <v>119</v>
      </c>
      <c r="F583" t="s">
        <v>50</v>
      </c>
      <c r="G583" t="s">
        <v>46</v>
      </c>
      <c r="H583" s="3">
        <v>0.53900000000000003</v>
      </c>
      <c r="I583" t="s">
        <v>0</v>
      </c>
      <c r="J583" s="1" t="s">
        <v>119</v>
      </c>
      <c r="K583" s="1" t="s">
        <v>119</v>
      </c>
      <c r="L583" t="b">
        <f>IF(COUNTIF(carcinogens!$A$2:$A$35,F583),TRUE,FALSE)</f>
        <v>0</v>
      </c>
      <c r="M583" t="b">
        <f t="shared" si="38"/>
        <v>0</v>
      </c>
      <c r="N583" s="3">
        <f t="shared" si="37"/>
        <v>0.53900000000000003</v>
      </c>
      <c r="O583" t="b">
        <f t="shared" si="39"/>
        <v>0</v>
      </c>
      <c r="P583" t="str">
        <f>VLOOKUP(C583,'Feedstock source'!$A$1:$B$8,2,FALSE)</f>
        <v>sludge</v>
      </c>
      <c r="Q583" t="str">
        <f>VLOOKUP($F583,'PAHs abbreviations'!$A$2:$B$17,2,FALSE)</f>
        <v>Flu</v>
      </c>
      <c r="R583" s="3">
        <v>0.53900000000000003</v>
      </c>
    </row>
    <row r="584" spans="1:18" hidden="1">
      <c r="A584" t="s">
        <v>115</v>
      </c>
      <c r="B584" t="s">
        <v>130</v>
      </c>
      <c r="C584" t="s">
        <v>135</v>
      </c>
      <c r="D584">
        <v>500</v>
      </c>
      <c r="E584" t="s">
        <v>119</v>
      </c>
      <c r="F584" t="s">
        <v>50</v>
      </c>
      <c r="G584" t="s">
        <v>46</v>
      </c>
      <c r="H584" s="3">
        <v>0.58599999999999997</v>
      </c>
      <c r="I584" t="s">
        <v>0</v>
      </c>
      <c r="J584" s="1" t="s">
        <v>119</v>
      </c>
      <c r="K584" s="1" t="s">
        <v>119</v>
      </c>
      <c r="L584" t="b">
        <f>IF(COUNTIF(carcinogens!$A$2:$A$35,F584),TRUE,FALSE)</f>
        <v>0</v>
      </c>
      <c r="M584" t="b">
        <f t="shared" si="38"/>
        <v>0</v>
      </c>
      <c r="N584" s="3">
        <f t="shared" si="37"/>
        <v>0.58599999999999997</v>
      </c>
      <c r="O584" t="b">
        <f t="shared" si="39"/>
        <v>0</v>
      </c>
      <c r="P584" t="str">
        <f>VLOOKUP(C584,'Feedstock source'!$A$1:$B$8,2,FALSE)</f>
        <v>sludge</v>
      </c>
      <c r="Q584" t="str">
        <f>VLOOKUP($F584,'PAHs abbreviations'!$A$2:$B$17,2,FALSE)</f>
        <v>Flu</v>
      </c>
      <c r="R584" s="3">
        <v>0.58599999999999997</v>
      </c>
    </row>
    <row r="585" spans="1:18" hidden="1">
      <c r="A585" t="s">
        <v>115</v>
      </c>
      <c r="B585" t="s">
        <v>130</v>
      </c>
      <c r="C585" t="s">
        <v>135</v>
      </c>
      <c r="D585">
        <v>500</v>
      </c>
      <c r="E585" t="s">
        <v>119</v>
      </c>
      <c r="F585" t="s">
        <v>50</v>
      </c>
      <c r="G585" t="s">
        <v>46</v>
      </c>
      <c r="H585" s="3">
        <v>0.60299999999999998</v>
      </c>
      <c r="I585" t="s">
        <v>0</v>
      </c>
      <c r="J585" s="1" t="s">
        <v>119</v>
      </c>
      <c r="K585" s="1" t="s">
        <v>119</v>
      </c>
      <c r="L585" t="b">
        <f>IF(COUNTIF(carcinogens!$A$2:$A$35,F585),TRUE,FALSE)</f>
        <v>0</v>
      </c>
      <c r="M585" t="b">
        <f t="shared" si="38"/>
        <v>0</v>
      </c>
      <c r="N585" s="3">
        <f t="shared" si="37"/>
        <v>0.60299999999999998</v>
      </c>
      <c r="O585" t="b">
        <f t="shared" si="39"/>
        <v>0</v>
      </c>
      <c r="P585" t="str">
        <f>VLOOKUP(C585,'Feedstock source'!$A$1:$B$8,2,FALSE)</f>
        <v>sludge</v>
      </c>
      <c r="Q585" t="str">
        <f>VLOOKUP($F585,'PAHs abbreviations'!$A$2:$B$17,2,FALSE)</f>
        <v>Flu</v>
      </c>
      <c r="R585" s="3">
        <v>0.60299999999999998</v>
      </c>
    </row>
    <row r="586" spans="1:18" hidden="1">
      <c r="A586" t="s">
        <v>115</v>
      </c>
      <c r="B586" t="s">
        <v>130</v>
      </c>
      <c r="C586" t="s">
        <v>135</v>
      </c>
      <c r="D586">
        <v>500</v>
      </c>
      <c r="E586" t="s">
        <v>119</v>
      </c>
      <c r="F586" t="s">
        <v>60</v>
      </c>
      <c r="G586" t="s">
        <v>46</v>
      </c>
      <c r="H586" s="3">
        <v>0.19700000000000001</v>
      </c>
      <c r="I586" t="s">
        <v>0</v>
      </c>
      <c r="J586" s="1" t="s">
        <v>119</v>
      </c>
      <c r="K586" s="1" t="s">
        <v>119</v>
      </c>
      <c r="L586" t="b">
        <f>IF(COUNTIF(carcinogens!$A$2:$A$35,F586),TRUE,FALSE)</f>
        <v>1</v>
      </c>
      <c r="M586" t="b">
        <f t="shared" si="38"/>
        <v>0</v>
      </c>
      <c r="N586" s="3">
        <f t="shared" si="37"/>
        <v>0.19700000000000001</v>
      </c>
      <c r="O586" t="b">
        <f t="shared" si="39"/>
        <v>0</v>
      </c>
      <c r="P586" t="str">
        <f>VLOOKUP(C586,'Feedstock source'!$A$1:$B$8,2,FALSE)</f>
        <v>sludge</v>
      </c>
      <c r="Q586" t="str">
        <f>VLOOKUP($F586,'PAHs abbreviations'!$A$2:$B$17,2,FALSE)</f>
        <v>IP</v>
      </c>
      <c r="R586" s="3">
        <v>0.19700000000000001</v>
      </c>
    </row>
    <row r="587" spans="1:18" hidden="1">
      <c r="A587" t="s">
        <v>115</v>
      </c>
      <c r="B587" t="s">
        <v>130</v>
      </c>
      <c r="C587" t="s">
        <v>135</v>
      </c>
      <c r="D587">
        <v>500</v>
      </c>
      <c r="E587" t="s">
        <v>119</v>
      </c>
      <c r="F587" t="s">
        <v>60</v>
      </c>
      <c r="G587" t="s">
        <v>46</v>
      </c>
      <c r="H587" s="3">
        <v>0.223</v>
      </c>
      <c r="I587" t="s">
        <v>0</v>
      </c>
      <c r="J587" s="1" t="s">
        <v>119</v>
      </c>
      <c r="K587" s="1" t="s">
        <v>119</v>
      </c>
      <c r="L587" t="b">
        <f>IF(COUNTIF(carcinogens!$A$2:$A$35,F587),TRUE,FALSE)</f>
        <v>1</v>
      </c>
      <c r="M587" t="b">
        <f t="shared" si="38"/>
        <v>0</v>
      </c>
      <c r="N587" s="3">
        <f t="shared" si="37"/>
        <v>0.223</v>
      </c>
      <c r="O587" t="b">
        <f t="shared" si="39"/>
        <v>0</v>
      </c>
      <c r="P587" t="str">
        <f>VLOOKUP(C587,'Feedstock source'!$A$1:$B$8,2,FALSE)</f>
        <v>sludge</v>
      </c>
      <c r="Q587" t="str">
        <f>VLOOKUP($F587,'PAHs abbreviations'!$A$2:$B$17,2,FALSE)</f>
        <v>IP</v>
      </c>
      <c r="R587" s="3">
        <v>0.223</v>
      </c>
    </row>
    <row r="588" spans="1:18" hidden="1">
      <c r="A588" t="s">
        <v>115</v>
      </c>
      <c r="B588" t="s">
        <v>130</v>
      </c>
      <c r="C588" t="s">
        <v>135</v>
      </c>
      <c r="D588">
        <v>500</v>
      </c>
      <c r="E588" t="s">
        <v>119</v>
      </c>
      <c r="F588" t="s">
        <v>60</v>
      </c>
      <c r="G588" t="s">
        <v>46</v>
      </c>
      <c r="H588" s="3">
        <v>0.23499999999999899</v>
      </c>
      <c r="I588" t="s">
        <v>0</v>
      </c>
      <c r="J588" s="1" t="s">
        <v>119</v>
      </c>
      <c r="K588" s="1" t="s">
        <v>119</v>
      </c>
      <c r="L588" t="b">
        <f>IF(COUNTIF(carcinogens!$A$2:$A$35,F588),TRUE,FALSE)</f>
        <v>1</v>
      </c>
      <c r="M588" t="b">
        <f t="shared" si="38"/>
        <v>0</v>
      </c>
      <c r="N588" s="3">
        <f t="shared" si="37"/>
        <v>0.23499999999999899</v>
      </c>
      <c r="O588" t="b">
        <f t="shared" si="39"/>
        <v>0</v>
      </c>
      <c r="P588" t="str">
        <f>VLOOKUP(C588,'Feedstock source'!$A$1:$B$8,2,FALSE)</f>
        <v>sludge</v>
      </c>
      <c r="Q588" t="str">
        <f>VLOOKUP($F588,'PAHs abbreviations'!$A$2:$B$17,2,FALSE)</f>
        <v>IP</v>
      </c>
      <c r="R588" s="3">
        <v>0.23499999999999899</v>
      </c>
    </row>
    <row r="589" spans="1:18" hidden="1">
      <c r="A589" t="s">
        <v>115</v>
      </c>
      <c r="B589" t="s">
        <v>130</v>
      </c>
      <c r="C589" t="s">
        <v>135</v>
      </c>
      <c r="D589">
        <v>500</v>
      </c>
      <c r="E589" t="s">
        <v>119</v>
      </c>
      <c r="F589" t="s">
        <v>47</v>
      </c>
      <c r="G589" t="s">
        <v>46</v>
      </c>
      <c r="H589" s="3">
        <v>24</v>
      </c>
      <c r="I589" t="s">
        <v>0</v>
      </c>
      <c r="J589" s="1" t="s">
        <v>119</v>
      </c>
      <c r="K589" s="1" t="s">
        <v>119</v>
      </c>
      <c r="L589" t="b">
        <f>IF(COUNTIF(carcinogens!$A$2:$A$35,F589),TRUE,FALSE)</f>
        <v>0</v>
      </c>
      <c r="M589" t="b">
        <f t="shared" si="38"/>
        <v>0</v>
      </c>
      <c r="N589" s="3">
        <f t="shared" si="37"/>
        <v>24</v>
      </c>
      <c r="O589" t="b">
        <f t="shared" si="39"/>
        <v>0</v>
      </c>
      <c r="P589" t="str">
        <f>VLOOKUP(C589,'Feedstock source'!$A$1:$B$8,2,FALSE)</f>
        <v>sludge</v>
      </c>
      <c r="Q589" t="str">
        <f>VLOOKUP($F589,'PAHs abbreviations'!$A$2:$B$17,2,FALSE)</f>
        <v>Nap</v>
      </c>
      <c r="R589" s="3">
        <v>24</v>
      </c>
    </row>
    <row r="590" spans="1:18" hidden="1">
      <c r="A590" t="s">
        <v>115</v>
      </c>
      <c r="B590" t="s">
        <v>130</v>
      </c>
      <c r="C590" t="s">
        <v>135</v>
      </c>
      <c r="D590">
        <v>500</v>
      </c>
      <c r="E590" t="s">
        <v>119</v>
      </c>
      <c r="F590" t="s">
        <v>47</v>
      </c>
      <c r="G590" t="s">
        <v>46</v>
      </c>
      <c r="H590" s="3">
        <v>25.1</v>
      </c>
      <c r="I590" t="s">
        <v>0</v>
      </c>
      <c r="J590" s="1" t="s">
        <v>119</v>
      </c>
      <c r="K590" s="1" t="s">
        <v>119</v>
      </c>
      <c r="L590" t="b">
        <f>IF(COUNTIF(carcinogens!$A$2:$A$35,F590),TRUE,FALSE)</f>
        <v>0</v>
      </c>
      <c r="M590" t="b">
        <f t="shared" si="38"/>
        <v>0</v>
      </c>
      <c r="N590" s="3">
        <f t="shared" si="37"/>
        <v>25.1</v>
      </c>
      <c r="O590" t="b">
        <f t="shared" si="39"/>
        <v>0</v>
      </c>
      <c r="P590" t="str">
        <f>VLOOKUP(C590,'Feedstock source'!$A$1:$B$8,2,FALSE)</f>
        <v>sludge</v>
      </c>
      <c r="Q590" t="str">
        <f>VLOOKUP($F590,'PAHs abbreviations'!$A$2:$B$17,2,FALSE)</f>
        <v>Nap</v>
      </c>
      <c r="R590" s="3">
        <v>25.1</v>
      </c>
    </row>
    <row r="591" spans="1:18" hidden="1">
      <c r="A591" t="s">
        <v>115</v>
      </c>
      <c r="B591" t="s">
        <v>130</v>
      </c>
      <c r="C591" t="s">
        <v>135</v>
      </c>
      <c r="D591">
        <v>500</v>
      </c>
      <c r="E591" t="s">
        <v>119</v>
      </c>
      <c r="F591" t="s">
        <v>47</v>
      </c>
      <c r="G591" t="s">
        <v>46</v>
      </c>
      <c r="H591" s="3">
        <v>27.7</v>
      </c>
      <c r="I591" t="s">
        <v>0</v>
      </c>
      <c r="J591" s="1" t="s">
        <v>119</v>
      </c>
      <c r="K591" s="1" t="s">
        <v>119</v>
      </c>
      <c r="L591" t="b">
        <f>IF(COUNTIF(carcinogens!$A$2:$A$35,F591),TRUE,FALSE)</f>
        <v>0</v>
      </c>
      <c r="M591" t="b">
        <f t="shared" si="38"/>
        <v>0</v>
      </c>
      <c r="N591" s="3">
        <f t="shared" si="37"/>
        <v>27.7</v>
      </c>
      <c r="O591" t="b">
        <f t="shared" si="39"/>
        <v>0</v>
      </c>
      <c r="P591" t="str">
        <f>VLOOKUP(C591,'Feedstock source'!$A$1:$B$8,2,FALSE)</f>
        <v>sludge</v>
      </c>
      <c r="Q591" t="str">
        <f>VLOOKUP($F591,'PAHs abbreviations'!$A$2:$B$17,2,FALSE)</f>
        <v>Nap</v>
      </c>
      <c r="R591" s="3">
        <v>27.7</v>
      </c>
    </row>
    <row r="592" spans="1:18" hidden="1">
      <c r="A592" t="s">
        <v>115</v>
      </c>
      <c r="B592" t="s">
        <v>130</v>
      </c>
      <c r="C592" t="s">
        <v>135</v>
      </c>
      <c r="D592">
        <v>500</v>
      </c>
      <c r="E592" t="s">
        <v>119</v>
      </c>
      <c r="F592" t="s">
        <v>51</v>
      </c>
      <c r="G592" t="s">
        <v>46</v>
      </c>
      <c r="H592" s="3">
        <v>3.85</v>
      </c>
      <c r="I592" t="s">
        <v>0</v>
      </c>
      <c r="J592" s="1" t="s">
        <v>119</v>
      </c>
      <c r="K592" s="1" t="s">
        <v>119</v>
      </c>
      <c r="L592" t="b">
        <f>IF(COUNTIF(carcinogens!$A$2:$A$35,F592),TRUE,FALSE)</f>
        <v>0</v>
      </c>
      <c r="M592" t="b">
        <f t="shared" si="38"/>
        <v>0</v>
      </c>
      <c r="N592" s="3">
        <f t="shared" si="37"/>
        <v>3.85</v>
      </c>
      <c r="O592" t="b">
        <f t="shared" si="39"/>
        <v>0</v>
      </c>
      <c r="P592" t="str">
        <f>VLOOKUP(C592,'Feedstock source'!$A$1:$B$8,2,FALSE)</f>
        <v>sludge</v>
      </c>
      <c r="Q592" t="str">
        <f>VLOOKUP($F592,'PAHs abbreviations'!$A$2:$B$17,2,FALSE)</f>
        <v>Phen</v>
      </c>
      <c r="R592" s="3">
        <v>3.85</v>
      </c>
    </row>
    <row r="593" spans="1:18" hidden="1">
      <c r="A593" t="s">
        <v>115</v>
      </c>
      <c r="B593" t="s">
        <v>130</v>
      </c>
      <c r="C593" t="s">
        <v>135</v>
      </c>
      <c r="D593">
        <v>500</v>
      </c>
      <c r="E593" t="s">
        <v>119</v>
      </c>
      <c r="F593" t="s">
        <v>51</v>
      </c>
      <c r="G593" t="s">
        <v>46</v>
      </c>
      <c r="H593" s="3">
        <v>4.3099999999999996</v>
      </c>
      <c r="I593" t="s">
        <v>0</v>
      </c>
      <c r="J593" s="1" t="s">
        <v>119</v>
      </c>
      <c r="K593" s="1" t="s">
        <v>119</v>
      </c>
      <c r="L593" t="b">
        <f>IF(COUNTIF(carcinogens!$A$2:$A$35,F593),TRUE,FALSE)</f>
        <v>0</v>
      </c>
      <c r="M593" t="b">
        <f t="shared" si="38"/>
        <v>0</v>
      </c>
      <c r="N593" s="3">
        <f t="shared" si="37"/>
        <v>4.3099999999999996</v>
      </c>
      <c r="O593" t="b">
        <f t="shared" si="39"/>
        <v>0</v>
      </c>
      <c r="P593" t="str">
        <f>VLOOKUP(C593,'Feedstock source'!$A$1:$B$8,2,FALSE)</f>
        <v>sludge</v>
      </c>
      <c r="Q593" t="str">
        <f>VLOOKUP($F593,'PAHs abbreviations'!$A$2:$B$17,2,FALSE)</f>
        <v>Phen</v>
      </c>
      <c r="R593" s="3">
        <v>4.3099999999999996</v>
      </c>
    </row>
    <row r="594" spans="1:18" hidden="1">
      <c r="A594" t="s">
        <v>115</v>
      </c>
      <c r="B594" t="s">
        <v>130</v>
      </c>
      <c r="C594" t="s">
        <v>135</v>
      </c>
      <c r="D594">
        <v>500</v>
      </c>
      <c r="E594" t="s">
        <v>119</v>
      </c>
      <c r="F594" t="s">
        <v>51</v>
      </c>
      <c r="G594" t="s">
        <v>46</v>
      </c>
      <c r="H594" s="3">
        <v>4.4000000000000004</v>
      </c>
      <c r="I594" t="s">
        <v>0</v>
      </c>
      <c r="J594" s="1" t="s">
        <v>119</v>
      </c>
      <c r="K594" s="1" t="s">
        <v>119</v>
      </c>
      <c r="L594" t="b">
        <f>IF(COUNTIF(carcinogens!$A$2:$A$35,F594),TRUE,FALSE)</f>
        <v>0</v>
      </c>
      <c r="M594" t="b">
        <f t="shared" si="38"/>
        <v>0</v>
      </c>
      <c r="N594" s="3">
        <f t="shared" si="37"/>
        <v>4.4000000000000004</v>
      </c>
      <c r="O594" t="b">
        <f t="shared" si="39"/>
        <v>0</v>
      </c>
      <c r="P594" t="str">
        <f>VLOOKUP(C594,'Feedstock source'!$A$1:$B$8,2,FALSE)</f>
        <v>sludge</v>
      </c>
      <c r="Q594" t="str">
        <f>VLOOKUP($F594,'PAHs abbreviations'!$A$2:$B$17,2,FALSE)</f>
        <v>Phen</v>
      </c>
      <c r="R594" s="3">
        <v>4.4000000000000004</v>
      </c>
    </row>
    <row r="595" spans="1:18" hidden="1">
      <c r="A595" t="s">
        <v>115</v>
      </c>
      <c r="B595" t="s">
        <v>130</v>
      </c>
      <c r="C595" t="s">
        <v>135</v>
      </c>
      <c r="D595">
        <v>500</v>
      </c>
      <c r="E595" t="s">
        <v>119</v>
      </c>
      <c r="F595" t="s">
        <v>54</v>
      </c>
      <c r="G595" t="s">
        <v>46</v>
      </c>
      <c r="H595" s="3">
        <v>1.1499999999999999</v>
      </c>
      <c r="I595" t="s">
        <v>0</v>
      </c>
      <c r="J595" s="1" t="s">
        <v>119</v>
      </c>
      <c r="K595" s="1" t="s">
        <v>119</v>
      </c>
      <c r="L595" t="b">
        <f>IF(COUNTIF(carcinogens!$A$2:$A$35,F595),TRUE,FALSE)</f>
        <v>0</v>
      </c>
      <c r="M595" t="b">
        <f t="shared" si="38"/>
        <v>0</v>
      </c>
      <c r="N595" s="3">
        <f t="shared" si="37"/>
        <v>1.1499999999999999</v>
      </c>
      <c r="O595" t="b">
        <f t="shared" si="39"/>
        <v>0</v>
      </c>
      <c r="P595" t="str">
        <f>VLOOKUP(C595,'Feedstock source'!$A$1:$B$8,2,FALSE)</f>
        <v>sludge</v>
      </c>
      <c r="Q595" t="str">
        <f>VLOOKUP($F595,'PAHs abbreviations'!$A$2:$B$17,2,FALSE)</f>
        <v>Pyr</v>
      </c>
      <c r="R595" s="3">
        <v>1.1499999999999999</v>
      </c>
    </row>
    <row r="596" spans="1:18" hidden="1">
      <c r="A596" t="s">
        <v>115</v>
      </c>
      <c r="B596" t="s">
        <v>130</v>
      </c>
      <c r="C596" t="s">
        <v>135</v>
      </c>
      <c r="D596">
        <v>500</v>
      </c>
      <c r="E596" t="s">
        <v>119</v>
      </c>
      <c r="F596" t="s">
        <v>54</v>
      </c>
      <c r="G596" t="s">
        <v>46</v>
      </c>
      <c r="H596" s="3">
        <v>1.29</v>
      </c>
      <c r="I596" t="s">
        <v>0</v>
      </c>
      <c r="J596" s="1" t="s">
        <v>119</v>
      </c>
      <c r="K596" s="1" t="s">
        <v>119</v>
      </c>
      <c r="L596" t="b">
        <f>IF(COUNTIF(carcinogens!$A$2:$A$35,F596),TRUE,FALSE)</f>
        <v>0</v>
      </c>
      <c r="M596" t="b">
        <f t="shared" si="38"/>
        <v>0</v>
      </c>
      <c r="N596" s="3">
        <f t="shared" si="37"/>
        <v>1.29</v>
      </c>
      <c r="O596" t="b">
        <f t="shared" si="39"/>
        <v>0</v>
      </c>
      <c r="P596" t="str">
        <f>VLOOKUP(C596,'Feedstock source'!$A$1:$B$8,2,FALSE)</f>
        <v>sludge</v>
      </c>
      <c r="Q596" t="str">
        <f>VLOOKUP($F596,'PAHs abbreviations'!$A$2:$B$17,2,FALSE)</f>
        <v>Pyr</v>
      </c>
      <c r="R596" s="3">
        <v>1.29</v>
      </c>
    </row>
    <row r="597" spans="1:18" hidden="1">
      <c r="A597" t="s">
        <v>115</v>
      </c>
      <c r="B597" t="s">
        <v>130</v>
      </c>
      <c r="C597" t="s">
        <v>135</v>
      </c>
      <c r="D597">
        <v>500</v>
      </c>
      <c r="E597" t="s">
        <v>119</v>
      </c>
      <c r="F597" t="s">
        <v>54</v>
      </c>
      <c r="G597" t="s">
        <v>46</v>
      </c>
      <c r="H597" s="3">
        <v>1.37</v>
      </c>
      <c r="I597" t="s">
        <v>0</v>
      </c>
      <c r="J597" s="1" t="s">
        <v>119</v>
      </c>
      <c r="K597" s="1" t="s">
        <v>119</v>
      </c>
      <c r="L597" t="b">
        <f>IF(COUNTIF(carcinogens!$A$2:$A$35,F597),TRUE,FALSE)</f>
        <v>0</v>
      </c>
      <c r="M597" t="b">
        <f t="shared" si="38"/>
        <v>0</v>
      </c>
      <c r="N597" s="3">
        <f t="shared" si="37"/>
        <v>1.37</v>
      </c>
      <c r="O597" t="b">
        <f t="shared" si="39"/>
        <v>0</v>
      </c>
      <c r="P597" t="str">
        <f>VLOOKUP(C597,'Feedstock source'!$A$1:$B$8,2,FALSE)</f>
        <v>sludge</v>
      </c>
      <c r="Q597" t="str">
        <f>VLOOKUP($F597,'PAHs abbreviations'!$A$2:$B$17,2,FALSE)</f>
        <v>Pyr</v>
      </c>
      <c r="R597" s="3">
        <v>1.37</v>
      </c>
    </row>
    <row r="598" spans="1:18" hidden="1">
      <c r="A598" t="s">
        <v>116</v>
      </c>
      <c r="B598" t="s">
        <v>131</v>
      </c>
      <c r="C598" t="s">
        <v>135</v>
      </c>
      <c r="D598">
        <v>600</v>
      </c>
      <c r="E598" t="s">
        <v>119</v>
      </c>
      <c r="F598" t="s">
        <v>49</v>
      </c>
      <c r="G598" t="s">
        <v>46</v>
      </c>
      <c r="H598" s="3">
        <v>0.307</v>
      </c>
      <c r="I598" t="s">
        <v>0</v>
      </c>
      <c r="J598" s="1" t="s">
        <v>119</v>
      </c>
      <c r="K598" s="1" t="s">
        <v>119</v>
      </c>
      <c r="L598" t="b">
        <f>IF(COUNTIF(carcinogens!$A$2:$A$35,F598),TRUE,FALSE)</f>
        <v>0</v>
      </c>
      <c r="M598" t="b">
        <f t="shared" si="38"/>
        <v>0</v>
      </c>
      <c r="N598" s="3">
        <f t="shared" ref="N598:N661" si="40">H598</f>
        <v>0.307</v>
      </c>
      <c r="O598" t="b">
        <f t="shared" si="39"/>
        <v>0</v>
      </c>
      <c r="P598" t="str">
        <f>VLOOKUP(C598,'Feedstock source'!$A$1:$B$8,2,FALSE)</f>
        <v>sludge</v>
      </c>
      <c r="Q598" t="str">
        <f>VLOOKUP($F598,'PAHs abbreviations'!$A$2:$B$17,2,FALSE)</f>
        <v>Ace</v>
      </c>
      <c r="R598" s="3">
        <v>0.307</v>
      </c>
    </row>
    <row r="599" spans="1:18" hidden="1">
      <c r="A599" t="s">
        <v>116</v>
      </c>
      <c r="B599" t="s">
        <v>131</v>
      </c>
      <c r="C599" t="s">
        <v>135</v>
      </c>
      <c r="D599">
        <v>600</v>
      </c>
      <c r="E599" t="s">
        <v>119</v>
      </c>
      <c r="F599" t="s">
        <v>49</v>
      </c>
      <c r="G599" t="s">
        <v>46</v>
      </c>
      <c r="H599" s="3">
        <v>0.33200000000000002</v>
      </c>
      <c r="I599" t="s">
        <v>0</v>
      </c>
      <c r="J599" s="1" t="s">
        <v>119</v>
      </c>
      <c r="K599" s="1" t="s">
        <v>119</v>
      </c>
      <c r="L599" t="b">
        <f>IF(COUNTIF(carcinogens!$A$2:$A$35,F599),TRUE,FALSE)</f>
        <v>0</v>
      </c>
      <c r="M599" t="b">
        <f t="shared" si="38"/>
        <v>0</v>
      </c>
      <c r="N599" s="3">
        <f t="shared" si="40"/>
        <v>0.33200000000000002</v>
      </c>
      <c r="O599" t="b">
        <f t="shared" si="39"/>
        <v>0</v>
      </c>
      <c r="P599" t="str">
        <f>VLOOKUP(C599,'Feedstock source'!$A$1:$B$8,2,FALSE)</f>
        <v>sludge</v>
      </c>
      <c r="Q599" t="str">
        <f>VLOOKUP($F599,'PAHs abbreviations'!$A$2:$B$17,2,FALSE)</f>
        <v>Ace</v>
      </c>
      <c r="R599" s="3">
        <v>0.33200000000000002</v>
      </c>
    </row>
    <row r="600" spans="1:18" hidden="1">
      <c r="A600" t="s">
        <v>116</v>
      </c>
      <c r="B600" t="s">
        <v>131</v>
      </c>
      <c r="C600" t="s">
        <v>135</v>
      </c>
      <c r="D600">
        <v>600</v>
      </c>
      <c r="E600" t="s">
        <v>119</v>
      </c>
      <c r="F600" t="s">
        <v>49</v>
      </c>
      <c r="G600" t="s">
        <v>46</v>
      </c>
      <c r="H600" s="3">
        <v>0.34599999999999997</v>
      </c>
      <c r="I600" t="s">
        <v>0</v>
      </c>
      <c r="J600" s="1" t="s">
        <v>119</v>
      </c>
      <c r="K600" s="1" t="s">
        <v>119</v>
      </c>
      <c r="L600" t="b">
        <f>IF(COUNTIF(carcinogens!$A$2:$A$35,F600),TRUE,FALSE)</f>
        <v>0</v>
      </c>
      <c r="M600" t="b">
        <f t="shared" si="38"/>
        <v>0</v>
      </c>
      <c r="N600" s="3">
        <f t="shared" si="40"/>
        <v>0.34599999999999997</v>
      </c>
      <c r="O600" t="b">
        <f t="shared" si="39"/>
        <v>0</v>
      </c>
      <c r="P600" t="str">
        <f>VLOOKUP(C600,'Feedstock source'!$A$1:$B$8,2,FALSE)</f>
        <v>sludge</v>
      </c>
      <c r="Q600" t="str">
        <f>VLOOKUP($F600,'PAHs abbreviations'!$A$2:$B$17,2,FALSE)</f>
        <v>Ace</v>
      </c>
      <c r="R600" s="3">
        <v>0.34599999999999997</v>
      </c>
    </row>
    <row r="601" spans="1:18" hidden="1">
      <c r="A601" t="s">
        <v>116</v>
      </c>
      <c r="B601" t="s">
        <v>131</v>
      </c>
      <c r="C601" t="s">
        <v>135</v>
      </c>
      <c r="D601">
        <v>600</v>
      </c>
      <c r="E601" t="s">
        <v>119</v>
      </c>
      <c r="F601" t="s">
        <v>48</v>
      </c>
      <c r="G601" t="s">
        <v>46</v>
      </c>
      <c r="H601" s="3">
        <v>0.746</v>
      </c>
      <c r="I601" t="s">
        <v>0</v>
      </c>
      <c r="J601" s="1" t="s">
        <v>119</v>
      </c>
      <c r="K601" s="1" t="s">
        <v>119</v>
      </c>
      <c r="L601" t="b">
        <f>IF(COUNTIF(carcinogens!$A$2:$A$35,F601),TRUE,FALSE)</f>
        <v>0</v>
      </c>
      <c r="M601" t="b">
        <f t="shared" si="38"/>
        <v>0</v>
      </c>
      <c r="N601" s="3">
        <f t="shared" si="40"/>
        <v>0.746</v>
      </c>
      <c r="O601" t="b">
        <f t="shared" si="39"/>
        <v>0</v>
      </c>
      <c r="P601" t="str">
        <f>VLOOKUP(C601,'Feedstock source'!$A$1:$B$8,2,FALSE)</f>
        <v>sludge</v>
      </c>
      <c r="Q601" t="str">
        <f>VLOOKUP($F601,'PAHs abbreviations'!$A$2:$B$17,2,FALSE)</f>
        <v>Acy</v>
      </c>
      <c r="R601" s="3">
        <v>0.746</v>
      </c>
    </row>
    <row r="602" spans="1:18" hidden="1">
      <c r="A602" t="s">
        <v>116</v>
      </c>
      <c r="B602" t="s">
        <v>131</v>
      </c>
      <c r="C602" t="s">
        <v>135</v>
      </c>
      <c r="D602">
        <v>600</v>
      </c>
      <c r="E602" t="s">
        <v>119</v>
      </c>
      <c r="F602" t="s">
        <v>48</v>
      </c>
      <c r="G602" t="s">
        <v>46</v>
      </c>
      <c r="H602" s="3">
        <v>0.76100000000000001</v>
      </c>
      <c r="I602" t="s">
        <v>0</v>
      </c>
      <c r="J602" s="1" t="s">
        <v>119</v>
      </c>
      <c r="K602" s="1" t="s">
        <v>119</v>
      </c>
      <c r="L602" t="b">
        <f>IF(COUNTIF(carcinogens!$A$2:$A$35,F602),TRUE,FALSE)</f>
        <v>0</v>
      </c>
      <c r="M602" t="b">
        <f t="shared" si="38"/>
        <v>0</v>
      </c>
      <c r="N602" s="3">
        <f t="shared" si="40"/>
        <v>0.76100000000000001</v>
      </c>
      <c r="O602" t="b">
        <f t="shared" si="39"/>
        <v>0</v>
      </c>
      <c r="P602" t="str">
        <f>VLOOKUP(C602,'Feedstock source'!$A$1:$B$8,2,FALSE)</f>
        <v>sludge</v>
      </c>
      <c r="Q602" t="str">
        <f>VLOOKUP($F602,'PAHs abbreviations'!$A$2:$B$17,2,FALSE)</f>
        <v>Acy</v>
      </c>
      <c r="R602" s="3">
        <v>0.76100000000000001</v>
      </c>
    </row>
    <row r="603" spans="1:18" hidden="1">
      <c r="A603" t="s">
        <v>116</v>
      </c>
      <c r="B603" t="s">
        <v>131</v>
      </c>
      <c r="C603" t="s">
        <v>135</v>
      </c>
      <c r="D603">
        <v>600</v>
      </c>
      <c r="E603" t="s">
        <v>119</v>
      </c>
      <c r="F603" t="s">
        <v>48</v>
      </c>
      <c r="G603" t="s">
        <v>46</v>
      </c>
      <c r="H603" s="3">
        <v>0.80500000000000005</v>
      </c>
      <c r="I603" t="s">
        <v>0</v>
      </c>
      <c r="J603" s="1" t="s">
        <v>119</v>
      </c>
      <c r="K603" s="1" t="s">
        <v>119</v>
      </c>
      <c r="L603" t="b">
        <f>IF(COUNTIF(carcinogens!$A$2:$A$35,F603),TRUE,FALSE)</f>
        <v>0</v>
      </c>
      <c r="M603" t="b">
        <f t="shared" si="38"/>
        <v>0</v>
      </c>
      <c r="N603" s="3">
        <f t="shared" si="40"/>
        <v>0.80500000000000005</v>
      </c>
      <c r="O603" t="b">
        <f t="shared" si="39"/>
        <v>0</v>
      </c>
      <c r="P603" t="str">
        <f>VLOOKUP(C603,'Feedstock source'!$A$1:$B$8,2,FALSE)</f>
        <v>sludge</v>
      </c>
      <c r="Q603" t="str">
        <f>VLOOKUP($F603,'PAHs abbreviations'!$A$2:$B$17,2,FALSE)</f>
        <v>Acy</v>
      </c>
      <c r="R603" s="3">
        <v>0.80500000000000005</v>
      </c>
    </row>
    <row r="604" spans="1:18" hidden="1">
      <c r="A604" t="s">
        <v>116</v>
      </c>
      <c r="B604" t="s">
        <v>131</v>
      </c>
      <c r="C604" t="s">
        <v>135</v>
      </c>
      <c r="D604">
        <v>600</v>
      </c>
      <c r="E604" t="s">
        <v>119</v>
      </c>
      <c r="F604" t="s">
        <v>52</v>
      </c>
      <c r="G604" t="s">
        <v>46</v>
      </c>
      <c r="H604" s="3">
        <v>0.39700000000000002</v>
      </c>
      <c r="I604" t="s">
        <v>0</v>
      </c>
      <c r="J604" s="1" t="s">
        <v>119</v>
      </c>
      <c r="K604" s="1" t="s">
        <v>119</v>
      </c>
      <c r="L604" t="b">
        <f>IF(COUNTIF(carcinogens!$A$2:$A$35,F604),TRUE,FALSE)</f>
        <v>0</v>
      </c>
      <c r="M604" t="b">
        <f t="shared" si="38"/>
        <v>0</v>
      </c>
      <c r="N604" s="3">
        <f t="shared" si="40"/>
        <v>0.39700000000000002</v>
      </c>
      <c r="O604" t="b">
        <f t="shared" si="39"/>
        <v>0</v>
      </c>
      <c r="P604" t="str">
        <f>VLOOKUP(C604,'Feedstock source'!$A$1:$B$8,2,FALSE)</f>
        <v>sludge</v>
      </c>
      <c r="Q604" t="str">
        <f>VLOOKUP($F604,'PAHs abbreviations'!$A$2:$B$17,2,FALSE)</f>
        <v>Ant</v>
      </c>
      <c r="R604" s="3">
        <v>0.39700000000000002</v>
      </c>
    </row>
    <row r="605" spans="1:18" hidden="1">
      <c r="A605" t="s">
        <v>116</v>
      </c>
      <c r="B605" t="s">
        <v>131</v>
      </c>
      <c r="C605" t="s">
        <v>135</v>
      </c>
      <c r="D605">
        <v>600</v>
      </c>
      <c r="E605" t="s">
        <v>119</v>
      </c>
      <c r="F605" t="s">
        <v>52</v>
      </c>
      <c r="G605" t="s">
        <v>46</v>
      </c>
      <c r="H605" s="3">
        <v>0.41899999999999998</v>
      </c>
      <c r="I605" t="s">
        <v>0</v>
      </c>
      <c r="J605" s="1" t="s">
        <v>119</v>
      </c>
      <c r="K605" s="1" t="s">
        <v>119</v>
      </c>
      <c r="L605" t="b">
        <f>IF(COUNTIF(carcinogens!$A$2:$A$35,F605),TRUE,FALSE)</f>
        <v>0</v>
      </c>
      <c r="M605" t="b">
        <f t="shared" si="38"/>
        <v>0</v>
      </c>
      <c r="N605" s="3">
        <f t="shared" si="40"/>
        <v>0.41899999999999998</v>
      </c>
      <c r="O605" t="b">
        <f t="shared" si="39"/>
        <v>0</v>
      </c>
      <c r="P605" t="str">
        <f>VLOOKUP(C605,'Feedstock source'!$A$1:$B$8,2,FALSE)</f>
        <v>sludge</v>
      </c>
      <c r="Q605" t="str">
        <f>VLOOKUP($F605,'PAHs abbreviations'!$A$2:$B$17,2,FALSE)</f>
        <v>Ant</v>
      </c>
      <c r="R605" s="3">
        <v>0.41899999999999998</v>
      </c>
    </row>
    <row r="606" spans="1:18" hidden="1">
      <c r="A606" t="s">
        <v>116</v>
      </c>
      <c r="B606" t="s">
        <v>131</v>
      </c>
      <c r="C606" t="s">
        <v>135</v>
      </c>
      <c r="D606">
        <v>600</v>
      </c>
      <c r="E606" t="s">
        <v>119</v>
      </c>
      <c r="F606" t="s">
        <v>52</v>
      </c>
      <c r="G606" t="s">
        <v>46</v>
      </c>
      <c r="H606" s="3">
        <v>0.438</v>
      </c>
      <c r="I606" t="s">
        <v>0</v>
      </c>
      <c r="J606" s="1" t="s">
        <v>119</v>
      </c>
      <c r="K606" s="1" t="s">
        <v>119</v>
      </c>
      <c r="L606" t="b">
        <f>IF(COUNTIF(carcinogens!$A$2:$A$35,F606),TRUE,FALSE)</f>
        <v>0</v>
      </c>
      <c r="M606" t="b">
        <f t="shared" si="38"/>
        <v>0</v>
      </c>
      <c r="N606" s="3">
        <f t="shared" si="40"/>
        <v>0.438</v>
      </c>
      <c r="O606" t="b">
        <f t="shared" si="39"/>
        <v>0</v>
      </c>
      <c r="P606" t="str">
        <f>VLOOKUP(C606,'Feedstock source'!$A$1:$B$8,2,FALSE)</f>
        <v>sludge</v>
      </c>
      <c r="Q606" t="str">
        <f>VLOOKUP($F606,'PAHs abbreviations'!$A$2:$B$17,2,FALSE)</f>
        <v>Ant</v>
      </c>
      <c r="R606" s="3">
        <v>0.438</v>
      </c>
    </row>
    <row r="607" spans="1:18" hidden="1">
      <c r="A607" t="s">
        <v>116</v>
      </c>
      <c r="B607" t="s">
        <v>131</v>
      </c>
      <c r="C607" t="s">
        <v>135</v>
      </c>
      <c r="D607">
        <v>600</v>
      </c>
      <c r="E607" t="s">
        <v>119</v>
      </c>
      <c r="F607" t="s">
        <v>55</v>
      </c>
      <c r="G607" t="s">
        <v>46</v>
      </c>
      <c r="H607" s="3">
        <v>0.115</v>
      </c>
      <c r="I607" t="s">
        <v>0</v>
      </c>
      <c r="J607" s="1" t="s">
        <v>119</v>
      </c>
      <c r="K607" s="1" t="s">
        <v>119</v>
      </c>
      <c r="L607" t="b">
        <f>IF(COUNTIF(carcinogens!$A$2:$A$35,F607),TRUE,FALSE)</f>
        <v>1</v>
      </c>
      <c r="M607" t="b">
        <f t="shared" si="38"/>
        <v>0</v>
      </c>
      <c r="N607" s="3">
        <f t="shared" si="40"/>
        <v>0.115</v>
      </c>
      <c r="O607" t="b">
        <f t="shared" si="39"/>
        <v>0</v>
      </c>
      <c r="P607" t="str">
        <f>VLOOKUP(C607,'Feedstock source'!$A$1:$B$8,2,FALSE)</f>
        <v>sludge</v>
      </c>
      <c r="Q607" t="str">
        <f>VLOOKUP($F607,'PAHs abbreviations'!$A$2:$B$17,2,FALSE)</f>
        <v>B(a)A</v>
      </c>
      <c r="R607" s="3">
        <v>0.115</v>
      </c>
    </row>
    <row r="608" spans="1:18" hidden="1">
      <c r="A608" t="s">
        <v>116</v>
      </c>
      <c r="B608" t="s">
        <v>131</v>
      </c>
      <c r="C608" t="s">
        <v>135</v>
      </c>
      <c r="D608">
        <v>600</v>
      </c>
      <c r="E608" t="s">
        <v>119</v>
      </c>
      <c r="F608" t="s">
        <v>55</v>
      </c>
      <c r="G608" t="s">
        <v>46</v>
      </c>
      <c r="H608" s="3">
        <v>0.125</v>
      </c>
      <c r="I608" t="s">
        <v>0</v>
      </c>
      <c r="J608" s="1" t="s">
        <v>119</v>
      </c>
      <c r="K608" s="1" t="s">
        <v>119</v>
      </c>
      <c r="L608" t="b">
        <f>IF(COUNTIF(carcinogens!$A$2:$A$35,F608),TRUE,FALSE)</f>
        <v>1</v>
      </c>
      <c r="M608" t="b">
        <f t="shared" si="38"/>
        <v>0</v>
      </c>
      <c r="N608" s="3">
        <f t="shared" si="40"/>
        <v>0.125</v>
      </c>
      <c r="O608" t="b">
        <f t="shared" si="39"/>
        <v>0</v>
      </c>
      <c r="P608" t="str">
        <f>VLOOKUP(C608,'Feedstock source'!$A$1:$B$8,2,FALSE)</f>
        <v>sludge</v>
      </c>
      <c r="Q608" t="str">
        <f>VLOOKUP($F608,'PAHs abbreviations'!$A$2:$B$17,2,FALSE)</f>
        <v>B(a)A</v>
      </c>
      <c r="R608" s="3">
        <v>0.125</v>
      </c>
    </row>
    <row r="609" spans="1:18" hidden="1">
      <c r="A609" t="s">
        <v>116</v>
      </c>
      <c r="B609" t="s">
        <v>131</v>
      </c>
      <c r="C609" t="s">
        <v>135</v>
      </c>
      <c r="D609">
        <v>600</v>
      </c>
      <c r="E609" t="s">
        <v>119</v>
      </c>
      <c r="F609" t="s">
        <v>55</v>
      </c>
      <c r="G609" t="s">
        <v>46</v>
      </c>
      <c r="H609" s="3">
        <v>0.129</v>
      </c>
      <c r="I609" t="s">
        <v>0</v>
      </c>
      <c r="J609" s="1" t="s">
        <v>119</v>
      </c>
      <c r="K609" s="1" t="s">
        <v>119</v>
      </c>
      <c r="L609" t="b">
        <f>IF(COUNTIF(carcinogens!$A$2:$A$35,F609),TRUE,FALSE)</f>
        <v>1</v>
      </c>
      <c r="M609" t="b">
        <f t="shared" si="38"/>
        <v>0</v>
      </c>
      <c r="N609" s="3">
        <f t="shared" si="40"/>
        <v>0.129</v>
      </c>
      <c r="O609" t="b">
        <f t="shared" si="39"/>
        <v>0</v>
      </c>
      <c r="P609" t="str">
        <f>VLOOKUP(C609,'Feedstock source'!$A$1:$B$8,2,FALSE)</f>
        <v>sludge</v>
      </c>
      <c r="Q609" t="str">
        <f>VLOOKUP($F609,'PAHs abbreviations'!$A$2:$B$17,2,FALSE)</f>
        <v>B(a)A</v>
      </c>
      <c r="R609" s="3">
        <v>0.129</v>
      </c>
    </row>
    <row r="610" spans="1:18" hidden="1">
      <c r="A610" t="s">
        <v>116</v>
      </c>
      <c r="B610" t="s">
        <v>131</v>
      </c>
      <c r="C610" t="s">
        <v>135</v>
      </c>
      <c r="D610">
        <v>600</v>
      </c>
      <c r="E610" t="s">
        <v>119</v>
      </c>
      <c r="F610" t="s">
        <v>59</v>
      </c>
      <c r="G610" t="s">
        <v>46</v>
      </c>
      <c r="H610" s="3">
        <v>9.4E-2</v>
      </c>
      <c r="I610" t="s">
        <v>0</v>
      </c>
      <c r="J610" s="1" t="s">
        <v>119</v>
      </c>
      <c r="K610" s="1" t="s">
        <v>119</v>
      </c>
      <c r="L610" t="b">
        <f>IF(COUNTIF(carcinogens!$A$2:$A$35,F610),TRUE,FALSE)</f>
        <v>1</v>
      </c>
      <c r="M610" t="b">
        <f t="shared" si="38"/>
        <v>0</v>
      </c>
      <c r="N610" s="3">
        <f t="shared" si="40"/>
        <v>9.4E-2</v>
      </c>
      <c r="O610" t="b">
        <f t="shared" si="39"/>
        <v>0</v>
      </c>
      <c r="P610" t="str">
        <f>VLOOKUP(C610,'Feedstock source'!$A$1:$B$8,2,FALSE)</f>
        <v>sludge</v>
      </c>
      <c r="Q610" t="str">
        <f>VLOOKUP($F610,'PAHs abbreviations'!$A$2:$B$17,2,FALSE)</f>
        <v>B(a)P</v>
      </c>
      <c r="R610" s="3">
        <v>9.4E-2</v>
      </c>
    </row>
    <row r="611" spans="1:18" hidden="1">
      <c r="A611" t="s">
        <v>116</v>
      </c>
      <c r="B611" t="s">
        <v>131</v>
      </c>
      <c r="C611" t="s">
        <v>135</v>
      </c>
      <c r="D611">
        <v>600</v>
      </c>
      <c r="E611" t="s">
        <v>119</v>
      </c>
      <c r="F611" t="s">
        <v>59</v>
      </c>
      <c r="G611" t="s">
        <v>46</v>
      </c>
      <c r="H611" s="3">
        <v>0.102999999999999</v>
      </c>
      <c r="I611" t="s">
        <v>0</v>
      </c>
      <c r="J611" s="1" t="s">
        <v>119</v>
      </c>
      <c r="K611" s="1" t="s">
        <v>119</v>
      </c>
      <c r="L611" t="b">
        <f>IF(COUNTIF(carcinogens!$A$2:$A$35,F611),TRUE,FALSE)</f>
        <v>1</v>
      </c>
      <c r="M611" t="b">
        <f t="shared" si="38"/>
        <v>0</v>
      </c>
      <c r="N611" s="3">
        <f t="shared" si="40"/>
        <v>0.102999999999999</v>
      </c>
      <c r="O611" t="b">
        <f t="shared" si="39"/>
        <v>0</v>
      </c>
      <c r="P611" t="str">
        <f>VLOOKUP(C611,'Feedstock source'!$A$1:$B$8,2,FALSE)</f>
        <v>sludge</v>
      </c>
      <c r="Q611" t="str">
        <f>VLOOKUP($F611,'PAHs abbreviations'!$A$2:$B$17,2,FALSE)</f>
        <v>B(a)P</v>
      </c>
      <c r="R611" s="3">
        <v>0.102999999999999</v>
      </c>
    </row>
    <row r="612" spans="1:18" hidden="1">
      <c r="A612" t="s">
        <v>116</v>
      </c>
      <c r="B612" t="s">
        <v>131</v>
      </c>
      <c r="C612" t="s">
        <v>135</v>
      </c>
      <c r="D612">
        <v>600</v>
      </c>
      <c r="E612" t="s">
        <v>119</v>
      </c>
      <c r="F612" t="s">
        <v>59</v>
      </c>
      <c r="G612" t="s">
        <v>46</v>
      </c>
      <c r="H612" s="3">
        <v>0.106</v>
      </c>
      <c r="I612" t="s">
        <v>0</v>
      </c>
      <c r="J612" s="1" t="s">
        <v>119</v>
      </c>
      <c r="K612" s="1" t="s">
        <v>119</v>
      </c>
      <c r="L612" t="b">
        <f>IF(COUNTIF(carcinogens!$A$2:$A$35,F612),TRUE,FALSE)</f>
        <v>1</v>
      </c>
      <c r="M612" t="b">
        <f t="shared" si="38"/>
        <v>0</v>
      </c>
      <c r="N612" s="3">
        <f t="shared" si="40"/>
        <v>0.106</v>
      </c>
      <c r="O612" t="b">
        <f t="shared" si="39"/>
        <v>0</v>
      </c>
      <c r="P612" t="str">
        <f>VLOOKUP(C612,'Feedstock source'!$A$1:$B$8,2,FALSE)</f>
        <v>sludge</v>
      </c>
      <c r="Q612" t="str">
        <f>VLOOKUP($F612,'PAHs abbreviations'!$A$2:$B$17,2,FALSE)</f>
        <v>B(a)P</v>
      </c>
      <c r="R612" s="3">
        <v>0.106</v>
      </c>
    </row>
    <row r="613" spans="1:18" hidden="1">
      <c r="A613" t="s">
        <v>116</v>
      </c>
      <c r="B613" t="s">
        <v>131</v>
      </c>
      <c r="C613" t="s">
        <v>135</v>
      </c>
      <c r="D613">
        <v>600</v>
      </c>
      <c r="E613" t="s">
        <v>119</v>
      </c>
      <c r="F613" t="s">
        <v>57</v>
      </c>
      <c r="G613" t="s">
        <v>46</v>
      </c>
      <c r="H613" s="3">
        <v>7.1999999999999995E-2</v>
      </c>
      <c r="I613" t="s">
        <v>0</v>
      </c>
      <c r="J613" s="1" t="s">
        <v>119</v>
      </c>
      <c r="K613" s="1" t="s">
        <v>119</v>
      </c>
      <c r="L613" t="b">
        <f>IF(COUNTIF(carcinogens!$A$2:$A$35,F613),TRUE,FALSE)</f>
        <v>1</v>
      </c>
      <c r="M613" t="b">
        <f t="shared" si="38"/>
        <v>0</v>
      </c>
      <c r="N613" s="3">
        <f t="shared" si="40"/>
        <v>7.1999999999999995E-2</v>
      </c>
      <c r="O613" t="b">
        <f t="shared" si="39"/>
        <v>0</v>
      </c>
      <c r="P613" t="str">
        <f>VLOOKUP(C613,'Feedstock source'!$A$1:$B$8,2,FALSE)</f>
        <v>sludge</v>
      </c>
      <c r="Q613" t="str">
        <f>VLOOKUP($F613,'PAHs abbreviations'!$A$2:$B$17,2,FALSE)</f>
        <v>B(b)F</v>
      </c>
      <c r="R613" s="3">
        <v>7.1999999999999995E-2</v>
      </c>
    </row>
    <row r="614" spans="1:18" hidden="1">
      <c r="A614" t="s">
        <v>116</v>
      </c>
      <c r="B614" t="s">
        <v>131</v>
      </c>
      <c r="C614" t="s">
        <v>135</v>
      </c>
      <c r="D614">
        <v>600</v>
      </c>
      <c r="E614" t="s">
        <v>119</v>
      </c>
      <c r="F614" t="s">
        <v>57</v>
      </c>
      <c r="G614" t="s">
        <v>46</v>
      </c>
      <c r="H614" s="3">
        <v>7.2999999999999995E-2</v>
      </c>
      <c r="I614" t="s">
        <v>0</v>
      </c>
      <c r="J614" s="1" t="s">
        <v>119</v>
      </c>
      <c r="K614" s="1" t="s">
        <v>119</v>
      </c>
      <c r="L614" t="b">
        <f>IF(COUNTIF(carcinogens!$A$2:$A$35,F614),TRUE,FALSE)</f>
        <v>1</v>
      </c>
      <c r="M614" t="b">
        <f t="shared" si="38"/>
        <v>0</v>
      </c>
      <c r="N614" s="3">
        <f t="shared" si="40"/>
        <v>7.2999999999999995E-2</v>
      </c>
      <c r="O614" t="b">
        <f t="shared" si="39"/>
        <v>0</v>
      </c>
      <c r="P614" t="str">
        <f>VLOOKUP(C614,'Feedstock source'!$A$1:$B$8,2,FALSE)</f>
        <v>sludge</v>
      </c>
      <c r="Q614" t="str">
        <f>VLOOKUP($F614,'PAHs abbreviations'!$A$2:$B$17,2,FALSE)</f>
        <v>B(b)F</v>
      </c>
      <c r="R614" s="3">
        <v>7.2999999999999995E-2</v>
      </c>
    </row>
    <row r="615" spans="1:18" hidden="1">
      <c r="A615" t="s">
        <v>116</v>
      </c>
      <c r="B615" t="s">
        <v>131</v>
      </c>
      <c r="C615" t="s">
        <v>135</v>
      </c>
      <c r="D615">
        <v>600</v>
      </c>
      <c r="E615" t="s">
        <v>119</v>
      </c>
      <c r="F615" t="s">
        <v>57</v>
      </c>
      <c r="G615" t="s">
        <v>46</v>
      </c>
      <c r="H615" s="3">
        <v>7.4999999999999997E-2</v>
      </c>
      <c r="I615" t="s">
        <v>0</v>
      </c>
      <c r="J615" s="1" t="s">
        <v>119</v>
      </c>
      <c r="K615" s="1" t="s">
        <v>119</v>
      </c>
      <c r="L615" t="b">
        <f>IF(COUNTIF(carcinogens!$A$2:$A$35,F615),TRUE,FALSE)</f>
        <v>1</v>
      </c>
      <c r="M615" t="b">
        <f t="shared" si="38"/>
        <v>0</v>
      </c>
      <c r="N615" s="3">
        <f t="shared" si="40"/>
        <v>7.4999999999999997E-2</v>
      </c>
      <c r="O615" t="b">
        <f t="shared" si="39"/>
        <v>0</v>
      </c>
      <c r="P615" t="str">
        <f>VLOOKUP(C615,'Feedstock source'!$A$1:$B$8,2,FALSE)</f>
        <v>sludge</v>
      </c>
      <c r="Q615" t="str">
        <f>VLOOKUP($F615,'PAHs abbreviations'!$A$2:$B$17,2,FALSE)</f>
        <v>B(b)F</v>
      </c>
      <c r="R615" s="3">
        <v>7.4999999999999997E-2</v>
      </c>
    </row>
    <row r="616" spans="1:18" hidden="1">
      <c r="A616" t="s">
        <v>116</v>
      </c>
      <c r="B616" t="s">
        <v>131</v>
      </c>
      <c r="C616" t="s">
        <v>135</v>
      </c>
      <c r="D616">
        <v>600</v>
      </c>
      <c r="E616" t="s">
        <v>119</v>
      </c>
      <c r="F616" t="s">
        <v>61</v>
      </c>
      <c r="G616" t="s">
        <v>46</v>
      </c>
      <c r="H616" s="3">
        <v>3.59999999999999E-2</v>
      </c>
      <c r="I616" t="s">
        <v>0</v>
      </c>
      <c r="J616" s="1" t="s">
        <v>119</v>
      </c>
      <c r="K616" s="1" t="s">
        <v>119</v>
      </c>
      <c r="L616" t="b">
        <f>IF(COUNTIF(carcinogens!$A$2:$A$35,F616),TRUE,FALSE)</f>
        <v>1</v>
      </c>
      <c r="M616" t="b">
        <f t="shared" si="38"/>
        <v>0</v>
      </c>
      <c r="N616" s="3">
        <f t="shared" si="40"/>
        <v>3.59999999999999E-2</v>
      </c>
      <c r="O616" t="b">
        <f t="shared" si="39"/>
        <v>0</v>
      </c>
      <c r="P616" t="str">
        <f>VLOOKUP(C616,'Feedstock source'!$A$1:$B$8,2,FALSE)</f>
        <v>sludge</v>
      </c>
      <c r="Q616" t="str">
        <f>VLOOKUP($F616,'PAHs abbreviations'!$A$2:$B$17,2,FALSE)</f>
        <v>B(ghi)P</v>
      </c>
      <c r="R616" s="3">
        <v>3.59999999999999E-2</v>
      </c>
    </row>
    <row r="617" spans="1:18" hidden="1">
      <c r="A617" t="s">
        <v>116</v>
      </c>
      <c r="B617" t="s">
        <v>131</v>
      </c>
      <c r="C617" t="s">
        <v>135</v>
      </c>
      <c r="D617">
        <v>600</v>
      </c>
      <c r="E617" t="s">
        <v>119</v>
      </c>
      <c r="F617" t="s">
        <v>61</v>
      </c>
      <c r="G617" t="s">
        <v>46</v>
      </c>
      <c r="H617" s="3">
        <v>3.59999999999999E-2</v>
      </c>
      <c r="I617" t="s">
        <v>0</v>
      </c>
      <c r="J617" s="1" t="s">
        <v>119</v>
      </c>
      <c r="K617" s="1" t="s">
        <v>119</v>
      </c>
      <c r="L617" t="b">
        <f>IF(COUNTIF(carcinogens!$A$2:$A$35,F617),TRUE,FALSE)</f>
        <v>1</v>
      </c>
      <c r="M617" t="b">
        <f t="shared" si="38"/>
        <v>0</v>
      </c>
      <c r="N617" s="3">
        <f t="shared" si="40"/>
        <v>3.59999999999999E-2</v>
      </c>
      <c r="O617" t="b">
        <f t="shared" si="39"/>
        <v>0</v>
      </c>
      <c r="P617" t="str">
        <f>VLOOKUP(C617,'Feedstock source'!$A$1:$B$8,2,FALSE)</f>
        <v>sludge</v>
      </c>
      <c r="Q617" t="str">
        <f>VLOOKUP($F617,'PAHs abbreviations'!$A$2:$B$17,2,FALSE)</f>
        <v>B(ghi)P</v>
      </c>
      <c r="R617" s="3">
        <v>3.59999999999999E-2</v>
      </c>
    </row>
    <row r="618" spans="1:18" hidden="1">
      <c r="A618" t="s">
        <v>116</v>
      </c>
      <c r="B618" t="s">
        <v>131</v>
      </c>
      <c r="C618" t="s">
        <v>135</v>
      </c>
      <c r="D618">
        <v>600</v>
      </c>
      <c r="E618" t="s">
        <v>119</v>
      </c>
      <c r="F618" t="s">
        <v>61</v>
      </c>
      <c r="G618" t="s">
        <v>46</v>
      </c>
      <c r="H618" s="3">
        <v>3.7999999999999902E-2</v>
      </c>
      <c r="I618" t="s">
        <v>0</v>
      </c>
      <c r="J618" s="1" t="s">
        <v>119</v>
      </c>
      <c r="K618" s="1" t="s">
        <v>119</v>
      </c>
      <c r="L618" t="b">
        <f>IF(COUNTIF(carcinogens!$A$2:$A$35,F618),TRUE,FALSE)</f>
        <v>1</v>
      </c>
      <c r="M618" t="b">
        <f t="shared" si="38"/>
        <v>0</v>
      </c>
      <c r="N618" s="3">
        <f t="shared" si="40"/>
        <v>3.7999999999999902E-2</v>
      </c>
      <c r="O618" t="b">
        <f t="shared" si="39"/>
        <v>0</v>
      </c>
      <c r="P618" t="str">
        <f>VLOOKUP(C618,'Feedstock source'!$A$1:$B$8,2,FALSE)</f>
        <v>sludge</v>
      </c>
      <c r="Q618" t="str">
        <f>VLOOKUP($F618,'PAHs abbreviations'!$A$2:$B$17,2,FALSE)</f>
        <v>B(ghi)P</v>
      </c>
      <c r="R618" s="3">
        <v>3.7999999999999902E-2</v>
      </c>
    </row>
    <row r="619" spans="1:18" hidden="1">
      <c r="A619" t="s">
        <v>116</v>
      </c>
      <c r="B619" t="s">
        <v>131</v>
      </c>
      <c r="C619" t="s">
        <v>135</v>
      </c>
      <c r="D619">
        <v>600</v>
      </c>
      <c r="E619" t="s">
        <v>119</v>
      </c>
      <c r="F619" t="s">
        <v>58</v>
      </c>
      <c r="G619" t="s">
        <v>46</v>
      </c>
      <c r="H619" s="3">
        <v>0.06</v>
      </c>
      <c r="I619" t="s">
        <v>0</v>
      </c>
      <c r="J619" s="1" t="s">
        <v>119</v>
      </c>
      <c r="K619" s="1" t="s">
        <v>119</v>
      </c>
      <c r="L619" t="b">
        <f>IF(COUNTIF(carcinogens!$A$2:$A$35,F619),TRUE,FALSE)</f>
        <v>1</v>
      </c>
      <c r="M619" t="b">
        <f t="shared" si="38"/>
        <v>0</v>
      </c>
      <c r="N619" s="3">
        <f t="shared" si="40"/>
        <v>0.06</v>
      </c>
      <c r="O619" t="b">
        <f t="shared" si="39"/>
        <v>0</v>
      </c>
      <c r="P619" t="str">
        <f>VLOOKUP(C619,'Feedstock source'!$A$1:$B$8,2,FALSE)</f>
        <v>sludge</v>
      </c>
      <c r="Q619" t="str">
        <f>VLOOKUP($F619,'PAHs abbreviations'!$A$2:$B$17,2,FALSE)</f>
        <v>B(k)F</v>
      </c>
      <c r="R619" s="3">
        <v>0.06</v>
      </c>
    </row>
    <row r="620" spans="1:18" hidden="1">
      <c r="A620" t="s">
        <v>116</v>
      </c>
      <c r="B620" t="s">
        <v>131</v>
      </c>
      <c r="C620" t="s">
        <v>135</v>
      </c>
      <c r="D620">
        <v>600</v>
      </c>
      <c r="E620" t="s">
        <v>119</v>
      </c>
      <c r="F620" t="s">
        <v>58</v>
      </c>
      <c r="G620" t="s">
        <v>46</v>
      </c>
      <c r="H620" s="3">
        <v>6.3E-2</v>
      </c>
      <c r="I620" t="s">
        <v>0</v>
      </c>
      <c r="J620" s="1" t="s">
        <v>119</v>
      </c>
      <c r="K620" s="1" t="s">
        <v>119</v>
      </c>
      <c r="L620" t="b">
        <f>IF(COUNTIF(carcinogens!$A$2:$A$35,F620),TRUE,FALSE)</f>
        <v>1</v>
      </c>
      <c r="M620" t="b">
        <f t="shared" si="38"/>
        <v>0</v>
      </c>
      <c r="N620" s="3">
        <f t="shared" si="40"/>
        <v>6.3E-2</v>
      </c>
      <c r="O620" t="b">
        <f t="shared" si="39"/>
        <v>0</v>
      </c>
      <c r="P620" t="str">
        <f>VLOOKUP(C620,'Feedstock source'!$A$1:$B$8,2,FALSE)</f>
        <v>sludge</v>
      </c>
      <c r="Q620" t="str">
        <f>VLOOKUP($F620,'PAHs abbreviations'!$A$2:$B$17,2,FALSE)</f>
        <v>B(k)F</v>
      </c>
      <c r="R620" s="3">
        <v>6.3E-2</v>
      </c>
    </row>
    <row r="621" spans="1:18" hidden="1">
      <c r="A621" t="s">
        <v>116</v>
      </c>
      <c r="B621" t="s">
        <v>131</v>
      </c>
      <c r="C621" t="s">
        <v>135</v>
      </c>
      <c r="D621">
        <v>600</v>
      </c>
      <c r="E621" t="s">
        <v>119</v>
      </c>
      <c r="F621" t="s">
        <v>58</v>
      </c>
      <c r="G621" t="s">
        <v>46</v>
      </c>
      <c r="H621" s="3">
        <v>6.5000000000000002E-2</v>
      </c>
      <c r="I621" t="s">
        <v>0</v>
      </c>
      <c r="J621" s="1" t="s">
        <v>119</v>
      </c>
      <c r="K621" s="1" t="s">
        <v>119</v>
      </c>
      <c r="L621" t="b">
        <f>IF(COUNTIF(carcinogens!$A$2:$A$35,F621),TRUE,FALSE)</f>
        <v>1</v>
      </c>
      <c r="M621" t="b">
        <f t="shared" si="38"/>
        <v>0</v>
      </c>
      <c r="N621" s="3">
        <f t="shared" si="40"/>
        <v>6.5000000000000002E-2</v>
      </c>
      <c r="O621" t="b">
        <f t="shared" si="39"/>
        <v>0</v>
      </c>
      <c r="P621" t="str">
        <f>VLOOKUP(C621,'Feedstock source'!$A$1:$B$8,2,FALSE)</f>
        <v>sludge</v>
      </c>
      <c r="Q621" t="str">
        <f>VLOOKUP($F621,'PAHs abbreviations'!$A$2:$B$17,2,FALSE)</f>
        <v>B(k)F</v>
      </c>
      <c r="R621" s="3">
        <v>6.5000000000000002E-2</v>
      </c>
    </row>
    <row r="622" spans="1:18" hidden="1">
      <c r="A622" t="s">
        <v>116</v>
      </c>
      <c r="B622" t="s">
        <v>131</v>
      </c>
      <c r="C622" t="s">
        <v>135</v>
      </c>
      <c r="D622">
        <v>600</v>
      </c>
      <c r="E622" t="s">
        <v>119</v>
      </c>
      <c r="F622" t="s">
        <v>56</v>
      </c>
      <c r="G622" t="s">
        <v>46</v>
      </c>
      <c r="H622" s="3">
        <v>0.35799999999999998</v>
      </c>
      <c r="I622" t="s">
        <v>0</v>
      </c>
      <c r="J622" s="1" t="s">
        <v>119</v>
      </c>
      <c r="K622" s="1" t="s">
        <v>119</v>
      </c>
      <c r="L622" t="b">
        <f>IF(COUNTIF(carcinogens!$A$2:$A$35,F622),TRUE,FALSE)</f>
        <v>1</v>
      </c>
      <c r="M622" t="b">
        <f t="shared" si="38"/>
        <v>0</v>
      </c>
      <c r="N622" s="3">
        <f t="shared" si="40"/>
        <v>0.35799999999999998</v>
      </c>
      <c r="O622" t="b">
        <f t="shared" si="39"/>
        <v>0</v>
      </c>
      <c r="P622" t="str">
        <f>VLOOKUP(C622,'Feedstock source'!$A$1:$B$8,2,FALSE)</f>
        <v>sludge</v>
      </c>
      <c r="Q622" t="str">
        <f>VLOOKUP($F622,'PAHs abbreviations'!$A$2:$B$17,2,FALSE)</f>
        <v>Cry</v>
      </c>
      <c r="R622" s="3">
        <v>0.35799999999999998</v>
      </c>
    </row>
    <row r="623" spans="1:18" hidden="1">
      <c r="A623" t="s">
        <v>116</v>
      </c>
      <c r="B623" t="s">
        <v>131</v>
      </c>
      <c r="C623" t="s">
        <v>135</v>
      </c>
      <c r="D623">
        <v>600</v>
      </c>
      <c r="E623" t="s">
        <v>119</v>
      </c>
      <c r="F623" t="s">
        <v>56</v>
      </c>
      <c r="G623" t="s">
        <v>46</v>
      </c>
      <c r="H623" s="3">
        <v>0.375</v>
      </c>
      <c r="I623" t="s">
        <v>0</v>
      </c>
      <c r="J623" s="1" t="s">
        <v>119</v>
      </c>
      <c r="K623" s="1" t="s">
        <v>119</v>
      </c>
      <c r="L623" t="b">
        <f>IF(COUNTIF(carcinogens!$A$2:$A$35,F623),TRUE,FALSE)</f>
        <v>1</v>
      </c>
      <c r="M623" t="b">
        <f t="shared" si="38"/>
        <v>0</v>
      </c>
      <c r="N623" s="3">
        <f t="shared" si="40"/>
        <v>0.375</v>
      </c>
      <c r="O623" t="b">
        <f t="shared" si="39"/>
        <v>0</v>
      </c>
      <c r="P623" t="str">
        <f>VLOOKUP(C623,'Feedstock source'!$A$1:$B$8,2,FALSE)</f>
        <v>sludge</v>
      </c>
      <c r="Q623" t="str">
        <f>VLOOKUP($F623,'PAHs abbreviations'!$A$2:$B$17,2,FALSE)</f>
        <v>Cry</v>
      </c>
      <c r="R623" s="3">
        <v>0.375</v>
      </c>
    </row>
    <row r="624" spans="1:18" hidden="1">
      <c r="A624" t="s">
        <v>116</v>
      </c>
      <c r="B624" t="s">
        <v>131</v>
      </c>
      <c r="C624" t="s">
        <v>135</v>
      </c>
      <c r="D624">
        <v>600</v>
      </c>
      <c r="E624" t="s">
        <v>119</v>
      </c>
      <c r="F624" t="s">
        <v>56</v>
      </c>
      <c r="G624" t="s">
        <v>46</v>
      </c>
      <c r="H624" s="3">
        <v>0.378</v>
      </c>
      <c r="I624" t="s">
        <v>0</v>
      </c>
      <c r="J624" s="1" t="s">
        <v>119</v>
      </c>
      <c r="K624" s="1" t="s">
        <v>119</v>
      </c>
      <c r="L624" t="b">
        <f>IF(COUNTIF(carcinogens!$A$2:$A$35,F624),TRUE,FALSE)</f>
        <v>1</v>
      </c>
      <c r="M624" t="b">
        <f t="shared" si="38"/>
        <v>0</v>
      </c>
      <c r="N624" s="3">
        <f t="shared" si="40"/>
        <v>0.378</v>
      </c>
      <c r="O624" t="b">
        <f t="shared" si="39"/>
        <v>0</v>
      </c>
      <c r="P624" t="str">
        <f>VLOOKUP(C624,'Feedstock source'!$A$1:$B$8,2,FALSE)</f>
        <v>sludge</v>
      </c>
      <c r="Q624" t="str">
        <f>VLOOKUP($F624,'PAHs abbreviations'!$A$2:$B$17,2,FALSE)</f>
        <v>Cry</v>
      </c>
      <c r="R624" s="3">
        <v>0.378</v>
      </c>
    </row>
    <row r="625" spans="1:18" hidden="1">
      <c r="A625" t="s">
        <v>116</v>
      </c>
      <c r="B625" t="s">
        <v>131</v>
      </c>
      <c r="C625" t="s">
        <v>135</v>
      </c>
      <c r="D625">
        <v>600</v>
      </c>
      <c r="E625" t="s">
        <v>119</v>
      </c>
      <c r="F625" t="s">
        <v>62</v>
      </c>
      <c r="G625" t="s">
        <v>46</v>
      </c>
      <c r="H625" s="3">
        <v>1.2999999999999901E-2</v>
      </c>
      <c r="I625" t="s">
        <v>0</v>
      </c>
      <c r="J625" s="1" t="s">
        <v>119</v>
      </c>
      <c r="K625" s="1" t="s">
        <v>119</v>
      </c>
      <c r="L625" t="b">
        <f>IF(COUNTIF(carcinogens!$A$2:$A$35,F625),TRUE,FALSE)</f>
        <v>1</v>
      </c>
      <c r="M625" t="b">
        <f t="shared" si="38"/>
        <v>0</v>
      </c>
      <c r="N625" s="3">
        <f t="shared" si="40"/>
        <v>1.2999999999999901E-2</v>
      </c>
      <c r="O625" t="b">
        <f t="shared" si="39"/>
        <v>0</v>
      </c>
      <c r="P625" t="str">
        <f>VLOOKUP(C625,'Feedstock source'!$A$1:$B$8,2,FALSE)</f>
        <v>sludge</v>
      </c>
      <c r="Q625" t="str">
        <f>VLOOKUP($F625,'PAHs abbreviations'!$A$2:$B$17,2,FALSE)</f>
        <v>DB(ah)A</v>
      </c>
      <c r="R625" s="3">
        <v>1.2999999999999901E-2</v>
      </c>
    </row>
    <row r="626" spans="1:18" hidden="1">
      <c r="A626" t="s">
        <v>116</v>
      </c>
      <c r="B626" t="s">
        <v>131</v>
      </c>
      <c r="C626" t="s">
        <v>135</v>
      </c>
      <c r="D626">
        <v>600</v>
      </c>
      <c r="E626" t="s">
        <v>119</v>
      </c>
      <c r="F626" t="s">
        <v>62</v>
      </c>
      <c r="G626" t="s">
        <v>46</v>
      </c>
      <c r="H626" s="3">
        <v>1.4E-2</v>
      </c>
      <c r="I626" t="s">
        <v>0</v>
      </c>
      <c r="J626" s="1" t="s">
        <v>119</v>
      </c>
      <c r="K626" s="1" t="s">
        <v>119</v>
      </c>
      <c r="L626" t="b">
        <f>IF(COUNTIF(carcinogens!$A$2:$A$35,F626),TRUE,FALSE)</f>
        <v>1</v>
      </c>
      <c r="M626" t="b">
        <f t="shared" si="38"/>
        <v>0</v>
      </c>
      <c r="N626" s="3">
        <f t="shared" si="40"/>
        <v>1.4E-2</v>
      </c>
      <c r="O626" t="b">
        <f t="shared" si="39"/>
        <v>0</v>
      </c>
      <c r="P626" t="str">
        <f>VLOOKUP(C626,'Feedstock source'!$A$1:$B$8,2,FALSE)</f>
        <v>sludge</v>
      </c>
      <c r="Q626" t="str">
        <f>VLOOKUP($F626,'PAHs abbreviations'!$A$2:$B$17,2,FALSE)</f>
        <v>DB(ah)A</v>
      </c>
      <c r="R626" s="3">
        <v>1.4E-2</v>
      </c>
    </row>
    <row r="627" spans="1:18" hidden="1">
      <c r="A627" t="s">
        <v>116</v>
      </c>
      <c r="B627" t="s">
        <v>131</v>
      </c>
      <c r="C627" t="s">
        <v>135</v>
      </c>
      <c r="D627">
        <v>600</v>
      </c>
      <c r="E627" t="s">
        <v>119</v>
      </c>
      <c r="F627" t="s">
        <v>62</v>
      </c>
      <c r="G627" t="s">
        <v>46</v>
      </c>
      <c r="H627" s="3">
        <v>1.4999999999999901E-2</v>
      </c>
      <c r="I627" t="s">
        <v>0</v>
      </c>
      <c r="J627" s="1" t="s">
        <v>119</v>
      </c>
      <c r="K627" s="1" t="s">
        <v>119</v>
      </c>
      <c r="L627" t="b">
        <f>IF(COUNTIF(carcinogens!$A$2:$A$35,F627),TRUE,FALSE)</f>
        <v>1</v>
      </c>
      <c r="M627" t="b">
        <f t="shared" si="38"/>
        <v>0</v>
      </c>
      <c r="N627" s="3">
        <f t="shared" si="40"/>
        <v>1.4999999999999901E-2</v>
      </c>
      <c r="O627" t="b">
        <f t="shared" si="39"/>
        <v>0</v>
      </c>
      <c r="P627" t="str">
        <f>VLOOKUP(C627,'Feedstock source'!$A$1:$B$8,2,FALSE)</f>
        <v>sludge</v>
      </c>
      <c r="Q627" t="str">
        <f>VLOOKUP($F627,'PAHs abbreviations'!$A$2:$B$17,2,FALSE)</f>
        <v>DB(ah)A</v>
      </c>
      <c r="R627" s="3">
        <v>1.4999999999999901E-2</v>
      </c>
    </row>
    <row r="628" spans="1:18" hidden="1">
      <c r="A628" t="s">
        <v>116</v>
      </c>
      <c r="B628" t="s">
        <v>131</v>
      </c>
      <c r="C628" t="s">
        <v>135</v>
      </c>
      <c r="D628">
        <v>600</v>
      </c>
      <c r="E628" t="s">
        <v>119</v>
      </c>
      <c r="F628" t="s">
        <v>53</v>
      </c>
      <c r="G628" t="s">
        <v>46</v>
      </c>
      <c r="H628" s="3">
        <v>0.61199999999999999</v>
      </c>
      <c r="I628" t="s">
        <v>0</v>
      </c>
      <c r="J628" s="1" t="s">
        <v>119</v>
      </c>
      <c r="K628" s="1" t="s">
        <v>119</v>
      </c>
      <c r="L628" t="b">
        <f>IF(COUNTIF(carcinogens!$A$2:$A$35,F628),TRUE,FALSE)</f>
        <v>0</v>
      </c>
      <c r="M628" t="b">
        <f t="shared" si="38"/>
        <v>0</v>
      </c>
      <c r="N628" s="3">
        <f t="shared" si="40"/>
        <v>0.61199999999999999</v>
      </c>
      <c r="O628" t="b">
        <f t="shared" si="39"/>
        <v>0</v>
      </c>
      <c r="P628" t="str">
        <f>VLOOKUP(C628,'Feedstock source'!$A$1:$B$8,2,FALSE)</f>
        <v>sludge</v>
      </c>
      <c r="Q628" t="str">
        <f>VLOOKUP($F628,'PAHs abbreviations'!$A$2:$B$17,2,FALSE)</f>
        <v>Flt</v>
      </c>
      <c r="R628" s="3">
        <v>0.61199999999999999</v>
      </c>
    </row>
    <row r="629" spans="1:18" hidden="1">
      <c r="A629" t="s">
        <v>116</v>
      </c>
      <c r="B629" t="s">
        <v>131</v>
      </c>
      <c r="C629" t="s">
        <v>135</v>
      </c>
      <c r="D629">
        <v>600</v>
      </c>
      <c r="E629" t="s">
        <v>119</v>
      </c>
      <c r="F629" t="s">
        <v>53</v>
      </c>
      <c r="G629" t="s">
        <v>46</v>
      </c>
      <c r="H629" s="3">
        <v>0.67200000000000004</v>
      </c>
      <c r="I629" t="s">
        <v>0</v>
      </c>
      <c r="J629" s="1" t="s">
        <v>119</v>
      </c>
      <c r="K629" s="1" t="s">
        <v>119</v>
      </c>
      <c r="L629" t="b">
        <f>IF(COUNTIF(carcinogens!$A$2:$A$35,F629),TRUE,FALSE)</f>
        <v>0</v>
      </c>
      <c r="M629" t="b">
        <f t="shared" si="38"/>
        <v>0</v>
      </c>
      <c r="N629" s="3">
        <f t="shared" si="40"/>
        <v>0.67200000000000004</v>
      </c>
      <c r="O629" t="b">
        <f t="shared" si="39"/>
        <v>0</v>
      </c>
      <c r="P629" t="str">
        <f>VLOOKUP(C629,'Feedstock source'!$A$1:$B$8,2,FALSE)</f>
        <v>sludge</v>
      </c>
      <c r="Q629" t="str">
        <f>VLOOKUP($F629,'PAHs abbreviations'!$A$2:$B$17,2,FALSE)</f>
        <v>Flt</v>
      </c>
      <c r="R629" s="3">
        <v>0.67200000000000004</v>
      </c>
    </row>
    <row r="630" spans="1:18" hidden="1">
      <c r="A630" t="s">
        <v>116</v>
      </c>
      <c r="B630" t="s">
        <v>131</v>
      </c>
      <c r="C630" t="s">
        <v>135</v>
      </c>
      <c r="D630">
        <v>600</v>
      </c>
      <c r="E630" t="s">
        <v>119</v>
      </c>
      <c r="F630" t="s">
        <v>53</v>
      </c>
      <c r="G630" t="s">
        <v>46</v>
      </c>
      <c r="H630" s="3">
        <v>0.68500000000000005</v>
      </c>
      <c r="I630" t="s">
        <v>0</v>
      </c>
      <c r="J630" s="1" t="s">
        <v>119</v>
      </c>
      <c r="K630" s="1" t="s">
        <v>119</v>
      </c>
      <c r="L630" t="b">
        <f>IF(COUNTIF(carcinogens!$A$2:$A$35,F630),TRUE,FALSE)</f>
        <v>0</v>
      </c>
      <c r="M630" t="b">
        <f t="shared" si="38"/>
        <v>0</v>
      </c>
      <c r="N630" s="3">
        <f t="shared" si="40"/>
        <v>0.68500000000000005</v>
      </c>
      <c r="O630" t="b">
        <f t="shared" si="39"/>
        <v>0</v>
      </c>
      <c r="P630" t="str">
        <f>VLOOKUP(C630,'Feedstock source'!$A$1:$B$8,2,FALSE)</f>
        <v>sludge</v>
      </c>
      <c r="Q630" t="str">
        <f>VLOOKUP($F630,'PAHs abbreviations'!$A$2:$B$17,2,FALSE)</f>
        <v>Flt</v>
      </c>
      <c r="R630" s="3">
        <v>0.68500000000000005</v>
      </c>
    </row>
    <row r="631" spans="1:18" hidden="1">
      <c r="A631" t="s">
        <v>116</v>
      </c>
      <c r="B631" t="s">
        <v>131</v>
      </c>
      <c r="C631" t="s">
        <v>135</v>
      </c>
      <c r="D631">
        <v>600</v>
      </c>
      <c r="E631" t="s">
        <v>119</v>
      </c>
      <c r="F631" t="s">
        <v>50</v>
      </c>
      <c r="G631" t="s">
        <v>46</v>
      </c>
      <c r="H631" s="3">
        <v>0.31900000000000001</v>
      </c>
      <c r="I631" t="s">
        <v>0</v>
      </c>
      <c r="J631" s="1" t="s">
        <v>119</v>
      </c>
      <c r="K631" s="1" t="s">
        <v>119</v>
      </c>
      <c r="L631" t="b">
        <f>IF(COUNTIF(carcinogens!$A$2:$A$35,F631),TRUE,FALSE)</f>
        <v>0</v>
      </c>
      <c r="M631" t="b">
        <f t="shared" si="38"/>
        <v>0</v>
      </c>
      <c r="N631" s="3">
        <f t="shared" si="40"/>
        <v>0.31900000000000001</v>
      </c>
      <c r="O631" t="b">
        <f t="shared" si="39"/>
        <v>0</v>
      </c>
      <c r="P631" t="str">
        <f>VLOOKUP(C631,'Feedstock source'!$A$1:$B$8,2,FALSE)</f>
        <v>sludge</v>
      </c>
      <c r="Q631" t="str">
        <f>VLOOKUP($F631,'PAHs abbreviations'!$A$2:$B$17,2,FALSE)</f>
        <v>Flu</v>
      </c>
      <c r="R631" s="3">
        <v>0.31900000000000001</v>
      </c>
    </row>
    <row r="632" spans="1:18" hidden="1">
      <c r="A632" t="s">
        <v>116</v>
      </c>
      <c r="B632" t="s">
        <v>131</v>
      </c>
      <c r="C632" t="s">
        <v>135</v>
      </c>
      <c r="D632">
        <v>600</v>
      </c>
      <c r="E632" t="s">
        <v>119</v>
      </c>
      <c r="F632" t="s">
        <v>50</v>
      </c>
      <c r="G632" t="s">
        <v>46</v>
      </c>
      <c r="H632" s="3">
        <v>0.32400000000000001</v>
      </c>
      <c r="I632" t="s">
        <v>0</v>
      </c>
      <c r="J632" s="1" t="s">
        <v>119</v>
      </c>
      <c r="K632" s="1" t="s">
        <v>119</v>
      </c>
      <c r="L632" t="b">
        <f>IF(COUNTIF(carcinogens!$A$2:$A$35,F632),TRUE,FALSE)</f>
        <v>0</v>
      </c>
      <c r="M632" t="b">
        <f t="shared" si="38"/>
        <v>0</v>
      </c>
      <c r="N632" s="3">
        <f t="shared" si="40"/>
        <v>0.32400000000000001</v>
      </c>
      <c r="O632" t="b">
        <f t="shared" si="39"/>
        <v>0</v>
      </c>
      <c r="P632" t="str">
        <f>VLOOKUP(C632,'Feedstock source'!$A$1:$B$8,2,FALSE)</f>
        <v>sludge</v>
      </c>
      <c r="Q632" t="str">
        <f>VLOOKUP($F632,'PAHs abbreviations'!$A$2:$B$17,2,FALSE)</f>
        <v>Flu</v>
      </c>
      <c r="R632" s="3">
        <v>0.32400000000000001</v>
      </c>
    </row>
    <row r="633" spans="1:18" hidden="1">
      <c r="A633" t="s">
        <v>116</v>
      </c>
      <c r="B633" t="s">
        <v>131</v>
      </c>
      <c r="C633" t="s">
        <v>135</v>
      </c>
      <c r="D633">
        <v>600</v>
      </c>
      <c r="E633" t="s">
        <v>119</v>
      </c>
      <c r="F633" t="s">
        <v>50</v>
      </c>
      <c r="G633" t="s">
        <v>46</v>
      </c>
      <c r="H633" s="3">
        <v>0.34100000000000003</v>
      </c>
      <c r="I633" t="s">
        <v>0</v>
      </c>
      <c r="J633" s="1" t="s">
        <v>119</v>
      </c>
      <c r="K633" s="1" t="s">
        <v>119</v>
      </c>
      <c r="L633" t="b">
        <f>IF(COUNTIF(carcinogens!$A$2:$A$35,F633),TRUE,FALSE)</f>
        <v>0</v>
      </c>
      <c r="M633" t="b">
        <f t="shared" si="38"/>
        <v>0</v>
      </c>
      <c r="N633" s="3">
        <f t="shared" si="40"/>
        <v>0.34100000000000003</v>
      </c>
      <c r="O633" t="b">
        <f t="shared" si="39"/>
        <v>0</v>
      </c>
      <c r="P633" t="str">
        <f>VLOOKUP(C633,'Feedstock source'!$A$1:$B$8,2,FALSE)</f>
        <v>sludge</v>
      </c>
      <c r="Q633" t="str">
        <f>VLOOKUP($F633,'PAHs abbreviations'!$A$2:$B$17,2,FALSE)</f>
        <v>Flu</v>
      </c>
      <c r="R633" s="3">
        <v>0.34100000000000003</v>
      </c>
    </row>
    <row r="634" spans="1:18" hidden="1">
      <c r="A634" t="s">
        <v>116</v>
      </c>
      <c r="B634" t="s">
        <v>131</v>
      </c>
      <c r="C634" t="s">
        <v>135</v>
      </c>
      <c r="D634">
        <v>600</v>
      </c>
      <c r="E634" t="s">
        <v>119</v>
      </c>
      <c r="F634" t="s">
        <v>60</v>
      </c>
      <c r="G634" t="s">
        <v>46</v>
      </c>
      <c r="H634" s="3">
        <v>4.7E-2</v>
      </c>
      <c r="I634" t="s">
        <v>0</v>
      </c>
      <c r="J634" s="1" t="s">
        <v>119</v>
      </c>
      <c r="K634" s="1" t="s">
        <v>119</v>
      </c>
      <c r="L634" t="b">
        <f>IF(COUNTIF(carcinogens!$A$2:$A$35,F634),TRUE,FALSE)</f>
        <v>1</v>
      </c>
      <c r="M634" t="b">
        <f t="shared" si="38"/>
        <v>0</v>
      </c>
      <c r="N634" s="3">
        <f t="shared" si="40"/>
        <v>4.7E-2</v>
      </c>
      <c r="O634" t="b">
        <f t="shared" si="39"/>
        <v>0</v>
      </c>
      <c r="P634" t="str">
        <f>VLOOKUP(C634,'Feedstock source'!$A$1:$B$8,2,FALSE)</f>
        <v>sludge</v>
      </c>
      <c r="Q634" t="str">
        <f>VLOOKUP($F634,'PAHs abbreviations'!$A$2:$B$17,2,FALSE)</f>
        <v>IP</v>
      </c>
      <c r="R634" s="3">
        <v>4.7E-2</v>
      </c>
    </row>
    <row r="635" spans="1:18" hidden="1">
      <c r="A635" t="s">
        <v>116</v>
      </c>
      <c r="B635" t="s">
        <v>131</v>
      </c>
      <c r="C635" t="s">
        <v>135</v>
      </c>
      <c r="D635">
        <v>600</v>
      </c>
      <c r="E635" t="s">
        <v>119</v>
      </c>
      <c r="F635" t="s">
        <v>60</v>
      </c>
      <c r="G635" t="s">
        <v>46</v>
      </c>
      <c r="H635" s="3">
        <v>4.8000000000000001E-2</v>
      </c>
      <c r="I635" t="s">
        <v>0</v>
      </c>
      <c r="J635" s="1" t="s">
        <v>119</v>
      </c>
      <c r="K635" s="1" t="s">
        <v>119</v>
      </c>
      <c r="L635" t="b">
        <f>IF(COUNTIF(carcinogens!$A$2:$A$35,F635),TRUE,FALSE)</f>
        <v>1</v>
      </c>
      <c r="M635" t="b">
        <f t="shared" si="38"/>
        <v>0</v>
      </c>
      <c r="N635" s="3">
        <f t="shared" si="40"/>
        <v>4.8000000000000001E-2</v>
      </c>
      <c r="O635" t="b">
        <f t="shared" si="39"/>
        <v>0</v>
      </c>
      <c r="P635" t="str">
        <f>VLOOKUP(C635,'Feedstock source'!$A$1:$B$8,2,FALSE)</f>
        <v>sludge</v>
      </c>
      <c r="Q635" t="str">
        <f>VLOOKUP($F635,'PAHs abbreviations'!$A$2:$B$17,2,FALSE)</f>
        <v>IP</v>
      </c>
      <c r="R635" s="3">
        <v>4.8000000000000001E-2</v>
      </c>
    </row>
    <row r="636" spans="1:18" hidden="1">
      <c r="A636" t="s">
        <v>116</v>
      </c>
      <c r="B636" t="s">
        <v>131</v>
      </c>
      <c r="C636" t="s">
        <v>135</v>
      </c>
      <c r="D636">
        <v>600</v>
      </c>
      <c r="E636" t="s">
        <v>119</v>
      </c>
      <c r="F636" t="s">
        <v>60</v>
      </c>
      <c r="G636" t="s">
        <v>46</v>
      </c>
      <c r="H636" s="3">
        <v>0.05</v>
      </c>
      <c r="I636" t="s">
        <v>0</v>
      </c>
      <c r="J636" s="1" t="s">
        <v>119</v>
      </c>
      <c r="K636" s="1" t="s">
        <v>119</v>
      </c>
      <c r="L636" t="b">
        <f>IF(COUNTIF(carcinogens!$A$2:$A$35,F636),TRUE,FALSE)</f>
        <v>1</v>
      </c>
      <c r="M636" t="b">
        <f t="shared" si="38"/>
        <v>0</v>
      </c>
      <c r="N636" s="3">
        <f t="shared" si="40"/>
        <v>0.05</v>
      </c>
      <c r="O636" t="b">
        <f t="shared" si="39"/>
        <v>0</v>
      </c>
      <c r="P636" t="str">
        <f>VLOOKUP(C636,'Feedstock source'!$A$1:$B$8,2,FALSE)</f>
        <v>sludge</v>
      </c>
      <c r="Q636" t="str">
        <f>VLOOKUP($F636,'PAHs abbreviations'!$A$2:$B$17,2,FALSE)</f>
        <v>IP</v>
      </c>
      <c r="R636" s="3">
        <v>0.05</v>
      </c>
    </row>
    <row r="637" spans="1:18" hidden="1">
      <c r="A637" t="s">
        <v>116</v>
      </c>
      <c r="B637" t="s">
        <v>131</v>
      </c>
      <c r="C637" t="s">
        <v>135</v>
      </c>
      <c r="D637">
        <v>600</v>
      </c>
      <c r="E637" t="s">
        <v>119</v>
      </c>
      <c r="F637" t="s">
        <v>47</v>
      </c>
      <c r="G637" t="s">
        <v>46</v>
      </c>
      <c r="H637" s="3">
        <v>16.3</v>
      </c>
      <c r="I637" t="s">
        <v>0</v>
      </c>
      <c r="J637" s="1" t="s">
        <v>119</v>
      </c>
      <c r="K637" s="1" t="s">
        <v>119</v>
      </c>
      <c r="L637" t="b">
        <f>IF(COUNTIF(carcinogens!$A$2:$A$35,F637),TRUE,FALSE)</f>
        <v>0</v>
      </c>
      <c r="M637" t="b">
        <f t="shared" si="38"/>
        <v>0</v>
      </c>
      <c r="N637" s="3">
        <f t="shared" si="40"/>
        <v>16.3</v>
      </c>
      <c r="O637" t="b">
        <f t="shared" si="39"/>
        <v>0</v>
      </c>
      <c r="P637" t="str">
        <f>VLOOKUP(C637,'Feedstock source'!$A$1:$B$8,2,FALSE)</f>
        <v>sludge</v>
      </c>
      <c r="Q637" t="str">
        <f>VLOOKUP($F637,'PAHs abbreviations'!$A$2:$B$17,2,FALSE)</f>
        <v>Nap</v>
      </c>
      <c r="R637" s="3">
        <v>16.3</v>
      </c>
    </row>
    <row r="638" spans="1:18" hidden="1">
      <c r="A638" t="s">
        <v>116</v>
      </c>
      <c r="B638" t="s">
        <v>131</v>
      </c>
      <c r="C638" t="s">
        <v>135</v>
      </c>
      <c r="D638">
        <v>600</v>
      </c>
      <c r="E638" t="s">
        <v>119</v>
      </c>
      <c r="F638" t="s">
        <v>47</v>
      </c>
      <c r="G638" t="s">
        <v>46</v>
      </c>
      <c r="H638" s="3">
        <v>16.5</v>
      </c>
      <c r="I638" t="s">
        <v>0</v>
      </c>
      <c r="J638" s="1" t="s">
        <v>119</v>
      </c>
      <c r="K638" s="1" t="s">
        <v>119</v>
      </c>
      <c r="L638" t="b">
        <f>IF(COUNTIF(carcinogens!$A$2:$A$35,F638),TRUE,FALSE)</f>
        <v>0</v>
      </c>
      <c r="M638" t="b">
        <f t="shared" si="38"/>
        <v>0</v>
      </c>
      <c r="N638" s="3">
        <f t="shared" si="40"/>
        <v>16.5</v>
      </c>
      <c r="O638" t="b">
        <f t="shared" si="39"/>
        <v>0</v>
      </c>
      <c r="P638" t="str">
        <f>VLOOKUP(C638,'Feedstock source'!$A$1:$B$8,2,FALSE)</f>
        <v>sludge</v>
      </c>
      <c r="Q638" t="str">
        <f>VLOOKUP($F638,'PAHs abbreviations'!$A$2:$B$17,2,FALSE)</f>
        <v>Nap</v>
      </c>
      <c r="R638" s="3">
        <v>16.5</v>
      </c>
    </row>
    <row r="639" spans="1:18" hidden="1">
      <c r="A639" t="s">
        <v>116</v>
      </c>
      <c r="B639" t="s">
        <v>131</v>
      </c>
      <c r="C639" t="s">
        <v>135</v>
      </c>
      <c r="D639">
        <v>600</v>
      </c>
      <c r="E639" t="s">
        <v>119</v>
      </c>
      <c r="F639" t="s">
        <v>47</v>
      </c>
      <c r="G639" t="s">
        <v>46</v>
      </c>
      <c r="H639" s="3">
        <v>17.2</v>
      </c>
      <c r="I639" t="s">
        <v>0</v>
      </c>
      <c r="J639" s="1" t="s">
        <v>119</v>
      </c>
      <c r="K639" s="1" t="s">
        <v>119</v>
      </c>
      <c r="L639" t="b">
        <f>IF(COUNTIF(carcinogens!$A$2:$A$35,F639),TRUE,FALSE)</f>
        <v>0</v>
      </c>
      <c r="M639" t="b">
        <f t="shared" si="38"/>
        <v>0</v>
      </c>
      <c r="N639" s="3">
        <f t="shared" si="40"/>
        <v>17.2</v>
      </c>
      <c r="O639" t="b">
        <f t="shared" si="39"/>
        <v>0</v>
      </c>
      <c r="P639" t="str">
        <f>VLOOKUP(C639,'Feedstock source'!$A$1:$B$8,2,FALSE)</f>
        <v>sludge</v>
      </c>
      <c r="Q639" t="str">
        <f>VLOOKUP($F639,'PAHs abbreviations'!$A$2:$B$17,2,FALSE)</f>
        <v>Nap</v>
      </c>
      <c r="R639" s="3">
        <v>17.2</v>
      </c>
    </row>
    <row r="640" spans="1:18" hidden="1">
      <c r="A640" t="s">
        <v>116</v>
      </c>
      <c r="B640" t="s">
        <v>131</v>
      </c>
      <c r="C640" t="s">
        <v>135</v>
      </c>
      <c r="D640">
        <v>600</v>
      </c>
      <c r="E640" t="s">
        <v>119</v>
      </c>
      <c r="F640" t="s">
        <v>51</v>
      </c>
      <c r="G640" t="s">
        <v>46</v>
      </c>
      <c r="H640" s="3">
        <v>2.13</v>
      </c>
      <c r="I640" t="s">
        <v>0</v>
      </c>
      <c r="J640" s="1" t="s">
        <v>119</v>
      </c>
      <c r="K640" s="1" t="s">
        <v>119</v>
      </c>
      <c r="L640" t="b">
        <f>IF(COUNTIF(carcinogens!$A$2:$A$35,F640),TRUE,FALSE)</f>
        <v>0</v>
      </c>
      <c r="M640" t="b">
        <f t="shared" si="38"/>
        <v>0</v>
      </c>
      <c r="N640" s="3">
        <f t="shared" si="40"/>
        <v>2.13</v>
      </c>
      <c r="O640" t="b">
        <f t="shared" si="39"/>
        <v>0</v>
      </c>
      <c r="P640" t="str">
        <f>VLOOKUP(C640,'Feedstock source'!$A$1:$B$8,2,FALSE)</f>
        <v>sludge</v>
      </c>
      <c r="Q640" t="str">
        <f>VLOOKUP($F640,'PAHs abbreviations'!$A$2:$B$17,2,FALSE)</f>
        <v>Phen</v>
      </c>
      <c r="R640" s="3">
        <v>2.13</v>
      </c>
    </row>
    <row r="641" spans="1:18" hidden="1">
      <c r="A641" t="s">
        <v>116</v>
      </c>
      <c r="B641" t="s">
        <v>131</v>
      </c>
      <c r="C641" t="s">
        <v>135</v>
      </c>
      <c r="D641">
        <v>600</v>
      </c>
      <c r="E641" t="s">
        <v>119</v>
      </c>
      <c r="F641" t="s">
        <v>51</v>
      </c>
      <c r="G641" t="s">
        <v>46</v>
      </c>
      <c r="H641" s="3">
        <v>2.2200000000000002</v>
      </c>
      <c r="I641" t="s">
        <v>0</v>
      </c>
      <c r="J641" s="1" t="s">
        <v>119</v>
      </c>
      <c r="K641" s="1" t="s">
        <v>119</v>
      </c>
      <c r="L641" t="b">
        <f>IF(COUNTIF(carcinogens!$A$2:$A$35,F641),TRUE,FALSE)</f>
        <v>0</v>
      </c>
      <c r="M641" t="b">
        <f t="shared" si="38"/>
        <v>0</v>
      </c>
      <c r="N641" s="3">
        <f t="shared" si="40"/>
        <v>2.2200000000000002</v>
      </c>
      <c r="O641" t="b">
        <f t="shared" si="39"/>
        <v>0</v>
      </c>
      <c r="P641" t="str">
        <f>VLOOKUP(C641,'Feedstock source'!$A$1:$B$8,2,FALSE)</f>
        <v>sludge</v>
      </c>
      <c r="Q641" t="str">
        <f>VLOOKUP($F641,'PAHs abbreviations'!$A$2:$B$17,2,FALSE)</f>
        <v>Phen</v>
      </c>
      <c r="R641" s="3">
        <v>2.2200000000000002</v>
      </c>
    </row>
    <row r="642" spans="1:18" hidden="1">
      <c r="A642" t="s">
        <v>116</v>
      </c>
      <c r="B642" t="s">
        <v>131</v>
      </c>
      <c r="C642" t="s">
        <v>135</v>
      </c>
      <c r="D642">
        <v>600</v>
      </c>
      <c r="E642" t="s">
        <v>119</v>
      </c>
      <c r="F642" t="s">
        <v>51</v>
      </c>
      <c r="G642" t="s">
        <v>46</v>
      </c>
      <c r="H642" s="3">
        <v>2.31</v>
      </c>
      <c r="I642" t="s">
        <v>0</v>
      </c>
      <c r="J642" s="1" t="s">
        <v>119</v>
      </c>
      <c r="K642" s="1" t="s">
        <v>119</v>
      </c>
      <c r="L642" t="b">
        <f>IF(COUNTIF(carcinogens!$A$2:$A$35,F642),TRUE,FALSE)</f>
        <v>0</v>
      </c>
      <c r="M642" t="b">
        <f t="shared" ref="M642:M705" si="41">IF(ISNUMBER(H642),FALSE,TRUE)</f>
        <v>0</v>
      </c>
      <c r="N642" s="3">
        <f t="shared" si="40"/>
        <v>2.31</v>
      </c>
      <c r="O642" t="b">
        <f t="shared" ref="O642:O705" si="42">IF(ISNUMBER(N642),FALSE,TRUE)</f>
        <v>0</v>
      </c>
      <c r="P642" t="str">
        <f>VLOOKUP(C642,'Feedstock source'!$A$1:$B$8,2,FALSE)</f>
        <v>sludge</v>
      </c>
      <c r="Q642" t="str">
        <f>VLOOKUP($F642,'PAHs abbreviations'!$A$2:$B$17,2,FALSE)</f>
        <v>Phen</v>
      </c>
      <c r="R642" s="3">
        <v>2.31</v>
      </c>
    </row>
    <row r="643" spans="1:18" hidden="1">
      <c r="A643" t="s">
        <v>116</v>
      </c>
      <c r="B643" t="s">
        <v>131</v>
      </c>
      <c r="C643" t="s">
        <v>135</v>
      </c>
      <c r="D643">
        <v>600</v>
      </c>
      <c r="E643" t="s">
        <v>119</v>
      </c>
      <c r="F643" t="s">
        <v>54</v>
      </c>
      <c r="G643" t="s">
        <v>46</v>
      </c>
      <c r="H643" s="3">
        <v>0.60299999999999998</v>
      </c>
      <c r="I643" t="s">
        <v>0</v>
      </c>
      <c r="J643" s="1" t="s">
        <v>119</v>
      </c>
      <c r="K643" s="1" t="s">
        <v>119</v>
      </c>
      <c r="L643" t="b">
        <f>IF(COUNTIF(carcinogens!$A$2:$A$35,F643),TRUE,FALSE)</f>
        <v>0</v>
      </c>
      <c r="M643" t="b">
        <f t="shared" si="41"/>
        <v>0</v>
      </c>
      <c r="N643" s="3">
        <f t="shared" si="40"/>
        <v>0.60299999999999998</v>
      </c>
      <c r="O643" t="b">
        <f t="shared" si="42"/>
        <v>0</v>
      </c>
      <c r="P643" t="str">
        <f>VLOOKUP(C643,'Feedstock source'!$A$1:$B$8,2,FALSE)</f>
        <v>sludge</v>
      </c>
      <c r="Q643" t="str">
        <f>VLOOKUP($F643,'PAHs abbreviations'!$A$2:$B$17,2,FALSE)</f>
        <v>Pyr</v>
      </c>
      <c r="R643" s="3">
        <v>0.60299999999999998</v>
      </c>
    </row>
    <row r="644" spans="1:18" hidden="1">
      <c r="A644" t="s">
        <v>116</v>
      </c>
      <c r="B644" t="s">
        <v>131</v>
      </c>
      <c r="C644" t="s">
        <v>135</v>
      </c>
      <c r="D644">
        <v>600</v>
      </c>
      <c r="E644" t="s">
        <v>119</v>
      </c>
      <c r="F644" t="s">
        <v>54</v>
      </c>
      <c r="G644" t="s">
        <v>46</v>
      </c>
      <c r="H644" s="3">
        <v>0.64100000000000001</v>
      </c>
      <c r="I644" t="s">
        <v>0</v>
      </c>
      <c r="J644" s="1" t="s">
        <v>119</v>
      </c>
      <c r="K644" s="1" t="s">
        <v>119</v>
      </c>
      <c r="L644" t="b">
        <f>IF(COUNTIF(carcinogens!$A$2:$A$35,F644),TRUE,FALSE)</f>
        <v>0</v>
      </c>
      <c r="M644" t="b">
        <f t="shared" si="41"/>
        <v>0</v>
      </c>
      <c r="N644" s="3">
        <f t="shared" si="40"/>
        <v>0.64100000000000001</v>
      </c>
      <c r="O644" t="b">
        <f t="shared" si="42"/>
        <v>0</v>
      </c>
      <c r="P644" t="str">
        <f>VLOOKUP(C644,'Feedstock source'!$A$1:$B$8,2,FALSE)</f>
        <v>sludge</v>
      </c>
      <c r="Q644" t="str">
        <f>VLOOKUP($F644,'PAHs abbreviations'!$A$2:$B$17,2,FALSE)</f>
        <v>Pyr</v>
      </c>
      <c r="R644" s="3">
        <v>0.64100000000000001</v>
      </c>
    </row>
    <row r="645" spans="1:18" hidden="1">
      <c r="A645" t="s">
        <v>116</v>
      </c>
      <c r="B645" t="s">
        <v>131</v>
      </c>
      <c r="C645" t="s">
        <v>135</v>
      </c>
      <c r="D645">
        <v>600</v>
      </c>
      <c r="E645" t="s">
        <v>119</v>
      </c>
      <c r="F645" t="s">
        <v>54</v>
      </c>
      <c r="G645" t="s">
        <v>46</v>
      </c>
      <c r="H645" s="3">
        <v>0.66100000000000003</v>
      </c>
      <c r="I645" t="s">
        <v>0</v>
      </c>
      <c r="J645" s="1" t="s">
        <v>119</v>
      </c>
      <c r="K645" s="1" t="s">
        <v>119</v>
      </c>
      <c r="L645" t="b">
        <f>IF(COUNTIF(carcinogens!$A$2:$A$35,F645),TRUE,FALSE)</f>
        <v>0</v>
      </c>
      <c r="M645" t="b">
        <f t="shared" si="41"/>
        <v>0</v>
      </c>
      <c r="N645" s="3">
        <f t="shared" si="40"/>
        <v>0.66100000000000003</v>
      </c>
      <c r="O645" t="b">
        <f t="shared" si="42"/>
        <v>0</v>
      </c>
      <c r="P645" t="str">
        <f>VLOOKUP(C645,'Feedstock source'!$A$1:$B$8,2,FALSE)</f>
        <v>sludge</v>
      </c>
      <c r="Q645" t="str">
        <f>VLOOKUP($F645,'PAHs abbreviations'!$A$2:$B$17,2,FALSE)</f>
        <v>Pyr</v>
      </c>
      <c r="R645" s="3">
        <v>0.66100000000000003</v>
      </c>
    </row>
    <row r="646" spans="1:18" hidden="1">
      <c r="A646" t="s">
        <v>117</v>
      </c>
      <c r="B646" t="s">
        <v>132</v>
      </c>
      <c r="C646" t="s">
        <v>135</v>
      </c>
      <c r="D646">
        <v>700</v>
      </c>
      <c r="E646" t="s">
        <v>119</v>
      </c>
      <c r="F646" t="s">
        <v>49</v>
      </c>
      <c r="G646" t="s">
        <v>46</v>
      </c>
      <c r="H646" s="3">
        <v>1.4E-2</v>
      </c>
      <c r="I646" t="s">
        <v>0</v>
      </c>
      <c r="J646" s="1" t="s">
        <v>119</v>
      </c>
      <c r="K646" s="1" t="s">
        <v>119</v>
      </c>
      <c r="L646" t="b">
        <f>IF(COUNTIF(carcinogens!$A$2:$A$35,F646),TRUE,FALSE)</f>
        <v>0</v>
      </c>
      <c r="M646" t="b">
        <f t="shared" si="41"/>
        <v>0</v>
      </c>
      <c r="N646" s="3">
        <f t="shared" si="40"/>
        <v>1.4E-2</v>
      </c>
      <c r="O646" t="b">
        <f t="shared" si="42"/>
        <v>0</v>
      </c>
      <c r="P646" t="str">
        <f>VLOOKUP(C646,'Feedstock source'!$A$1:$B$8,2,FALSE)</f>
        <v>sludge</v>
      </c>
      <c r="Q646" t="str">
        <f>VLOOKUP($F646,'PAHs abbreviations'!$A$2:$B$17,2,FALSE)</f>
        <v>Ace</v>
      </c>
      <c r="R646" s="3">
        <v>1.4E-2</v>
      </c>
    </row>
    <row r="647" spans="1:18" hidden="1">
      <c r="A647" t="s">
        <v>117</v>
      </c>
      <c r="B647" t="s">
        <v>132</v>
      </c>
      <c r="C647" t="s">
        <v>135</v>
      </c>
      <c r="D647">
        <v>700</v>
      </c>
      <c r="E647" t="s">
        <v>119</v>
      </c>
      <c r="F647" t="s">
        <v>49</v>
      </c>
      <c r="G647" t="s">
        <v>46</v>
      </c>
      <c r="H647" s="3">
        <v>1.6E-2</v>
      </c>
      <c r="I647" t="s">
        <v>0</v>
      </c>
      <c r="J647" s="1" t="s">
        <v>119</v>
      </c>
      <c r="K647" s="1" t="s">
        <v>119</v>
      </c>
      <c r="L647" t="b">
        <f>IF(COUNTIF(carcinogens!$A$2:$A$35,F647),TRUE,FALSE)</f>
        <v>0</v>
      </c>
      <c r="M647" t="b">
        <f t="shared" si="41"/>
        <v>0</v>
      </c>
      <c r="N647" s="3">
        <f t="shared" si="40"/>
        <v>1.6E-2</v>
      </c>
      <c r="O647" t="b">
        <f t="shared" si="42"/>
        <v>0</v>
      </c>
      <c r="P647" t="str">
        <f>VLOOKUP(C647,'Feedstock source'!$A$1:$B$8,2,FALSE)</f>
        <v>sludge</v>
      </c>
      <c r="Q647" t="str">
        <f>VLOOKUP($F647,'PAHs abbreviations'!$A$2:$B$17,2,FALSE)</f>
        <v>Ace</v>
      </c>
      <c r="R647" s="3">
        <v>1.6E-2</v>
      </c>
    </row>
    <row r="648" spans="1:18" hidden="1">
      <c r="A648" t="s">
        <v>117</v>
      </c>
      <c r="B648" t="s">
        <v>132</v>
      </c>
      <c r="C648" t="s">
        <v>135</v>
      </c>
      <c r="D648">
        <v>700</v>
      </c>
      <c r="E648" t="s">
        <v>119</v>
      </c>
      <c r="F648" t="s">
        <v>49</v>
      </c>
      <c r="G648" t="s">
        <v>46</v>
      </c>
      <c r="H648" s="3">
        <v>1.7000000000000001E-2</v>
      </c>
      <c r="I648" t="s">
        <v>0</v>
      </c>
      <c r="J648" s="1" t="s">
        <v>119</v>
      </c>
      <c r="K648" s="1" t="s">
        <v>119</v>
      </c>
      <c r="L648" t="b">
        <f>IF(COUNTIF(carcinogens!$A$2:$A$35,F648),TRUE,FALSE)</f>
        <v>0</v>
      </c>
      <c r="M648" t="b">
        <f t="shared" si="41"/>
        <v>0</v>
      </c>
      <c r="N648" s="3">
        <f t="shared" si="40"/>
        <v>1.7000000000000001E-2</v>
      </c>
      <c r="O648" t="b">
        <f t="shared" si="42"/>
        <v>0</v>
      </c>
      <c r="P648" t="str">
        <f>VLOOKUP(C648,'Feedstock source'!$A$1:$B$8,2,FALSE)</f>
        <v>sludge</v>
      </c>
      <c r="Q648" t="str">
        <f>VLOOKUP($F648,'PAHs abbreviations'!$A$2:$B$17,2,FALSE)</f>
        <v>Ace</v>
      </c>
      <c r="R648" s="3">
        <v>1.7000000000000001E-2</v>
      </c>
    </row>
    <row r="649" spans="1:18" hidden="1">
      <c r="A649" t="s">
        <v>117</v>
      </c>
      <c r="B649" t="s">
        <v>132</v>
      </c>
      <c r="C649" t="s">
        <v>135</v>
      </c>
      <c r="D649">
        <v>700</v>
      </c>
      <c r="E649" t="s">
        <v>119</v>
      </c>
      <c r="F649" t="s">
        <v>48</v>
      </c>
      <c r="G649" t="s">
        <v>46</v>
      </c>
      <c r="H649" s="3">
        <v>5.7000000000000002E-2</v>
      </c>
      <c r="I649" t="s">
        <v>0</v>
      </c>
      <c r="J649" s="1" t="s">
        <v>119</v>
      </c>
      <c r="K649" s="1" t="s">
        <v>119</v>
      </c>
      <c r="L649" t="b">
        <f>IF(COUNTIF(carcinogens!$A$2:$A$35,F649),TRUE,FALSE)</f>
        <v>0</v>
      </c>
      <c r="M649" t="b">
        <f t="shared" si="41"/>
        <v>0</v>
      </c>
      <c r="N649" s="3">
        <f t="shared" si="40"/>
        <v>5.7000000000000002E-2</v>
      </c>
      <c r="O649" t="b">
        <f t="shared" si="42"/>
        <v>0</v>
      </c>
      <c r="P649" t="str">
        <f>VLOOKUP(C649,'Feedstock source'!$A$1:$B$8,2,FALSE)</f>
        <v>sludge</v>
      </c>
      <c r="Q649" t="str">
        <f>VLOOKUP($F649,'PAHs abbreviations'!$A$2:$B$17,2,FALSE)</f>
        <v>Acy</v>
      </c>
      <c r="R649" s="3">
        <v>5.7000000000000002E-2</v>
      </c>
    </row>
    <row r="650" spans="1:18" hidden="1">
      <c r="A650" t="s">
        <v>117</v>
      </c>
      <c r="B650" t="s">
        <v>132</v>
      </c>
      <c r="C650" t="s">
        <v>135</v>
      </c>
      <c r="D650">
        <v>700</v>
      </c>
      <c r="E650" t="s">
        <v>119</v>
      </c>
      <c r="F650" t="s">
        <v>48</v>
      </c>
      <c r="G650" t="s">
        <v>46</v>
      </c>
      <c r="H650" s="3">
        <v>6.2E-2</v>
      </c>
      <c r="I650" t="s">
        <v>0</v>
      </c>
      <c r="J650" s="1" t="s">
        <v>119</v>
      </c>
      <c r="K650" s="1" t="s">
        <v>119</v>
      </c>
      <c r="L650" t="b">
        <f>IF(COUNTIF(carcinogens!$A$2:$A$35,F650),TRUE,FALSE)</f>
        <v>0</v>
      </c>
      <c r="M650" t="b">
        <f t="shared" si="41"/>
        <v>0</v>
      </c>
      <c r="N650" s="3">
        <f t="shared" si="40"/>
        <v>6.2E-2</v>
      </c>
      <c r="O650" t="b">
        <f t="shared" si="42"/>
        <v>0</v>
      </c>
      <c r="P650" t="str">
        <f>VLOOKUP(C650,'Feedstock source'!$A$1:$B$8,2,FALSE)</f>
        <v>sludge</v>
      </c>
      <c r="Q650" t="str">
        <f>VLOOKUP($F650,'PAHs abbreviations'!$A$2:$B$17,2,FALSE)</f>
        <v>Acy</v>
      </c>
      <c r="R650" s="3">
        <v>6.2E-2</v>
      </c>
    </row>
    <row r="651" spans="1:18" hidden="1">
      <c r="A651" t="s">
        <v>117</v>
      </c>
      <c r="B651" t="s">
        <v>132</v>
      </c>
      <c r="C651" t="s">
        <v>135</v>
      </c>
      <c r="D651">
        <v>700</v>
      </c>
      <c r="E651" t="s">
        <v>119</v>
      </c>
      <c r="F651" t="s">
        <v>48</v>
      </c>
      <c r="G651" t="s">
        <v>46</v>
      </c>
      <c r="H651" s="3">
        <v>6.3E-2</v>
      </c>
      <c r="I651" t="s">
        <v>0</v>
      </c>
      <c r="J651" s="1" t="s">
        <v>119</v>
      </c>
      <c r="K651" s="1" t="s">
        <v>119</v>
      </c>
      <c r="L651" t="b">
        <f>IF(COUNTIF(carcinogens!$A$2:$A$35,F651),TRUE,FALSE)</f>
        <v>0</v>
      </c>
      <c r="M651" t="b">
        <f t="shared" si="41"/>
        <v>0</v>
      </c>
      <c r="N651" s="3">
        <f t="shared" si="40"/>
        <v>6.3E-2</v>
      </c>
      <c r="O651" t="b">
        <f t="shared" si="42"/>
        <v>0</v>
      </c>
      <c r="P651" t="str">
        <f>VLOOKUP(C651,'Feedstock source'!$A$1:$B$8,2,FALSE)</f>
        <v>sludge</v>
      </c>
      <c r="Q651" t="str">
        <f>VLOOKUP($F651,'PAHs abbreviations'!$A$2:$B$17,2,FALSE)</f>
        <v>Acy</v>
      </c>
      <c r="R651" s="3">
        <v>6.3E-2</v>
      </c>
    </row>
    <row r="652" spans="1:18" hidden="1">
      <c r="A652" t="s">
        <v>117</v>
      </c>
      <c r="B652" t="s">
        <v>132</v>
      </c>
      <c r="C652" t="s">
        <v>135</v>
      </c>
      <c r="D652">
        <v>700</v>
      </c>
      <c r="E652" t="s">
        <v>119</v>
      </c>
      <c r="F652" t="s">
        <v>52</v>
      </c>
      <c r="G652" t="s">
        <v>46</v>
      </c>
      <c r="H652" s="3">
        <v>0.109</v>
      </c>
      <c r="I652" t="s">
        <v>0</v>
      </c>
      <c r="J652" s="1" t="s">
        <v>119</v>
      </c>
      <c r="K652" s="1" t="s">
        <v>119</v>
      </c>
      <c r="L652" t="b">
        <f>IF(COUNTIF(carcinogens!$A$2:$A$35,F652),TRUE,FALSE)</f>
        <v>0</v>
      </c>
      <c r="M652" t="b">
        <f t="shared" si="41"/>
        <v>0</v>
      </c>
      <c r="N652" s="3">
        <f t="shared" si="40"/>
        <v>0.109</v>
      </c>
      <c r="O652" t="b">
        <f t="shared" si="42"/>
        <v>0</v>
      </c>
      <c r="P652" t="str">
        <f>VLOOKUP(C652,'Feedstock source'!$A$1:$B$8,2,FALSE)</f>
        <v>sludge</v>
      </c>
      <c r="Q652" t="str">
        <f>VLOOKUP($F652,'PAHs abbreviations'!$A$2:$B$17,2,FALSE)</f>
        <v>Ant</v>
      </c>
      <c r="R652" s="3">
        <v>0.109</v>
      </c>
    </row>
    <row r="653" spans="1:18" hidden="1">
      <c r="A653" t="s">
        <v>117</v>
      </c>
      <c r="B653" t="s">
        <v>132</v>
      </c>
      <c r="C653" t="s">
        <v>135</v>
      </c>
      <c r="D653">
        <v>700</v>
      </c>
      <c r="E653" t="s">
        <v>119</v>
      </c>
      <c r="F653" t="s">
        <v>52</v>
      </c>
      <c r="G653" t="s">
        <v>46</v>
      </c>
      <c r="H653" s="3">
        <v>0.13100000000000001</v>
      </c>
      <c r="I653" t="s">
        <v>0</v>
      </c>
      <c r="J653" s="1" t="s">
        <v>119</v>
      </c>
      <c r="K653" s="1" t="s">
        <v>119</v>
      </c>
      <c r="L653" t="b">
        <f>IF(COUNTIF(carcinogens!$A$2:$A$35,F653),TRUE,FALSE)</f>
        <v>0</v>
      </c>
      <c r="M653" t="b">
        <f t="shared" si="41"/>
        <v>0</v>
      </c>
      <c r="N653" s="3">
        <f t="shared" si="40"/>
        <v>0.13100000000000001</v>
      </c>
      <c r="O653" t="b">
        <f t="shared" si="42"/>
        <v>0</v>
      </c>
      <c r="P653" t="str">
        <f>VLOOKUP(C653,'Feedstock source'!$A$1:$B$8,2,FALSE)</f>
        <v>sludge</v>
      </c>
      <c r="Q653" t="str">
        <f>VLOOKUP($F653,'PAHs abbreviations'!$A$2:$B$17,2,FALSE)</f>
        <v>Ant</v>
      </c>
      <c r="R653" s="3">
        <v>0.13100000000000001</v>
      </c>
    </row>
    <row r="654" spans="1:18" hidden="1">
      <c r="A654" t="s">
        <v>117</v>
      </c>
      <c r="B654" t="s">
        <v>132</v>
      </c>
      <c r="C654" t="s">
        <v>135</v>
      </c>
      <c r="D654">
        <v>700</v>
      </c>
      <c r="E654" t="s">
        <v>119</v>
      </c>
      <c r="F654" t="s">
        <v>52</v>
      </c>
      <c r="G654" t="s">
        <v>46</v>
      </c>
      <c r="H654" s="3">
        <v>0.13700000000000001</v>
      </c>
      <c r="I654" t="s">
        <v>0</v>
      </c>
      <c r="J654" s="1" t="s">
        <v>119</v>
      </c>
      <c r="K654" s="1" t="s">
        <v>119</v>
      </c>
      <c r="L654" t="b">
        <f>IF(COUNTIF(carcinogens!$A$2:$A$35,F654),TRUE,FALSE)</f>
        <v>0</v>
      </c>
      <c r="M654" t="b">
        <f t="shared" si="41"/>
        <v>0</v>
      </c>
      <c r="N654" s="3">
        <f t="shared" si="40"/>
        <v>0.13700000000000001</v>
      </c>
      <c r="O654" t="b">
        <f t="shared" si="42"/>
        <v>0</v>
      </c>
      <c r="P654" t="str">
        <f>VLOOKUP(C654,'Feedstock source'!$A$1:$B$8,2,FALSE)</f>
        <v>sludge</v>
      </c>
      <c r="Q654" t="str">
        <f>VLOOKUP($F654,'PAHs abbreviations'!$A$2:$B$17,2,FALSE)</f>
        <v>Ant</v>
      </c>
      <c r="R654" s="3">
        <v>0.13700000000000001</v>
      </c>
    </row>
    <row r="655" spans="1:18" hidden="1">
      <c r="A655" t="s">
        <v>117</v>
      </c>
      <c r="B655" t="s">
        <v>132</v>
      </c>
      <c r="C655" t="s">
        <v>135</v>
      </c>
      <c r="D655">
        <v>700</v>
      </c>
      <c r="E655" t="s">
        <v>119</v>
      </c>
      <c r="F655" t="s">
        <v>55</v>
      </c>
      <c r="G655" t="s">
        <v>46</v>
      </c>
      <c r="H655" s="3">
        <v>2.9000000000000001E-2</v>
      </c>
      <c r="I655" t="s">
        <v>0</v>
      </c>
      <c r="J655" s="1" t="s">
        <v>119</v>
      </c>
      <c r="K655" s="1" t="s">
        <v>119</v>
      </c>
      <c r="L655" t="b">
        <f>IF(COUNTIF(carcinogens!$A$2:$A$35,F655),TRUE,FALSE)</f>
        <v>1</v>
      </c>
      <c r="M655" t="b">
        <f t="shared" si="41"/>
        <v>0</v>
      </c>
      <c r="N655" s="3">
        <f t="shared" si="40"/>
        <v>2.9000000000000001E-2</v>
      </c>
      <c r="O655" t="b">
        <f t="shared" si="42"/>
        <v>0</v>
      </c>
      <c r="P655" t="str">
        <f>VLOOKUP(C655,'Feedstock source'!$A$1:$B$8,2,FALSE)</f>
        <v>sludge</v>
      </c>
      <c r="Q655" t="str">
        <f>VLOOKUP($F655,'PAHs abbreviations'!$A$2:$B$17,2,FALSE)</f>
        <v>B(a)A</v>
      </c>
      <c r="R655" s="3">
        <v>2.9000000000000001E-2</v>
      </c>
    </row>
    <row r="656" spans="1:18" hidden="1">
      <c r="A656" t="s">
        <v>117</v>
      </c>
      <c r="B656" t="s">
        <v>132</v>
      </c>
      <c r="C656" t="s">
        <v>135</v>
      </c>
      <c r="D656">
        <v>700</v>
      </c>
      <c r="E656" t="s">
        <v>119</v>
      </c>
      <c r="F656" t="s">
        <v>55</v>
      </c>
      <c r="G656" t="s">
        <v>46</v>
      </c>
      <c r="H656" s="3">
        <v>3.1E-2</v>
      </c>
      <c r="I656" t="s">
        <v>0</v>
      </c>
      <c r="J656" s="1" t="s">
        <v>119</v>
      </c>
      <c r="K656" s="1" t="s">
        <v>119</v>
      </c>
      <c r="L656" t="b">
        <f>IF(COUNTIF(carcinogens!$A$2:$A$35,F656),TRUE,FALSE)</f>
        <v>1</v>
      </c>
      <c r="M656" t="b">
        <f t="shared" si="41"/>
        <v>0</v>
      </c>
      <c r="N656" s="3">
        <f t="shared" si="40"/>
        <v>3.1E-2</v>
      </c>
      <c r="O656" t="b">
        <f t="shared" si="42"/>
        <v>0</v>
      </c>
      <c r="P656" t="str">
        <f>VLOOKUP(C656,'Feedstock source'!$A$1:$B$8,2,FALSE)</f>
        <v>sludge</v>
      </c>
      <c r="Q656" t="str">
        <f>VLOOKUP($F656,'PAHs abbreviations'!$A$2:$B$17,2,FALSE)</f>
        <v>B(a)A</v>
      </c>
      <c r="R656" s="3">
        <v>3.1E-2</v>
      </c>
    </row>
    <row r="657" spans="1:18" hidden="1">
      <c r="A657" t="s">
        <v>117</v>
      </c>
      <c r="B657" t="s">
        <v>132</v>
      </c>
      <c r="C657" t="s">
        <v>135</v>
      </c>
      <c r="D657">
        <v>700</v>
      </c>
      <c r="E657" t="s">
        <v>119</v>
      </c>
      <c r="F657" t="s">
        <v>55</v>
      </c>
      <c r="G657" t="s">
        <v>46</v>
      </c>
      <c r="H657" s="3">
        <v>3.3000000000000002E-2</v>
      </c>
      <c r="I657" t="s">
        <v>0</v>
      </c>
      <c r="J657" s="1" t="s">
        <v>119</v>
      </c>
      <c r="K657" s="1" t="s">
        <v>119</v>
      </c>
      <c r="L657" t="b">
        <f>IF(COUNTIF(carcinogens!$A$2:$A$35,F657),TRUE,FALSE)</f>
        <v>1</v>
      </c>
      <c r="M657" t="b">
        <f t="shared" si="41"/>
        <v>0</v>
      </c>
      <c r="N657" s="3">
        <f t="shared" si="40"/>
        <v>3.3000000000000002E-2</v>
      </c>
      <c r="O657" t="b">
        <f t="shared" si="42"/>
        <v>0</v>
      </c>
      <c r="P657" t="str">
        <f>VLOOKUP(C657,'Feedstock source'!$A$1:$B$8,2,FALSE)</f>
        <v>sludge</v>
      </c>
      <c r="Q657" t="str">
        <f>VLOOKUP($F657,'PAHs abbreviations'!$A$2:$B$17,2,FALSE)</f>
        <v>B(a)A</v>
      </c>
      <c r="R657" s="3">
        <v>3.3000000000000002E-2</v>
      </c>
    </row>
    <row r="658" spans="1:18" hidden="1">
      <c r="A658" t="s">
        <v>117</v>
      </c>
      <c r="B658" t="s">
        <v>132</v>
      </c>
      <c r="C658" t="s">
        <v>135</v>
      </c>
      <c r="D658">
        <v>700</v>
      </c>
      <c r="E658" t="s">
        <v>119</v>
      </c>
      <c r="F658" t="s">
        <v>59</v>
      </c>
      <c r="G658" t="s">
        <v>46</v>
      </c>
      <c r="H658" s="3">
        <v>1.2999999999999901E-2</v>
      </c>
      <c r="I658" t="s">
        <v>0</v>
      </c>
      <c r="J658" s="1" t="s">
        <v>119</v>
      </c>
      <c r="K658" s="1" t="s">
        <v>119</v>
      </c>
      <c r="L658" t="b">
        <f>IF(COUNTIF(carcinogens!$A$2:$A$35,F658),TRUE,FALSE)</f>
        <v>1</v>
      </c>
      <c r="M658" t="b">
        <f t="shared" si="41"/>
        <v>0</v>
      </c>
      <c r="N658" s="3">
        <f t="shared" si="40"/>
        <v>1.2999999999999901E-2</v>
      </c>
      <c r="O658" t="b">
        <f t="shared" si="42"/>
        <v>0</v>
      </c>
      <c r="P658" t="str">
        <f>VLOOKUP(C658,'Feedstock source'!$A$1:$B$8,2,FALSE)</f>
        <v>sludge</v>
      </c>
      <c r="Q658" t="str">
        <f>VLOOKUP($F658,'PAHs abbreviations'!$A$2:$B$17,2,FALSE)</f>
        <v>B(a)P</v>
      </c>
      <c r="R658" s="3">
        <v>1.2999999999999901E-2</v>
      </c>
    </row>
    <row r="659" spans="1:18" hidden="1">
      <c r="A659" t="s">
        <v>117</v>
      </c>
      <c r="B659" t="s">
        <v>132</v>
      </c>
      <c r="C659" t="s">
        <v>135</v>
      </c>
      <c r="D659">
        <v>700</v>
      </c>
      <c r="E659" t="s">
        <v>119</v>
      </c>
      <c r="F659" t="s">
        <v>59</v>
      </c>
      <c r="G659" t="s">
        <v>46</v>
      </c>
      <c r="H659" s="3">
        <v>1.4E-2</v>
      </c>
      <c r="I659" t="s">
        <v>0</v>
      </c>
      <c r="J659" s="1" t="s">
        <v>119</v>
      </c>
      <c r="K659" s="1" t="s">
        <v>119</v>
      </c>
      <c r="L659" t="b">
        <f>IF(COUNTIF(carcinogens!$A$2:$A$35,F659),TRUE,FALSE)</f>
        <v>1</v>
      </c>
      <c r="M659" t="b">
        <f t="shared" si="41"/>
        <v>0</v>
      </c>
      <c r="N659" s="3">
        <f t="shared" si="40"/>
        <v>1.4E-2</v>
      </c>
      <c r="O659" t="b">
        <f t="shared" si="42"/>
        <v>0</v>
      </c>
      <c r="P659" t="str">
        <f>VLOOKUP(C659,'Feedstock source'!$A$1:$B$8,2,FALSE)</f>
        <v>sludge</v>
      </c>
      <c r="Q659" t="str">
        <f>VLOOKUP($F659,'PAHs abbreviations'!$A$2:$B$17,2,FALSE)</f>
        <v>B(a)P</v>
      </c>
      <c r="R659" s="3">
        <v>1.4E-2</v>
      </c>
    </row>
    <row r="660" spans="1:18" hidden="1">
      <c r="A660" t="s">
        <v>117</v>
      </c>
      <c r="B660" t="s">
        <v>132</v>
      </c>
      <c r="C660" t="s">
        <v>135</v>
      </c>
      <c r="D660">
        <v>700</v>
      </c>
      <c r="E660" t="s">
        <v>119</v>
      </c>
      <c r="F660" t="s">
        <v>59</v>
      </c>
      <c r="G660" t="s">
        <v>46</v>
      </c>
      <c r="H660" s="3">
        <v>1.4999999999999901E-2</v>
      </c>
      <c r="I660" t="s">
        <v>0</v>
      </c>
      <c r="J660" s="1" t="s">
        <v>119</v>
      </c>
      <c r="K660" s="1" t="s">
        <v>119</v>
      </c>
      <c r="L660" t="b">
        <f>IF(COUNTIF(carcinogens!$A$2:$A$35,F660),TRUE,FALSE)</f>
        <v>1</v>
      </c>
      <c r="M660" t="b">
        <f t="shared" si="41"/>
        <v>0</v>
      </c>
      <c r="N660" s="3">
        <f t="shared" si="40"/>
        <v>1.4999999999999901E-2</v>
      </c>
      <c r="O660" t="b">
        <f t="shared" si="42"/>
        <v>0</v>
      </c>
      <c r="P660" t="str">
        <f>VLOOKUP(C660,'Feedstock source'!$A$1:$B$8,2,FALSE)</f>
        <v>sludge</v>
      </c>
      <c r="Q660" t="str">
        <f>VLOOKUP($F660,'PAHs abbreviations'!$A$2:$B$17,2,FALSE)</f>
        <v>B(a)P</v>
      </c>
      <c r="R660" s="3">
        <v>1.4999999999999901E-2</v>
      </c>
    </row>
    <row r="661" spans="1:18" hidden="1">
      <c r="A661" t="s">
        <v>117</v>
      </c>
      <c r="B661" t="s">
        <v>132</v>
      </c>
      <c r="C661" t="s">
        <v>135</v>
      </c>
      <c r="D661">
        <v>700</v>
      </c>
      <c r="E661" t="s">
        <v>119</v>
      </c>
      <c r="F661" t="s">
        <v>57</v>
      </c>
      <c r="G661" t="s">
        <v>46</v>
      </c>
      <c r="H661" s="3">
        <v>1.7999999999999999E-2</v>
      </c>
      <c r="I661" t="s">
        <v>0</v>
      </c>
      <c r="J661" s="1" t="s">
        <v>119</v>
      </c>
      <c r="K661" s="1" t="s">
        <v>119</v>
      </c>
      <c r="L661" t="b">
        <f>IF(COUNTIF(carcinogens!$A$2:$A$35,F661),TRUE,FALSE)</f>
        <v>1</v>
      </c>
      <c r="M661" t="b">
        <f t="shared" si="41"/>
        <v>0</v>
      </c>
      <c r="N661" s="3">
        <f t="shared" si="40"/>
        <v>1.7999999999999999E-2</v>
      </c>
      <c r="O661" t="b">
        <f t="shared" si="42"/>
        <v>0</v>
      </c>
      <c r="P661" t="str">
        <f>VLOOKUP(C661,'Feedstock source'!$A$1:$B$8,2,FALSE)</f>
        <v>sludge</v>
      </c>
      <c r="Q661" t="str">
        <f>VLOOKUP($F661,'PAHs abbreviations'!$A$2:$B$17,2,FALSE)</f>
        <v>B(b)F</v>
      </c>
      <c r="R661" s="3">
        <v>1.7999999999999999E-2</v>
      </c>
    </row>
    <row r="662" spans="1:18" hidden="1">
      <c r="A662" t="s">
        <v>117</v>
      </c>
      <c r="B662" t="s">
        <v>132</v>
      </c>
      <c r="C662" t="s">
        <v>135</v>
      </c>
      <c r="D662">
        <v>700</v>
      </c>
      <c r="E662" t="s">
        <v>119</v>
      </c>
      <c r="F662" t="s">
        <v>57</v>
      </c>
      <c r="G662" t="s">
        <v>46</v>
      </c>
      <c r="H662" s="3">
        <v>2.1999999999999999E-2</v>
      </c>
      <c r="I662" t="s">
        <v>0</v>
      </c>
      <c r="J662" s="1" t="s">
        <v>119</v>
      </c>
      <c r="K662" s="1" t="s">
        <v>119</v>
      </c>
      <c r="L662" t="b">
        <f>IF(COUNTIF(carcinogens!$A$2:$A$35,F662),TRUE,FALSE)</f>
        <v>1</v>
      </c>
      <c r="M662" t="b">
        <f t="shared" si="41"/>
        <v>0</v>
      </c>
      <c r="N662" s="3">
        <f t="shared" ref="N662:N674" si="43">H662</f>
        <v>2.1999999999999999E-2</v>
      </c>
      <c r="O662" t="b">
        <f t="shared" si="42"/>
        <v>0</v>
      </c>
      <c r="P662" t="str">
        <f>VLOOKUP(C662,'Feedstock source'!$A$1:$B$8,2,FALSE)</f>
        <v>sludge</v>
      </c>
      <c r="Q662" t="str">
        <f>VLOOKUP($F662,'PAHs abbreviations'!$A$2:$B$17,2,FALSE)</f>
        <v>B(b)F</v>
      </c>
      <c r="R662" s="3">
        <v>2.1999999999999999E-2</v>
      </c>
    </row>
    <row r="663" spans="1:18" hidden="1">
      <c r="A663" t="s">
        <v>117</v>
      </c>
      <c r="B663" t="s">
        <v>132</v>
      </c>
      <c r="C663" t="s">
        <v>135</v>
      </c>
      <c r="D663">
        <v>700</v>
      </c>
      <c r="E663" t="s">
        <v>119</v>
      </c>
      <c r="F663" t="s">
        <v>57</v>
      </c>
      <c r="G663" t="s">
        <v>46</v>
      </c>
      <c r="H663" s="3">
        <v>2.1999999999999999E-2</v>
      </c>
      <c r="I663" t="s">
        <v>0</v>
      </c>
      <c r="J663" s="1" t="s">
        <v>119</v>
      </c>
      <c r="K663" s="1" t="s">
        <v>119</v>
      </c>
      <c r="L663" t="b">
        <f>IF(COUNTIF(carcinogens!$A$2:$A$35,F663),TRUE,FALSE)</f>
        <v>1</v>
      </c>
      <c r="M663" t="b">
        <f t="shared" si="41"/>
        <v>0</v>
      </c>
      <c r="N663" s="3">
        <f t="shared" si="43"/>
        <v>2.1999999999999999E-2</v>
      </c>
      <c r="O663" t="b">
        <f t="shared" si="42"/>
        <v>0</v>
      </c>
      <c r="P663" t="str">
        <f>VLOOKUP(C663,'Feedstock source'!$A$1:$B$8,2,FALSE)</f>
        <v>sludge</v>
      </c>
      <c r="Q663" t="str">
        <f>VLOOKUP($F663,'PAHs abbreviations'!$A$2:$B$17,2,FALSE)</f>
        <v>B(b)F</v>
      </c>
      <c r="R663" s="3">
        <v>2.1999999999999999E-2</v>
      </c>
    </row>
    <row r="664" spans="1:18" hidden="1">
      <c r="A664" t="s">
        <v>117</v>
      </c>
      <c r="B664" t="s">
        <v>132</v>
      </c>
      <c r="C664" t="s">
        <v>135</v>
      </c>
      <c r="D664">
        <v>700</v>
      </c>
      <c r="E664" t="s">
        <v>119</v>
      </c>
      <c r="F664" t="s">
        <v>61</v>
      </c>
      <c r="G664" t="s">
        <v>46</v>
      </c>
      <c r="H664" s="3">
        <v>3.0000000000000001E-3</v>
      </c>
      <c r="I664" t="s">
        <v>0</v>
      </c>
      <c r="J664" s="1" t="s">
        <v>119</v>
      </c>
      <c r="K664" s="1" t="s">
        <v>119</v>
      </c>
      <c r="L664" t="b">
        <f>IF(COUNTIF(carcinogens!$A$2:$A$35,F664),TRUE,FALSE)</f>
        <v>1</v>
      </c>
      <c r="M664" t="b">
        <f t="shared" si="41"/>
        <v>0</v>
      </c>
      <c r="N664" s="3">
        <f t="shared" si="43"/>
        <v>3.0000000000000001E-3</v>
      </c>
      <c r="O664" t="b">
        <f t="shared" si="42"/>
        <v>0</v>
      </c>
      <c r="P664" t="str">
        <f>VLOOKUP(C664,'Feedstock source'!$A$1:$B$8,2,FALSE)</f>
        <v>sludge</v>
      </c>
      <c r="Q664" t="str">
        <f>VLOOKUP($F664,'PAHs abbreviations'!$A$2:$B$17,2,FALSE)</f>
        <v>B(ghi)P</v>
      </c>
      <c r="R664" s="3">
        <v>3.0000000000000001E-3</v>
      </c>
    </row>
    <row r="665" spans="1:18" hidden="1">
      <c r="A665" t="s">
        <v>117</v>
      </c>
      <c r="B665" t="s">
        <v>132</v>
      </c>
      <c r="C665" t="s">
        <v>135</v>
      </c>
      <c r="D665">
        <v>700</v>
      </c>
      <c r="E665" t="s">
        <v>119</v>
      </c>
      <c r="F665" t="s">
        <v>61</v>
      </c>
      <c r="G665" t="s">
        <v>46</v>
      </c>
      <c r="H665" s="3">
        <v>3.0000000000000001E-3</v>
      </c>
      <c r="I665" t="s">
        <v>0</v>
      </c>
      <c r="J665" s="1" t="s">
        <v>119</v>
      </c>
      <c r="K665" s="1" t="s">
        <v>119</v>
      </c>
      <c r="L665" t="b">
        <f>IF(COUNTIF(carcinogens!$A$2:$A$35,F665),TRUE,FALSE)</f>
        <v>1</v>
      </c>
      <c r="M665" t="b">
        <f t="shared" si="41"/>
        <v>0</v>
      </c>
      <c r="N665" s="3">
        <f t="shared" si="43"/>
        <v>3.0000000000000001E-3</v>
      </c>
      <c r="O665" t="b">
        <f t="shared" si="42"/>
        <v>0</v>
      </c>
      <c r="P665" t="str">
        <f>VLOOKUP(C665,'Feedstock source'!$A$1:$B$8,2,FALSE)</f>
        <v>sludge</v>
      </c>
      <c r="Q665" t="str">
        <f>VLOOKUP($F665,'PAHs abbreviations'!$A$2:$B$17,2,FALSE)</f>
        <v>B(ghi)P</v>
      </c>
      <c r="R665" s="3">
        <v>3.0000000000000001E-3</v>
      </c>
    </row>
    <row r="666" spans="1:18" hidden="1">
      <c r="A666" t="s">
        <v>117</v>
      </c>
      <c r="B666" t="s">
        <v>132</v>
      </c>
      <c r="C666" t="s">
        <v>135</v>
      </c>
      <c r="D666">
        <v>700</v>
      </c>
      <c r="E666" t="s">
        <v>119</v>
      </c>
      <c r="F666" t="s">
        <v>61</v>
      </c>
      <c r="G666" t="s">
        <v>46</v>
      </c>
      <c r="H666" s="3">
        <v>4.0000000000000001E-3</v>
      </c>
      <c r="I666" t="s">
        <v>0</v>
      </c>
      <c r="J666" s="1" t="s">
        <v>119</v>
      </c>
      <c r="K666" s="1" t="s">
        <v>119</v>
      </c>
      <c r="L666" t="b">
        <f>IF(COUNTIF(carcinogens!$A$2:$A$35,F666),TRUE,FALSE)</f>
        <v>1</v>
      </c>
      <c r="M666" t="b">
        <f t="shared" si="41"/>
        <v>0</v>
      </c>
      <c r="N666" s="3">
        <f t="shared" si="43"/>
        <v>4.0000000000000001E-3</v>
      </c>
      <c r="O666" t="b">
        <f t="shared" si="42"/>
        <v>0</v>
      </c>
      <c r="P666" t="str">
        <f>VLOOKUP(C666,'Feedstock source'!$A$1:$B$8,2,FALSE)</f>
        <v>sludge</v>
      </c>
      <c r="Q666" t="str">
        <f>VLOOKUP($F666,'PAHs abbreviations'!$A$2:$B$17,2,FALSE)</f>
        <v>B(ghi)P</v>
      </c>
      <c r="R666" s="3">
        <v>4.0000000000000001E-3</v>
      </c>
    </row>
    <row r="667" spans="1:18" hidden="1">
      <c r="A667" t="s">
        <v>117</v>
      </c>
      <c r="B667" t="s">
        <v>132</v>
      </c>
      <c r="C667" t="s">
        <v>135</v>
      </c>
      <c r="D667">
        <v>700</v>
      </c>
      <c r="E667" t="s">
        <v>119</v>
      </c>
      <c r="F667" t="s">
        <v>58</v>
      </c>
      <c r="G667" t="s">
        <v>46</v>
      </c>
      <c r="H667" s="3">
        <v>1.2999999999999999E-2</v>
      </c>
      <c r="I667" t="s">
        <v>0</v>
      </c>
      <c r="J667" s="1" t="s">
        <v>119</v>
      </c>
      <c r="K667" s="1" t="s">
        <v>119</v>
      </c>
      <c r="L667" t="b">
        <f>IF(COUNTIF(carcinogens!$A$2:$A$35,F667),TRUE,FALSE)</f>
        <v>1</v>
      </c>
      <c r="M667" t="b">
        <f t="shared" si="41"/>
        <v>0</v>
      </c>
      <c r="N667" s="3">
        <f t="shared" si="43"/>
        <v>1.2999999999999999E-2</v>
      </c>
      <c r="O667" t="b">
        <f t="shared" si="42"/>
        <v>0</v>
      </c>
      <c r="P667" t="str">
        <f>VLOOKUP(C667,'Feedstock source'!$A$1:$B$8,2,FALSE)</f>
        <v>sludge</v>
      </c>
      <c r="Q667" t="str">
        <f>VLOOKUP($F667,'PAHs abbreviations'!$A$2:$B$17,2,FALSE)</f>
        <v>B(k)F</v>
      </c>
      <c r="R667" s="3">
        <v>1.2999999999999999E-2</v>
      </c>
    </row>
    <row r="668" spans="1:18" hidden="1">
      <c r="A668" t="s">
        <v>117</v>
      </c>
      <c r="B668" t="s">
        <v>132</v>
      </c>
      <c r="C668" t="s">
        <v>135</v>
      </c>
      <c r="D668">
        <v>700</v>
      </c>
      <c r="E668" t="s">
        <v>119</v>
      </c>
      <c r="F668" t="s">
        <v>58</v>
      </c>
      <c r="G668" t="s">
        <v>46</v>
      </c>
      <c r="H668" s="3">
        <v>1.6E-2</v>
      </c>
      <c r="I668" t="s">
        <v>0</v>
      </c>
      <c r="J668" s="1" t="s">
        <v>119</v>
      </c>
      <c r="K668" s="1" t="s">
        <v>119</v>
      </c>
      <c r="L668" t="b">
        <f>IF(COUNTIF(carcinogens!$A$2:$A$35,F668),TRUE,FALSE)</f>
        <v>1</v>
      </c>
      <c r="M668" t="b">
        <f t="shared" si="41"/>
        <v>0</v>
      </c>
      <c r="N668" s="3">
        <f t="shared" si="43"/>
        <v>1.6E-2</v>
      </c>
      <c r="O668" t="b">
        <f t="shared" si="42"/>
        <v>0</v>
      </c>
      <c r="P668" t="str">
        <f>VLOOKUP(C668,'Feedstock source'!$A$1:$B$8,2,FALSE)</f>
        <v>sludge</v>
      </c>
      <c r="Q668" t="str">
        <f>VLOOKUP($F668,'PAHs abbreviations'!$A$2:$B$17,2,FALSE)</f>
        <v>B(k)F</v>
      </c>
      <c r="R668" s="3">
        <v>1.6E-2</v>
      </c>
    </row>
    <row r="669" spans="1:18" hidden="1">
      <c r="A669" t="s">
        <v>117</v>
      </c>
      <c r="B669" t="s">
        <v>132</v>
      </c>
      <c r="C669" t="s">
        <v>135</v>
      </c>
      <c r="D669">
        <v>700</v>
      </c>
      <c r="E669" t="s">
        <v>119</v>
      </c>
      <c r="F669" t="s">
        <v>58</v>
      </c>
      <c r="G669" t="s">
        <v>46</v>
      </c>
      <c r="H669" s="3">
        <v>1.7000000000000001E-2</v>
      </c>
      <c r="I669" t="s">
        <v>0</v>
      </c>
      <c r="J669" s="1" t="s">
        <v>119</v>
      </c>
      <c r="K669" s="1" t="s">
        <v>119</v>
      </c>
      <c r="L669" t="b">
        <f>IF(COUNTIF(carcinogens!$A$2:$A$35,F669),TRUE,FALSE)</f>
        <v>1</v>
      </c>
      <c r="M669" t="b">
        <f t="shared" si="41"/>
        <v>0</v>
      </c>
      <c r="N669" s="3">
        <f t="shared" si="43"/>
        <v>1.7000000000000001E-2</v>
      </c>
      <c r="O669" t="b">
        <f t="shared" si="42"/>
        <v>0</v>
      </c>
      <c r="P669" t="str">
        <f>VLOOKUP(C669,'Feedstock source'!$A$1:$B$8,2,FALSE)</f>
        <v>sludge</v>
      </c>
      <c r="Q669" t="str">
        <f>VLOOKUP($F669,'PAHs abbreviations'!$A$2:$B$17,2,FALSE)</f>
        <v>B(k)F</v>
      </c>
      <c r="R669" s="3">
        <v>1.7000000000000001E-2</v>
      </c>
    </row>
    <row r="670" spans="1:18" hidden="1">
      <c r="A670" t="s">
        <v>117</v>
      </c>
      <c r="B670" t="s">
        <v>132</v>
      </c>
      <c r="C670" t="s">
        <v>135</v>
      </c>
      <c r="D670">
        <v>700</v>
      </c>
      <c r="E670" t="s">
        <v>119</v>
      </c>
      <c r="F670" t="s">
        <v>56</v>
      </c>
      <c r="G670" t="s">
        <v>46</v>
      </c>
      <c r="H670" s="3">
        <v>6.9000000000000006E-2</v>
      </c>
      <c r="I670" t="s">
        <v>0</v>
      </c>
      <c r="J670" s="1" t="s">
        <v>119</v>
      </c>
      <c r="K670" s="1" t="s">
        <v>119</v>
      </c>
      <c r="L670" t="b">
        <f>IF(COUNTIF(carcinogens!$A$2:$A$35,F670),TRUE,FALSE)</f>
        <v>1</v>
      </c>
      <c r="M670" t="b">
        <f t="shared" si="41"/>
        <v>0</v>
      </c>
      <c r="N670" s="3">
        <f t="shared" si="43"/>
        <v>6.9000000000000006E-2</v>
      </c>
      <c r="O670" t="b">
        <f t="shared" si="42"/>
        <v>0</v>
      </c>
      <c r="P670" t="str">
        <f>VLOOKUP(C670,'Feedstock source'!$A$1:$B$8,2,FALSE)</f>
        <v>sludge</v>
      </c>
      <c r="Q670" t="str">
        <f>VLOOKUP($F670,'PAHs abbreviations'!$A$2:$B$17,2,FALSE)</f>
        <v>Cry</v>
      </c>
      <c r="R670" s="3">
        <v>6.9000000000000006E-2</v>
      </c>
    </row>
    <row r="671" spans="1:18" hidden="1">
      <c r="A671" t="s">
        <v>117</v>
      </c>
      <c r="B671" t="s">
        <v>132</v>
      </c>
      <c r="C671" t="s">
        <v>135</v>
      </c>
      <c r="D671">
        <v>700</v>
      </c>
      <c r="E671" t="s">
        <v>119</v>
      </c>
      <c r="F671" t="s">
        <v>56</v>
      </c>
      <c r="G671" t="s">
        <v>46</v>
      </c>
      <c r="H671" s="3">
        <v>7.8E-2</v>
      </c>
      <c r="I671" t="s">
        <v>0</v>
      </c>
      <c r="J671" s="1" t="s">
        <v>119</v>
      </c>
      <c r="K671" s="1" t="s">
        <v>119</v>
      </c>
      <c r="L671" t="b">
        <f>IF(COUNTIF(carcinogens!$A$2:$A$35,F671),TRUE,FALSE)</f>
        <v>1</v>
      </c>
      <c r="M671" t="b">
        <f t="shared" si="41"/>
        <v>0</v>
      </c>
      <c r="N671" s="3">
        <f t="shared" si="43"/>
        <v>7.8E-2</v>
      </c>
      <c r="O671" t="b">
        <f t="shared" si="42"/>
        <v>0</v>
      </c>
      <c r="P671" t="str">
        <f>VLOOKUP(C671,'Feedstock source'!$A$1:$B$8,2,FALSE)</f>
        <v>sludge</v>
      </c>
      <c r="Q671" t="str">
        <f>VLOOKUP($F671,'PAHs abbreviations'!$A$2:$B$17,2,FALSE)</f>
        <v>Cry</v>
      </c>
      <c r="R671" s="3">
        <v>7.8E-2</v>
      </c>
    </row>
    <row r="672" spans="1:18" hidden="1">
      <c r="A672" t="s">
        <v>117</v>
      </c>
      <c r="B672" t="s">
        <v>132</v>
      </c>
      <c r="C672" t="s">
        <v>135</v>
      </c>
      <c r="D672">
        <v>700</v>
      </c>
      <c r="E672" t="s">
        <v>119</v>
      </c>
      <c r="F672" t="s">
        <v>56</v>
      </c>
      <c r="G672" t="s">
        <v>46</v>
      </c>
      <c r="H672" s="3">
        <v>0.08</v>
      </c>
      <c r="I672" t="s">
        <v>0</v>
      </c>
      <c r="J672" s="1" t="s">
        <v>119</v>
      </c>
      <c r="K672" s="1" t="s">
        <v>119</v>
      </c>
      <c r="L672" t="b">
        <f>IF(COUNTIF(carcinogens!$A$2:$A$35,F672),TRUE,FALSE)</f>
        <v>1</v>
      </c>
      <c r="M672" t="b">
        <f t="shared" si="41"/>
        <v>0</v>
      </c>
      <c r="N672" s="3">
        <f t="shared" si="43"/>
        <v>0.08</v>
      </c>
      <c r="O672" t="b">
        <f t="shared" si="42"/>
        <v>0</v>
      </c>
      <c r="P672" t="str">
        <f>VLOOKUP(C672,'Feedstock source'!$A$1:$B$8,2,FALSE)</f>
        <v>sludge</v>
      </c>
      <c r="Q672" t="str">
        <f>VLOOKUP($F672,'PAHs abbreviations'!$A$2:$B$17,2,FALSE)</f>
        <v>Cry</v>
      </c>
      <c r="R672" s="3">
        <v>0.08</v>
      </c>
    </row>
    <row r="673" spans="1:18" hidden="1">
      <c r="A673" t="s">
        <v>117</v>
      </c>
      <c r="B673" t="s">
        <v>132</v>
      </c>
      <c r="C673" t="s">
        <v>135</v>
      </c>
      <c r="D673">
        <v>700</v>
      </c>
      <c r="E673" t="s">
        <v>119</v>
      </c>
      <c r="F673" t="s">
        <v>62</v>
      </c>
      <c r="G673" t="s">
        <v>46</v>
      </c>
      <c r="H673" s="3">
        <v>2E-3</v>
      </c>
      <c r="I673" t="s">
        <v>0</v>
      </c>
      <c r="J673" s="1" t="s">
        <v>119</v>
      </c>
      <c r="K673" s="1" t="s">
        <v>119</v>
      </c>
      <c r="L673" t="b">
        <f>IF(COUNTIF(carcinogens!$A$2:$A$35,F673),TRUE,FALSE)</f>
        <v>1</v>
      </c>
      <c r="M673" t="b">
        <f t="shared" si="41"/>
        <v>0</v>
      </c>
      <c r="N673" s="3">
        <f t="shared" si="43"/>
        <v>2E-3</v>
      </c>
      <c r="O673" t="b">
        <f t="shared" si="42"/>
        <v>0</v>
      </c>
      <c r="P673" t="str">
        <f>VLOOKUP(C673,'Feedstock source'!$A$1:$B$8,2,FALSE)</f>
        <v>sludge</v>
      </c>
      <c r="Q673" t="str">
        <f>VLOOKUP($F673,'PAHs abbreviations'!$A$2:$B$17,2,FALSE)</f>
        <v>DB(ah)A</v>
      </c>
      <c r="R673" s="3">
        <v>2E-3</v>
      </c>
    </row>
    <row r="674" spans="1:18" hidden="1">
      <c r="A674" t="s">
        <v>117</v>
      </c>
      <c r="B674" t="s">
        <v>132</v>
      </c>
      <c r="C674" t="s">
        <v>135</v>
      </c>
      <c r="D674">
        <v>700</v>
      </c>
      <c r="E674" t="s">
        <v>119</v>
      </c>
      <c r="F674" t="s">
        <v>62</v>
      </c>
      <c r="G674" t="s">
        <v>46</v>
      </c>
      <c r="H674" s="3">
        <v>3.0000000000000001E-3</v>
      </c>
      <c r="I674" t="s">
        <v>0</v>
      </c>
      <c r="J674" s="1" t="s">
        <v>119</v>
      </c>
      <c r="K674" s="1" t="s">
        <v>119</v>
      </c>
      <c r="L674" t="b">
        <f>IF(COUNTIF(carcinogens!$A$2:$A$35,F674),TRUE,FALSE)</f>
        <v>1</v>
      </c>
      <c r="M674" t="b">
        <f t="shared" si="41"/>
        <v>0</v>
      </c>
      <c r="N674" s="3">
        <f t="shared" si="43"/>
        <v>3.0000000000000001E-3</v>
      </c>
      <c r="O674" t="b">
        <f t="shared" si="42"/>
        <v>0</v>
      </c>
      <c r="P674" t="str">
        <f>VLOOKUP(C674,'Feedstock source'!$A$1:$B$8,2,FALSE)</f>
        <v>sludge</v>
      </c>
      <c r="Q674" t="str">
        <f>VLOOKUP($F674,'PAHs abbreviations'!$A$2:$B$17,2,FALSE)</f>
        <v>DB(ah)A</v>
      </c>
      <c r="R674" s="3">
        <v>3.0000000000000001E-3</v>
      </c>
    </row>
    <row r="675" spans="1:18" hidden="1">
      <c r="A675" t="s">
        <v>117</v>
      </c>
      <c r="B675" t="s">
        <v>132</v>
      </c>
      <c r="C675" t="s">
        <v>135</v>
      </c>
      <c r="D675">
        <v>700</v>
      </c>
      <c r="E675" t="s">
        <v>119</v>
      </c>
      <c r="F675" t="s">
        <v>62</v>
      </c>
      <c r="G675" t="s">
        <v>46</v>
      </c>
      <c r="H675" s="3" t="s">
        <v>151</v>
      </c>
      <c r="I675" t="s">
        <v>0</v>
      </c>
      <c r="J675" s="1" t="s">
        <v>119</v>
      </c>
      <c r="K675" s="1" t="s">
        <v>119</v>
      </c>
      <c r="L675" t="b">
        <f>IF(COUNTIF(carcinogens!$A$2:$A$35,F675),TRUE,FALSE)</f>
        <v>1</v>
      </c>
      <c r="M675" t="b">
        <f t="shared" si="41"/>
        <v>1</v>
      </c>
      <c r="N675" s="3">
        <f>0.002/2</f>
        <v>1E-3</v>
      </c>
      <c r="O675" t="b">
        <f t="shared" si="42"/>
        <v>0</v>
      </c>
      <c r="P675" t="str">
        <f>VLOOKUP(C675,'Feedstock source'!$A$1:$B$8,2,FALSE)</f>
        <v>sludge</v>
      </c>
      <c r="Q675" t="str">
        <f>VLOOKUP($F675,'PAHs abbreviations'!$A$2:$B$17,2,FALSE)</f>
        <v>DB(ah)A</v>
      </c>
      <c r="R675" s="3">
        <v>2E-3</v>
      </c>
    </row>
    <row r="676" spans="1:18" hidden="1">
      <c r="A676" t="s">
        <v>117</v>
      </c>
      <c r="B676" t="s">
        <v>132</v>
      </c>
      <c r="C676" t="s">
        <v>135</v>
      </c>
      <c r="D676">
        <v>700</v>
      </c>
      <c r="E676" t="s">
        <v>119</v>
      </c>
      <c r="F676" t="s">
        <v>53</v>
      </c>
      <c r="G676" t="s">
        <v>46</v>
      </c>
      <c r="H676" s="3">
        <v>0.249</v>
      </c>
      <c r="I676" t="s">
        <v>0</v>
      </c>
      <c r="J676" s="1" t="s">
        <v>119</v>
      </c>
      <c r="K676" s="1" t="s">
        <v>119</v>
      </c>
      <c r="L676" t="b">
        <f>IF(COUNTIF(carcinogens!$A$2:$A$35,F676),TRUE,FALSE)</f>
        <v>0</v>
      </c>
      <c r="M676" t="b">
        <f t="shared" si="41"/>
        <v>0</v>
      </c>
      <c r="N676" s="3">
        <f t="shared" ref="N676:N739" si="44">H676</f>
        <v>0.249</v>
      </c>
      <c r="O676" t="b">
        <f t="shared" si="42"/>
        <v>0</v>
      </c>
      <c r="P676" t="str">
        <f>VLOOKUP(C676,'Feedstock source'!$A$1:$B$8,2,FALSE)</f>
        <v>sludge</v>
      </c>
      <c r="Q676" t="str">
        <f>VLOOKUP($F676,'PAHs abbreviations'!$A$2:$B$17,2,FALSE)</f>
        <v>Flt</v>
      </c>
      <c r="R676" s="3">
        <v>0.249</v>
      </c>
    </row>
    <row r="677" spans="1:18" hidden="1">
      <c r="A677" t="s">
        <v>117</v>
      </c>
      <c r="B677" t="s">
        <v>132</v>
      </c>
      <c r="C677" t="s">
        <v>135</v>
      </c>
      <c r="D677">
        <v>700</v>
      </c>
      <c r="E677" t="s">
        <v>119</v>
      </c>
      <c r="F677" t="s">
        <v>53</v>
      </c>
      <c r="G677" t="s">
        <v>46</v>
      </c>
      <c r="H677" s="3">
        <v>0.28699999999999998</v>
      </c>
      <c r="I677" t="s">
        <v>0</v>
      </c>
      <c r="J677" s="1" t="s">
        <v>119</v>
      </c>
      <c r="K677" s="1" t="s">
        <v>119</v>
      </c>
      <c r="L677" t="b">
        <f>IF(COUNTIF(carcinogens!$A$2:$A$35,F677),TRUE,FALSE)</f>
        <v>0</v>
      </c>
      <c r="M677" t="b">
        <f t="shared" si="41"/>
        <v>0</v>
      </c>
      <c r="N677" s="3">
        <f t="shared" si="44"/>
        <v>0.28699999999999998</v>
      </c>
      <c r="O677" t="b">
        <f t="shared" si="42"/>
        <v>0</v>
      </c>
      <c r="P677" t="str">
        <f>VLOOKUP(C677,'Feedstock source'!$A$1:$B$8,2,FALSE)</f>
        <v>sludge</v>
      </c>
      <c r="Q677" t="str">
        <f>VLOOKUP($F677,'PAHs abbreviations'!$A$2:$B$17,2,FALSE)</f>
        <v>Flt</v>
      </c>
      <c r="R677" s="3">
        <v>0.28699999999999998</v>
      </c>
    </row>
    <row r="678" spans="1:18" hidden="1">
      <c r="A678" t="s">
        <v>117</v>
      </c>
      <c r="B678" t="s">
        <v>132</v>
      </c>
      <c r="C678" t="s">
        <v>135</v>
      </c>
      <c r="D678">
        <v>700</v>
      </c>
      <c r="E678" t="s">
        <v>119</v>
      </c>
      <c r="F678" t="s">
        <v>53</v>
      </c>
      <c r="G678" t="s">
        <v>46</v>
      </c>
      <c r="H678" s="3">
        <v>0.308</v>
      </c>
      <c r="I678" t="s">
        <v>0</v>
      </c>
      <c r="J678" s="1" t="s">
        <v>119</v>
      </c>
      <c r="K678" s="1" t="s">
        <v>119</v>
      </c>
      <c r="L678" t="b">
        <f>IF(COUNTIF(carcinogens!$A$2:$A$35,F678),TRUE,FALSE)</f>
        <v>0</v>
      </c>
      <c r="M678" t="b">
        <f t="shared" si="41"/>
        <v>0</v>
      </c>
      <c r="N678" s="3">
        <f t="shared" si="44"/>
        <v>0.308</v>
      </c>
      <c r="O678" t="b">
        <f t="shared" si="42"/>
        <v>0</v>
      </c>
      <c r="P678" t="str">
        <f>VLOOKUP(C678,'Feedstock source'!$A$1:$B$8,2,FALSE)</f>
        <v>sludge</v>
      </c>
      <c r="Q678" t="str">
        <f>VLOOKUP($F678,'PAHs abbreviations'!$A$2:$B$17,2,FALSE)</f>
        <v>Flt</v>
      </c>
      <c r="R678" s="3">
        <v>0.308</v>
      </c>
    </row>
    <row r="679" spans="1:18" hidden="1">
      <c r="A679" t="s">
        <v>117</v>
      </c>
      <c r="B679" t="s">
        <v>132</v>
      </c>
      <c r="C679" t="s">
        <v>135</v>
      </c>
      <c r="D679">
        <v>700</v>
      </c>
      <c r="E679" t="s">
        <v>119</v>
      </c>
      <c r="F679" t="s">
        <v>50</v>
      </c>
      <c r="G679" t="s">
        <v>46</v>
      </c>
      <c r="H679" s="3">
        <v>2.9000000000000001E-2</v>
      </c>
      <c r="I679" t="s">
        <v>0</v>
      </c>
      <c r="J679" s="1" t="s">
        <v>119</v>
      </c>
      <c r="K679" s="1" t="s">
        <v>119</v>
      </c>
      <c r="L679" t="b">
        <f>IF(COUNTIF(carcinogens!$A$2:$A$35,F679),TRUE,FALSE)</f>
        <v>0</v>
      </c>
      <c r="M679" t="b">
        <f t="shared" si="41"/>
        <v>0</v>
      </c>
      <c r="N679" s="3">
        <f t="shared" si="44"/>
        <v>2.9000000000000001E-2</v>
      </c>
      <c r="O679" t="b">
        <f t="shared" si="42"/>
        <v>0</v>
      </c>
      <c r="P679" t="str">
        <f>VLOOKUP(C679,'Feedstock source'!$A$1:$B$8,2,FALSE)</f>
        <v>sludge</v>
      </c>
      <c r="Q679" t="str">
        <f>VLOOKUP($F679,'PAHs abbreviations'!$A$2:$B$17,2,FALSE)</f>
        <v>Flu</v>
      </c>
      <c r="R679" s="3">
        <v>2.9000000000000001E-2</v>
      </c>
    </row>
    <row r="680" spans="1:18" hidden="1">
      <c r="A680" t="s">
        <v>117</v>
      </c>
      <c r="B680" t="s">
        <v>132</v>
      </c>
      <c r="C680" t="s">
        <v>135</v>
      </c>
      <c r="D680">
        <v>700</v>
      </c>
      <c r="E680" t="s">
        <v>119</v>
      </c>
      <c r="F680" t="s">
        <v>50</v>
      </c>
      <c r="G680" t="s">
        <v>46</v>
      </c>
      <c r="H680" s="3">
        <v>0.03</v>
      </c>
      <c r="I680" t="s">
        <v>0</v>
      </c>
      <c r="J680" s="1" t="s">
        <v>119</v>
      </c>
      <c r="K680" s="1" t="s">
        <v>119</v>
      </c>
      <c r="L680" t="b">
        <f>IF(COUNTIF(carcinogens!$A$2:$A$35,F680),TRUE,FALSE)</f>
        <v>0</v>
      </c>
      <c r="M680" t="b">
        <f t="shared" si="41"/>
        <v>0</v>
      </c>
      <c r="N680" s="3">
        <f t="shared" si="44"/>
        <v>0.03</v>
      </c>
      <c r="O680" t="b">
        <f t="shared" si="42"/>
        <v>0</v>
      </c>
      <c r="P680" t="str">
        <f>VLOOKUP(C680,'Feedstock source'!$A$1:$B$8,2,FALSE)</f>
        <v>sludge</v>
      </c>
      <c r="Q680" t="str">
        <f>VLOOKUP($F680,'PAHs abbreviations'!$A$2:$B$17,2,FALSE)</f>
        <v>Flu</v>
      </c>
      <c r="R680" s="3">
        <v>0.03</v>
      </c>
    </row>
    <row r="681" spans="1:18" hidden="1">
      <c r="A681" t="s">
        <v>117</v>
      </c>
      <c r="B681" t="s">
        <v>132</v>
      </c>
      <c r="C681" t="s">
        <v>135</v>
      </c>
      <c r="D681">
        <v>700</v>
      </c>
      <c r="E681" t="s">
        <v>119</v>
      </c>
      <c r="F681" t="s">
        <v>50</v>
      </c>
      <c r="G681" t="s">
        <v>46</v>
      </c>
      <c r="H681" s="3">
        <v>3.3000000000000002E-2</v>
      </c>
      <c r="I681" t="s">
        <v>0</v>
      </c>
      <c r="J681" s="1" t="s">
        <v>119</v>
      </c>
      <c r="K681" s="1" t="s">
        <v>119</v>
      </c>
      <c r="L681" t="b">
        <f>IF(COUNTIF(carcinogens!$A$2:$A$35,F681),TRUE,FALSE)</f>
        <v>0</v>
      </c>
      <c r="M681" t="b">
        <f t="shared" si="41"/>
        <v>0</v>
      </c>
      <c r="N681" s="3">
        <f t="shared" si="44"/>
        <v>3.3000000000000002E-2</v>
      </c>
      <c r="O681" t="b">
        <f t="shared" si="42"/>
        <v>0</v>
      </c>
      <c r="P681" t="str">
        <f>VLOOKUP(C681,'Feedstock source'!$A$1:$B$8,2,FALSE)</f>
        <v>sludge</v>
      </c>
      <c r="Q681" t="str">
        <f>VLOOKUP($F681,'PAHs abbreviations'!$A$2:$B$17,2,FALSE)</f>
        <v>Flu</v>
      </c>
      <c r="R681" s="3">
        <v>3.3000000000000002E-2</v>
      </c>
    </row>
    <row r="682" spans="1:18" hidden="1">
      <c r="A682" t="s">
        <v>117</v>
      </c>
      <c r="B682" t="s">
        <v>132</v>
      </c>
      <c r="C682" t="s">
        <v>135</v>
      </c>
      <c r="D682">
        <v>700</v>
      </c>
      <c r="E682" t="s">
        <v>119</v>
      </c>
      <c r="F682" t="s">
        <v>60</v>
      </c>
      <c r="G682" t="s">
        <v>46</v>
      </c>
      <c r="H682" s="3">
        <v>3.0000000000000001E-3</v>
      </c>
      <c r="I682" t="s">
        <v>0</v>
      </c>
      <c r="J682" s="1" t="s">
        <v>119</v>
      </c>
      <c r="K682" s="1" t="s">
        <v>119</v>
      </c>
      <c r="L682" t="b">
        <f>IF(COUNTIF(carcinogens!$A$2:$A$35,F682),TRUE,FALSE)</f>
        <v>1</v>
      </c>
      <c r="M682" t="b">
        <f t="shared" si="41"/>
        <v>0</v>
      </c>
      <c r="N682" s="3">
        <f t="shared" si="44"/>
        <v>3.0000000000000001E-3</v>
      </c>
      <c r="O682" t="b">
        <f t="shared" si="42"/>
        <v>0</v>
      </c>
      <c r="P682" t="str">
        <f>VLOOKUP(C682,'Feedstock source'!$A$1:$B$8,2,FALSE)</f>
        <v>sludge</v>
      </c>
      <c r="Q682" t="str">
        <f>VLOOKUP($F682,'PAHs abbreviations'!$A$2:$B$17,2,FALSE)</f>
        <v>IP</v>
      </c>
      <c r="R682" s="3">
        <v>3.0000000000000001E-3</v>
      </c>
    </row>
    <row r="683" spans="1:18" hidden="1">
      <c r="A683" t="s">
        <v>117</v>
      </c>
      <c r="B683" t="s">
        <v>132</v>
      </c>
      <c r="C683" t="s">
        <v>135</v>
      </c>
      <c r="D683">
        <v>700</v>
      </c>
      <c r="E683" t="s">
        <v>119</v>
      </c>
      <c r="F683" t="s">
        <v>60</v>
      </c>
      <c r="G683" t="s">
        <v>46</v>
      </c>
      <c r="H683" s="3">
        <v>5.0000000000000001E-3</v>
      </c>
      <c r="I683" t="s">
        <v>0</v>
      </c>
      <c r="J683" s="1" t="s">
        <v>119</v>
      </c>
      <c r="K683" s="1" t="s">
        <v>119</v>
      </c>
      <c r="L683" t="b">
        <f>IF(COUNTIF(carcinogens!$A$2:$A$35,F683),TRUE,FALSE)</f>
        <v>1</v>
      </c>
      <c r="M683" t="b">
        <f t="shared" si="41"/>
        <v>0</v>
      </c>
      <c r="N683" s="3">
        <f t="shared" si="44"/>
        <v>5.0000000000000001E-3</v>
      </c>
      <c r="O683" t="b">
        <f t="shared" si="42"/>
        <v>0</v>
      </c>
      <c r="P683" t="str">
        <f>VLOOKUP(C683,'Feedstock source'!$A$1:$B$8,2,FALSE)</f>
        <v>sludge</v>
      </c>
      <c r="Q683" t="str">
        <f>VLOOKUP($F683,'PAHs abbreviations'!$A$2:$B$17,2,FALSE)</f>
        <v>IP</v>
      </c>
      <c r="R683" s="3">
        <v>5.0000000000000001E-3</v>
      </c>
    </row>
    <row r="684" spans="1:18" hidden="1">
      <c r="A684" t="s">
        <v>117</v>
      </c>
      <c r="B684" t="s">
        <v>132</v>
      </c>
      <c r="C684" t="s">
        <v>135</v>
      </c>
      <c r="D684">
        <v>700</v>
      </c>
      <c r="E684" t="s">
        <v>119</v>
      </c>
      <c r="F684" t="s">
        <v>60</v>
      </c>
      <c r="G684" t="s">
        <v>46</v>
      </c>
      <c r="H684" s="3">
        <v>6.0000000000000001E-3</v>
      </c>
      <c r="I684" t="s">
        <v>0</v>
      </c>
      <c r="J684" s="1" t="s">
        <v>119</v>
      </c>
      <c r="K684" s="1" t="s">
        <v>119</v>
      </c>
      <c r="L684" t="b">
        <f>IF(COUNTIF(carcinogens!$A$2:$A$35,F684),TRUE,FALSE)</f>
        <v>1</v>
      </c>
      <c r="M684" t="b">
        <f t="shared" si="41"/>
        <v>0</v>
      </c>
      <c r="N684" s="3">
        <f t="shared" si="44"/>
        <v>6.0000000000000001E-3</v>
      </c>
      <c r="O684" t="b">
        <f t="shared" si="42"/>
        <v>0</v>
      </c>
      <c r="P684" t="str">
        <f>VLOOKUP(C684,'Feedstock source'!$A$1:$B$8,2,FALSE)</f>
        <v>sludge</v>
      </c>
      <c r="Q684" t="str">
        <f>VLOOKUP($F684,'PAHs abbreviations'!$A$2:$B$17,2,FALSE)</f>
        <v>IP</v>
      </c>
      <c r="R684" s="3">
        <v>6.0000000000000001E-3</v>
      </c>
    </row>
    <row r="685" spans="1:18" hidden="1">
      <c r="A685" t="s">
        <v>117</v>
      </c>
      <c r="B685" t="s">
        <v>132</v>
      </c>
      <c r="C685" t="s">
        <v>135</v>
      </c>
      <c r="D685">
        <v>700</v>
      </c>
      <c r="E685" t="s">
        <v>119</v>
      </c>
      <c r="F685" t="s">
        <v>47</v>
      </c>
      <c r="G685" t="s">
        <v>46</v>
      </c>
      <c r="H685" s="3">
        <v>3.8</v>
      </c>
      <c r="I685" t="s">
        <v>0</v>
      </c>
      <c r="J685" s="1" t="s">
        <v>119</v>
      </c>
      <c r="K685" s="1" t="s">
        <v>119</v>
      </c>
      <c r="L685" t="b">
        <f>IF(COUNTIF(carcinogens!$A$2:$A$35,F685),TRUE,FALSE)</f>
        <v>0</v>
      </c>
      <c r="M685" t="b">
        <f t="shared" si="41"/>
        <v>0</v>
      </c>
      <c r="N685" s="3">
        <f t="shared" si="44"/>
        <v>3.8</v>
      </c>
      <c r="O685" t="b">
        <f t="shared" si="42"/>
        <v>0</v>
      </c>
      <c r="P685" t="str">
        <f>VLOOKUP(C685,'Feedstock source'!$A$1:$B$8,2,FALSE)</f>
        <v>sludge</v>
      </c>
      <c r="Q685" t="str">
        <f>VLOOKUP($F685,'PAHs abbreviations'!$A$2:$B$17,2,FALSE)</f>
        <v>Nap</v>
      </c>
      <c r="R685" s="3">
        <v>3.8</v>
      </c>
    </row>
    <row r="686" spans="1:18" hidden="1">
      <c r="A686" t="s">
        <v>117</v>
      </c>
      <c r="B686" t="s">
        <v>132</v>
      </c>
      <c r="C686" t="s">
        <v>135</v>
      </c>
      <c r="D686">
        <v>700</v>
      </c>
      <c r="E686" t="s">
        <v>119</v>
      </c>
      <c r="F686" t="s">
        <v>47</v>
      </c>
      <c r="G686" t="s">
        <v>46</v>
      </c>
      <c r="H686" s="3">
        <v>4.47</v>
      </c>
      <c r="I686" t="s">
        <v>0</v>
      </c>
      <c r="J686" s="1" t="s">
        <v>119</v>
      </c>
      <c r="K686" s="1" t="s">
        <v>119</v>
      </c>
      <c r="L686" t="b">
        <f>IF(COUNTIF(carcinogens!$A$2:$A$35,F686),TRUE,FALSE)</f>
        <v>0</v>
      </c>
      <c r="M686" t="b">
        <f t="shared" si="41"/>
        <v>0</v>
      </c>
      <c r="N686" s="3">
        <f t="shared" si="44"/>
        <v>4.47</v>
      </c>
      <c r="O686" t="b">
        <f t="shared" si="42"/>
        <v>0</v>
      </c>
      <c r="P686" t="str">
        <f>VLOOKUP(C686,'Feedstock source'!$A$1:$B$8,2,FALSE)</f>
        <v>sludge</v>
      </c>
      <c r="Q686" t="str">
        <f>VLOOKUP($F686,'PAHs abbreviations'!$A$2:$B$17,2,FALSE)</f>
        <v>Nap</v>
      </c>
      <c r="R686" s="3">
        <v>4.47</v>
      </c>
    </row>
    <row r="687" spans="1:18" hidden="1">
      <c r="A687" t="s">
        <v>117</v>
      </c>
      <c r="B687" t="s">
        <v>132</v>
      </c>
      <c r="C687" t="s">
        <v>135</v>
      </c>
      <c r="D687">
        <v>700</v>
      </c>
      <c r="E687" t="s">
        <v>119</v>
      </c>
      <c r="F687" t="s">
        <v>47</v>
      </c>
      <c r="G687" t="s">
        <v>46</v>
      </c>
      <c r="H687" s="3">
        <v>4.68</v>
      </c>
      <c r="I687" t="s">
        <v>0</v>
      </c>
      <c r="J687" s="1" t="s">
        <v>119</v>
      </c>
      <c r="K687" s="1" t="s">
        <v>119</v>
      </c>
      <c r="L687" t="b">
        <f>IF(COUNTIF(carcinogens!$A$2:$A$35,F687),TRUE,FALSE)</f>
        <v>0</v>
      </c>
      <c r="M687" t="b">
        <f t="shared" si="41"/>
        <v>0</v>
      </c>
      <c r="N687" s="3">
        <f t="shared" si="44"/>
        <v>4.68</v>
      </c>
      <c r="O687" t="b">
        <f t="shared" si="42"/>
        <v>0</v>
      </c>
      <c r="P687" t="str">
        <f>VLOOKUP(C687,'Feedstock source'!$A$1:$B$8,2,FALSE)</f>
        <v>sludge</v>
      </c>
      <c r="Q687" t="str">
        <f>VLOOKUP($F687,'PAHs abbreviations'!$A$2:$B$17,2,FALSE)</f>
        <v>Nap</v>
      </c>
      <c r="R687" s="3">
        <v>4.68</v>
      </c>
    </row>
    <row r="688" spans="1:18" hidden="1">
      <c r="A688" t="s">
        <v>117</v>
      </c>
      <c r="B688" t="s">
        <v>132</v>
      </c>
      <c r="C688" t="s">
        <v>135</v>
      </c>
      <c r="D688">
        <v>700</v>
      </c>
      <c r="E688" t="s">
        <v>119</v>
      </c>
      <c r="F688" t="s">
        <v>51</v>
      </c>
      <c r="G688" t="s">
        <v>46</v>
      </c>
      <c r="H688" s="3">
        <v>0.63500000000000001</v>
      </c>
      <c r="I688" t="s">
        <v>0</v>
      </c>
      <c r="J688" s="1" t="s">
        <v>119</v>
      </c>
      <c r="K688" s="1" t="s">
        <v>119</v>
      </c>
      <c r="L688" t="b">
        <f>IF(COUNTIF(carcinogens!$A$2:$A$35,F688),TRUE,FALSE)</f>
        <v>0</v>
      </c>
      <c r="M688" t="b">
        <f t="shared" si="41"/>
        <v>0</v>
      </c>
      <c r="N688" s="3">
        <f t="shared" si="44"/>
        <v>0.63500000000000001</v>
      </c>
      <c r="O688" t="b">
        <f t="shared" si="42"/>
        <v>0</v>
      </c>
      <c r="P688" t="str">
        <f>VLOOKUP(C688,'Feedstock source'!$A$1:$B$8,2,FALSE)</f>
        <v>sludge</v>
      </c>
      <c r="Q688" t="str">
        <f>VLOOKUP($F688,'PAHs abbreviations'!$A$2:$B$17,2,FALSE)</f>
        <v>Phen</v>
      </c>
      <c r="R688" s="3">
        <v>0.63500000000000001</v>
      </c>
    </row>
    <row r="689" spans="1:18" hidden="1">
      <c r="A689" t="s">
        <v>117</v>
      </c>
      <c r="B689" t="s">
        <v>132</v>
      </c>
      <c r="C689" t="s">
        <v>135</v>
      </c>
      <c r="D689">
        <v>700</v>
      </c>
      <c r="E689" t="s">
        <v>119</v>
      </c>
      <c r="F689" t="s">
        <v>51</v>
      </c>
      <c r="G689" t="s">
        <v>46</v>
      </c>
      <c r="H689" s="3">
        <v>0.751</v>
      </c>
      <c r="I689" t="s">
        <v>0</v>
      </c>
      <c r="J689" s="1" t="s">
        <v>119</v>
      </c>
      <c r="K689" s="1" t="s">
        <v>119</v>
      </c>
      <c r="L689" t="b">
        <f>IF(COUNTIF(carcinogens!$A$2:$A$35,F689),TRUE,FALSE)</f>
        <v>0</v>
      </c>
      <c r="M689" t="b">
        <f t="shared" si="41"/>
        <v>0</v>
      </c>
      <c r="N689" s="3">
        <f t="shared" si="44"/>
        <v>0.751</v>
      </c>
      <c r="O689" t="b">
        <f t="shared" si="42"/>
        <v>0</v>
      </c>
      <c r="P689" t="str">
        <f>VLOOKUP(C689,'Feedstock source'!$A$1:$B$8,2,FALSE)</f>
        <v>sludge</v>
      </c>
      <c r="Q689" t="str">
        <f>VLOOKUP($F689,'PAHs abbreviations'!$A$2:$B$17,2,FALSE)</f>
        <v>Phen</v>
      </c>
      <c r="R689" s="3">
        <v>0.751</v>
      </c>
    </row>
    <row r="690" spans="1:18" hidden="1">
      <c r="A690" t="s">
        <v>117</v>
      </c>
      <c r="B690" t="s">
        <v>132</v>
      </c>
      <c r="C690" t="s">
        <v>135</v>
      </c>
      <c r="D690">
        <v>700</v>
      </c>
      <c r="E690" t="s">
        <v>119</v>
      </c>
      <c r="F690" t="s">
        <v>51</v>
      </c>
      <c r="G690" t="s">
        <v>46</v>
      </c>
      <c r="H690" s="3">
        <v>0.78</v>
      </c>
      <c r="I690" t="s">
        <v>0</v>
      </c>
      <c r="J690" s="1" t="s">
        <v>119</v>
      </c>
      <c r="K690" s="1" t="s">
        <v>119</v>
      </c>
      <c r="L690" t="b">
        <f>IF(COUNTIF(carcinogens!$A$2:$A$35,F690),TRUE,FALSE)</f>
        <v>0</v>
      </c>
      <c r="M690" t="b">
        <f t="shared" si="41"/>
        <v>0</v>
      </c>
      <c r="N690" s="3">
        <f t="shared" si="44"/>
        <v>0.78</v>
      </c>
      <c r="O690" t="b">
        <f t="shared" si="42"/>
        <v>0</v>
      </c>
      <c r="P690" t="str">
        <f>VLOOKUP(C690,'Feedstock source'!$A$1:$B$8,2,FALSE)</f>
        <v>sludge</v>
      </c>
      <c r="Q690" t="str">
        <f>VLOOKUP($F690,'PAHs abbreviations'!$A$2:$B$17,2,FALSE)</f>
        <v>Phen</v>
      </c>
      <c r="R690" s="3">
        <v>0.78</v>
      </c>
    </row>
    <row r="691" spans="1:18" hidden="1">
      <c r="A691" t="s">
        <v>117</v>
      </c>
      <c r="B691" t="s">
        <v>132</v>
      </c>
      <c r="C691" t="s">
        <v>135</v>
      </c>
      <c r="D691">
        <v>700</v>
      </c>
      <c r="E691" t="s">
        <v>119</v>
      </c>
      <c r="F691" t="s">
        <v>54</v>
      </c>
      <c r="G691" t="s">
        <v>46</v>
      </c>
      <c r="H691" s="3">
        <v>0.19500000000000001</v>
      </c>
      <c r="I691" t="s">
        <v>0</v>
      </c>
      <c r="J691" s="1" t="s">
        <v>119</v>
      </c>
      <c r="K691" s="1" t="s">
        <v>119</v>
      </c>
      <c r="L691" t="b">
        <f>IF(COUNTIF(carcinogens!$A$2:$A$35,F691),TRUE,FALSE)</f>
        <v>0</v>
      </c>
      <c r="M691" t="b">
        <f t="shared" si="41"/>
        <v>0</v>
      </c>
      <c r="N691" s="3">
        <f t="shared" si="44"/>
        <v>0.19500000000000001</v>
      </c>
      <c r="O691" t="b">
        <f t="shared" si="42"/>
        <v>0</v>
      </c>
      <c r="P691" t="str">
        <f>VLOOKUP(C691,'Feedstock source'!$A$1:$B$8,2,FALSE)</f>
        <v>sludge</v>
      </c>
      <c r="Q691" t="str">
        <f>VLOOKUP($F691,'PAHs abbreviations'!$A$2:$B$17,2,FALSE)</f>
        <v>Pyr</v>
      </c>
      <c r="R691" s="3">
        <v>0.19500000000000001</v>
      </c>
    </row>
    <row r="692" spans="1:18" hidden="1">
      <c r="A692" t="s">
        <v>117</v>
      </c>
      <c r="B692" t="s">
        <v>132</v>
      </c>
      <c r="C692" t="s">
        <v>135</v>
      </c>
      <c r="D692">
        <v>700</v>
      </c>
      <c r="E692" t="s">
        <v>119</v>
      </c>
      <c r="F692" t="s">
        <v>54</v>
      </c>
      <c r="G692" t="s">
        <v>46</v>
      </c>
      <c r="H692" s="3">
        <v>0.22800000000000001</v>
      </c>
      <c r="I692" t="s">
        <v>0</v>
      </c>
      <c r="J692" s="1" t="s">
        <v>119</v>
      </c>
      <c r="K692" s="1" t="s">
        <v>119</v>
      </c>
      <c r="L692" t="b">
        <f>IF(COUNTIF(carcinogens!$A$2:$A$35,F692),TRUE,FALSE)</f>
        <v>0</v>
      </c>
      <c r="M692" t="b">
        <f t="shared" si="41"/>
        <v>0</v>
      </c>
      <c r="N692" s="3">
        <f t="shared" si="44"/>
        <v>0.22800000000000001</v>
      </c>
      <c r="O692" t="b">
        <f t="shared" si="42"/>
        <v>0</v>
      </c>
      <c r="P692" t="str">
        <f>VLOOKUP(C692,'Feedstock source'!$A$1:$B$8,2,FALSE)</f>
        <v>sludge</v>
      </c>
      <c r="Q692" t="str">
        <f>VLOOKUP($F692,'PAHs abbreviations'!$A$2:$B$17,2,FALSE)</f>
        <v>Pyr</v>
      </c>
      <c r="R692" s="3">
        <v>0.22800000000000001</v>
      </c>
    </row>
    <row r="693" spans="1:18" hidden="1">
      <c r="A693" t="s">
        <v>117</v>
      </c>
      <c r="B693" t="s">
        <v>132</v>
      </c>
      <c r="C693" t="s">
        <v>135</v>
      </c>
      <c r="D693">
        <v>700</v>
      </c>
      <c r="E693" t="s">
        <v>119</v>
      </c>
      <c r="F693" t="s">
        <v>54</v>
      </c>
      <c r="G693" t="s">
        <v>46</v>
      </c>
      <c r="H693" s="3">
        <v>0.24099999999999999</v>
      </c>
      <c r="I693" t="s">
        <v>0</v>
      </c>
      <c r="J693" s="1" t="s">
        <v>119</v>
      </c>
      <c r="K693" s="1" t="s">
        <v>119</v>
      </c>
      <c r="L693" t="b">
        <f>IF(COUNTIF(carcinogens!$A$2:$A$35,F693),TRUE,FALSE)</f>
        <v>0</v>
      </c>
      <c r="M693" t="b">
        <f t="shared" si="41"/>
        <v>0</v>
      </c>
      <c r="N693" s="3">
        <f t="shared" si="44"/>
        <v>0.24099999999999999</v>
      </c>
      <c r="O693" t="b">
        <f t="shared" si="42"/>
        <v>0</v>
      </c>
      <c r="P693" t="str">
        <f>VLOOKUP(C693,'Feedstock source'!$A$1:$B$8,2,FALSE)</f>
        <v>sludge</v>
      </c>
      <c r="Q693" t="str">
        <f>VLOOKUP($F693,'PAHs abbreviations'!$A$2:$B$17,2,FALSE)</f>
        <v>Pyr</v>
      </c>
      <c r="R693" s="3">
        <v>0.24099999999999999</v>
      </c>
    </row>
    <row r="694" spans="1:18" hidden="1">
      <c r="A694" t="s">
        <v>118</v>
      </c>
      <c r="B694" t="s">
        <v>133</v>
      </c>
      <c r="C694" t="s">
        <v>135</v>
      </c>
      <c r="D694">
        <v>800</v>
      </c>
      <c r="E694" t="s">
        <v>119</v>
      </c>
      <c r="F694" t="s">
        <v>49</v>
      </c>
      <c r="G694" t="s">
        <v>46</v>
      </c>
      <c r="H694" s="3">
        <v>0.247</v>
      </c>
      <c r="I694" t="s">
        <v>0</v>
      </c>
      <c r="J694" s="1" t="s">
        <v>119</v>
      </c>
      <c r="K694" s="1" t="s">
        <v>119</v>
      </c>
      <c r="L694" t="b">
        <f>IF(COUNTIF(carcinogens!$A$2:$A$35,F694),TRUE,FALSE)</f>
        <v>0</v>
      </c>
      <c r="M694" t="b">
        <f t="shared" si="41"/>
        <v>0</v>
      </c>
      <c r="N694" s="3">
        <f t="shared" si="44"/>
        <v>0.247</v>
      </c>
      <c r="O694" t="b">
        <f t="shared" si="42"/>
        <v>0</v>
      </c>
      <c r="P694" t="str">
        <f>VLOOKUP(C694,'Feedstock source'!$A$1:$B$8,2,FALSE)</f>
        <v>sludge</v>
      </c>
      <c r="Q694" t="str">
        <f>VLOOKUP($F694,'PAHs abbreviations'!$A$2:$B$17,2,FALSE)</f>
        <v>Ace</v>
      </c>
      <c r="R694" s="3">
        <v>0.247</v>
      </c>
    </row>
    <row r="695" spans="1:18" hidden="1">
      <c r="A695" t="s">
        <v>118</v>
      </c>
      <c r="B695" t="s">
        <v>133</v>
      </c>
      <c r="C695" t="s">
        <v>135</v>
      </c>
      <c r="D695">
        <v>800</v>
      </c>
      <c r="E695" t="s">
        <v>119</v>
      </c>
      <c r="F695" t="s">
        <v>49</v>
      </c>
      <c r="G695" t="s">
        <v>46</v>
      </c>
      <c r="H695" s="3">
        <v>0.26500000000000001</v>
      </c>
      <c r="I695" t="s">
        <v>0</v>
      </c>
      <c r="J695" s="1" t="s">
        <v>119</v>
      </c>
      <c r="K695" s="1" t="s">
        <v>119</v>
      </c>
      <c r="L695" t="b">
        <f>IF(COUNTIF(carcinogens!$A$2:$A$35,F695),TRUE,FALSE)</f>
        <v>0</v>
      </c>
      <c r="M695" t="b">
        <f t="shared" si="41"/>
        <v>0</v>
      </c>
      <c r="N695" s="3">
        <f t="shared" si="44"/>
        <v>0.26500000000000001</v>
      </c>
      <c r="O695" t="b">
        <f t="shared" si="42"/>
        <v>0</v>
      </c>
      <c r="P695" t="str">
        <f>VLOOKUP(C695,'Feedstock source'!$A$1:$B$8,2,FALSE)</f>
        <v>sludge</v>
      </c>
      <c r="Q695" t="str">
        <f>VLOOKUP($F695,'PAHs abbreviations'!$A$2:$B$17,2,FALSE)</f>
        <v>Ace</v>
      </c>
      <c r="R695" s="3">
        <v>0.26500000000000001</v>
      </c>
    </row>
    <row r="696" spans="1:18" hidden="1">
      <c r="A696" t="s">
        <v>118</v>
      </c>
      <c r="B696" t="s">
        <v>133</v>
      </c>
      <c r="C696" t="s">
        <v>135</v>
      </c>
      <c r="D696">
        <v>800</v>
      </c>
      <c r="E696" t="s">
        <v>119</v>
      </c>
      <c r="F696" t="s">
        <v>49</v>
      </c>
      <c r="G696" t="s">
        <v>46</v>
      </c>
      <c r="H696" s="3">
        <v>0.26900000000000002</v>
      </c>
      <c r="I696" t="s">
        <v>0</v>
      </c>
      <c r="J696" s="1" t="s">
        <v>119</v>
      </c>
      <c r="K696" s="1" t="s">
        <v>119</v>
      </c>
      <c r="L696" t="b">
        <f>IF(COUNTIF(carcinogens!$A$2:$A$35,F696),TRUE,FALSE)</f>
        <v>0</v>
      </c>
      <c r="M696" t="b">
        <f t="shared" si="41"/>
        <v>0</v>
      </c>
      <c r="N696" s="3">
        <f t="shared" si="44"/>
        <v>0.26900000000000002</v>
      </c>
      <c r="O696" t="b">
        <f t="shared" si="42"/>
        <v>0</v>
      </c>
      <c r="P696" t="str">
        <f>VLOOKUP(C696,'Feedstock source'!$A$1:$B$8,2,FALSE)</f>
        <v>sludge</v>
      </c>
      <c r="Q696" t="str">
        <f>VLOOKUP($F696,'PAHs abbreviations'!$A$2:$B$17,2,FALSE)</f>
        <v>Ace</v>
      </c>
      <c r="R696" s="3">
        <v>0.26900000000000002</v>
      </c>
    </row>
    <row r="697" spans="1:18" hidden="1">
      <c r="A697" t="s">
        <v>118</v>
      </c>
      <c r="B697" t="s">
        <v>133</v>
      </c>
      <c r="C697" t="s">
        <v>135</v>
      </c>
      <c r="D697">
        <v>800</v>
      </c>
      <c r="E697" t="s">
        <v>119</v>
      </c>
      <c r="F697" t="s">
        <v>48</v>
      </c>
      <c r="G697" t="s">
        <v>46</v>
      </c>
      <c r="H697" s="3">
        <v>0.30399999999999999</v>
      </c>
      <c r="I697" t="s">
        <v>0</v>
      </c>
      <c r="J697" s="1" t="s">
        <v>119</v>
      </c>
      <c r="K697" s="1" t="s">
        <v>119</v>
      </c>
      <c r="L697" t="b">
        <f>IF(COUNTIF(carcinogens!$A$2:$A$35,F697),TRUE,FALSE)</f>
        <v>0</v>
      </c>
      <c r="M697" t="b">
        <f t="shared" si="41"/>
        <v>0</v>
      </c>
      <c r="N697" s="3">
        <f t="shared" si="44"/>
        <v>0.30399999999999999</v>
      </c>
      <c r="O697" t="b">
        <f t="shared" si="42"/>
        <v>0</v>
      </c>
      <c r="P697" t="str">
        <f>VLOOKUP(C697,'Feedstock source'!$A$1:$B$8,2,FALSE)</f>
        <v>sludge</v>
      </c>
      <c r="Q697" t="str">
        <f>VLOOKUP($F697,'PAHs abbreviations'!$A$2:$B$17,2,FALSE)</f>
        <v>Acy</v>
      </c>
      <c r="R697" s="3">
        <v>0.30399999999999999</v>
      </c>
    </row>
    <row r="698" spans="1:18" hidden="1">
      <c r="A698" t="s">
        <v>118</v>
      </c>
      <c r="B698" t="s">
        <v>133</v>
      </c>
      <c r="C698" t="s">
        <v>135</v>
      </c>
      <c r="D698">
        <v>800</v>
      </c>
      <c r="E698" t="s">
        <v>119</v>
      </c>
      <c r="F698" t="s">
        <v>48</v>
      </c>
      <c r="G698" t="s">
        <v>46</v>
      </c>
      <c r="H698" s="3">
        <v>0.32800000000000001</v>
      </c>
      <c r="I698" t="s">
        <v>0</v>
      </c>
      <c r="J698" s="1" t="s">
        <v>119</v>
      </c>
      <c r="K698" s="1" t="s">
        <v>119</v>
      </c>
      <c r="L698" t="b">
        <f>IF(COUNTIF(carcinogens!$A$2:$A$35,F698),TRUE,FALSE)</f>
        <v>0</v>
      </c>
      <c r="M698" t="b">
        <f t="shared" si="41"/>
        <v>0</v>
      </c>
      <c r="N698" s="3">
        <f t="shared" si="44"/>
        <v>0.32800000000000001</v>
      </c>
      <c r="O698" t="b">
        <f t="shared" si="42"/>
        <v>0</v>
      </c>
      <c r="P698" t="str">
        <f>VLOOKUP(C698,'Feedstock source'!$A$1:$B$8,2,FALSE)</f>
        <v>sludge</v>
      </c>
      <c r="Q698" t="str">
        <f>VLOOKUP($F698,'PAHs abbreviations'!$A$2:$B$17,2,FALSE)</f>
        <v>Acy</v>
      </c>
      <c r="R698" s="3">
        <v>0.32800000000000001</v>
      </c>
    </row>
    <row r="699" spans="1:18" hidden="1">
      <c r="A699" t="s">
        <v>118</v>
      </c>
      <c r="B699" t="s">
        <v>133</v>
      </c>
      <c r="C699" t="s">
        <v>135</v>
      </c>
      <c r="D699">
        <v>800</v>
      </c>
      <c r="E699" t="s">
        <v>119</v>
      </c>
      <c r="F699" t="s">
        <v>48</v>
      </c>
      <c r="G699" t="s">
        <v>46</v>
      </c>
      <c r="H699" s="3">
        <v>0.38900000000000001</v>
      </c>
      <c r="I699" t="s">
        <v>0</v>
      </c>
      <c r="J699" s="1" t="s">
        <v>119</v>
      </c>
      <c r="K699" s="1" t="s">
        <v>119</v>
      </c>
      <c r="L699" t="b">
        <f>IF(COUNTIF(carcinogens!$A$2:$A$35,F699),TRUE,FALSE)</f>
        <v>0</v>
      </c>
      <c r="M699" t="b">
        <f t="shared" si="41"/>
        <v>0</v>
      </c>
      <c r="N699" s="3">
        <f t="shared" si="44"/>
        <v>0.38900000000000001</v>
      </c>
      <c r="O699" t="b">
        <f t="shared" si="42"/>
        <v>0</v>
      </c>
      <c r="P699" t="str">
        <f>VLOOKUP(C699,'Feedstock source'!$A$1:$B$8,2,FALSE)</f>
        <v>sludge</v>
      </c>
      <c r="Q699" t="str">
        <f>VLOOKUP($F699,'PAHs abbreviations'!$A$2:$B$17,2,FALSE)</f>
        <v>Acy</v>
      </c>
      <c r="R699" s="3">
        <v>0.38900000000000001</v>
      </c>
    </row>
    <row r="700" spans="1:18" hidden="1">
      <c r="A700" t="s">
        <v>118</v>
      </c>
      <c r="B700" t="s">
        <v>133</v>
      </c>
      <c r="C700" t="s">
        <v>135</v>
      </c>
      <c r="D700">
        <v>800</v>
      </c>
      <c r="E700" t="s">
        <v>119</v>
      </c>
      <c r="F700" t="s">
        <v>52</v>
      </c>
      <c r="G700" t="s">
        <v>46</v>
      </c>
      <c r="H700" s="3">
        <v>1.18</v>
      </c>
      <c r="I700" t="s">
        <v>0</v>
      </c>
      <c r="J700" s="1" t="s">
        <v>119</v>
      </c>
      <c r="K700" s="1" t="s">
        <v>119</v>
      </c>
      <c r="L700" t="b">
        <f>IF(COUNTIF(carcinogens!$A$2:$A$35,F700),TRUE,FALSE)</f>
        <v>0</v>
      </c>
      <c r="M700" t="b">
        <f t="shared" si="41"/>
        <v>0</v>
      </c>
      <c r="N700" s="3">
        <f t="shared" si="44"/>
        <v>1.18</v>
      </c>
      <c r="O700" t="b">
        <f t="shared" si="42"/>
        <v>0</v>
      </c>
      <c r="P700" t="str">
        <f>VLOOKUP(C700,'Feedstock source'!$A$1:$B$8,2,FALSE)</f>
        <v>sludge</v>
      </c>
      <c r="Q700" t="str">
        <f>VLOOKUP($F700,'PAHs abbreviations'!$A$2:$B$17,2,FALSE)</f>
        <v>Ant</v>
      </c>
      <c r="R700" s="3">
        <v>1.18</v>
      </c>
    </row>
    <row r="701" spans="1:18" hidden="1">
      <c r="A701" t="s">
        <v>118</v>
      </c>
      <c r="B701" t="s">
        <v>133</v>
      </c>
      <c r="C701" t="s">
        <v>135</v>
      </c>
      <c r="D701">
        <v>800</v>
      </c>
      <c r="E701" t="s">
        <v>119</v>
      </c>
      <c r="F701" t="s">
        <v>52</v>
      </c>
      <c r="G701" t="s">
        <v>46</v>
      </c>
      <c r="H701" s="3">
        <v>1.25</v>
      </c>
      <c r="I701" t="s">
        <v>0</v>
      </c>
      <c r="J701" s="1" t="s">
        <v>119</v>
      </c>
      <c r="K701" s="1" t="s">
        <v>119</v>
      </c>
      <c r="L701" t="b">
        <f>IF(COUNTIF(carcinogens!$A$2:$A$35,F701),TRUE,FALSE)</f>
        <v>0</v>
      </c>
      <c r="M701" t="b">
        <f t="shared" si="41"/>
        <v>0</v>
      </c>
      <c r="N701" s="3">
        <f t="shared" si="44"/>
        <v>1.25</v>
      </c>
      <c r="O701" t="b">
        <f t="shared" si="42"/>
        <v>0</v>
      </c>
      <c r="P701" t="str">
        <f>VLOOKUP(C701,'Feedstock source'!$A$1:$B$8,2,FALSE)</f>
        <v>sludge</v>
      </c>
      <c r="Q701" t="str">
        <f>VLOOKUP($F701,'PAHs abbreviations'!$A$2:$B$17,2,FALSE)</f>
        <v>Ant</v>
      </c>
      <c r="R701" s="3">
        <v>1.25</v>
      </c>
    </row>
    <row r="702" spans="1:18" hidden="1">
      <c r="A702" t="s">
        <v>118</v>
      </c>
      <c r="B702" t="s">
        <v>133</v>
      </c>
      <c r="C702" t="s">
        <v>135</v>
      </c>
      <c r="D702">
        <v>800</v>
      </c>
      <c r="E702" t="s">
        <v>119</v>
      </c>
      <c r="F702" t="s">
        <v>52</v>
      </c>
      <c r="G702" t="s">
        <v>46</v>
      </c>
      <c r="H702" s="3">
        <v>1.26</v>
      </c>
      <c r="I702" t="s">
        <v>0</v>
      </c>
      <c r="J702" s="1" t="s">
        <v>119</v>
      </c>
      <c r="K702" s="1" t="s">
        <v>119</v>
      </c>
      <c r="L702" t="b">
        <f>IF(COUNTIF(carcinogens!$A$2:$A$35,F702),TRUE,FALSE)</f>
        <v>0</v>
      </c>
      <c r="M702" t="b">
        <f t="shared" si="41"/>
        <v>0</v>
      </c>
      <c r="N702" s="3">
        <f t="shared" si="44"/>
        <v>1.26</v>
      </c>
      <c r="O702" t="b">
        <f t="shared" si="42"/>
        <v>0</v>
      </c>
      <c r="P702" t="str">
        <f>VLOOKUP(C702,'Feedstock source'!$A$1:$B$8,2,FALSE)</f>
        <v>sludge</v>
      </c>
      <c r="Q702" t="str">
        <f>VLOOKUP($F702,'PAHs abbreviations'!$A$2:$B$17,2,FALSE)</f>
        <v>Ant</v>
      </c>
      <c r="R702" s="3">
        <v>1.26</v>
      </c>
    </row>
    <row r="703" spans="1:18" hidden="1">
      <c r="A703" t="s">
        <v>118</v>
      </c>
      <c r="B703" t="s">
        <v>133</v>
      </c>
      <c r="C703" t="s">
        <v>135</v>
      </c>
      <c r="D703">
        <v>800</v>
      </c>
      <c r="E703" t="s">
        <v>119</v>
      </c>
      <c r="F703" t="s">
        <v>55</v>
      </c>
      <c r="G703" t="s">
        <v>46</v>
      </c>
      <c r="H703" s="3">
        <v>0.20399999999999999</v>
      </c>
      <c r="I703" t="s">
        <v>0</v>
      </c>
      <c r="J703" s="1" t="s">
        <v>119</v>
      </c>
      <c r="K703" s="1" t="s">
        <v>119</v>
      </c>
      <c r="L703" t="b">
        <f>IF(COUNTIF(carcinogens!$A$2:$A$35,F703),TRUE,FALSE)</f>
        <v>1</v>
      </c>
      <c r="M703" t="b">
        <f t="shared" si="41"/>
        <v>0</v>
      </c>
      <c r="N703" s="3">
        <f t="shared" si="44"/>
        <v>0.20399999999999999</v>
      </c>
      <c r="O703" t="b">
        <f t="shared" si="42"/>
        <v>0</v>
      </c>
      <c r="P703" t="str">
        <f>VLOOKUP(C703,'Feedstock source'!$A$1:$B$8,2,FALSE)</f>
        <v>sludge</v>
      </c>
      <c r="Q703" t="str">
        <f>VLOOKUP($F703,'PAHs abbreviations'!$A$2:$B$17,2,FALSE)</f>
        <v>B(a)A</v>
      </c>
      <c r="R703" s="3">
        <v>0.20399999999999999</v>
      </c>
    </row>
    <row r="704" spans="1:18" hidden="1">
      <c r="A704" t="s">
        <v>118</v>
      </c>
      <c r="B704" t="s">
        <v>133</v>
      </c>
      <c r="C704" t="s">
        <v>135</v>
      </c>
      <c r="D704">
        <v>800</v>
      </c>
      <c r="E704" t="s">
        <v>119</v>
      </c>
      <c r="F704" t="s">
        <v>55</v>
      </c>
      <c r="G704" t="s">
        <v>46</v>
      </c>
      <c r="H704" s="3">
        <v>0.216</v>
      </c>
      <c r="I704" t="s">
        <v>0</v>
      </c>
      <c r="J704" s="1" t="s">
        <v>119</v>
      </c>
      <c r="K704" s="1" t="s">
        <v>119</v>
      </c>
      <c r="L704" t="b">
        <f>IF(COUNTIF(carcinogens!$A$2:$A$35,F704),TRUE,FALSE)</f>
        <v>1</v>
      </c>
      <c r="M704" t="b">
        <f t="shared" si="41"/>
        <v>0</v>
      </c>
      <c r="N704" s="3">
        <f t="shared" si="44"/>
        <v>0.216</v>
      </c>
      <c r="O704" t="b">
        <f t="shared" si="42"/>
        <v>0</v>
      </c>
      <c r="P704" t="str">
        <f>VLOOKUP(C704,'Feedstock source'!$A$1:$B$8,2,FALSE)</f>
        <v>sludge</v>
      </c>
      <c r="Q704" t="str">
        <f>VLOOKUP($F704,'PAHs abbreviations'!$A$2:$B$17,2,FALSE)</f>
        <v>B(a)A</v>
      </c>
      <c r="R704" s="3">
        <v>0.216</v>
      </c>
    </row>
    <row r="705" spans="1:18" hidden="1">
      <c r="A705" t="s">
        <v>118</v>
      </c>
      <c r="B705" t="s">
        <v>133</v>
      </c>
      <c r="C705" t="s">
        <v>135</v>
      </c>
      <c r="D705">
        <v>800</v>
      </c>
      <c r="E705" t="s">
        <v>119</v>
      </c>
      <c r="F705" t="s">
        <v>55</v>
      </c>
      <c r="G705" t="s">
        <v>46</v>
      </c>
      <c r="H705" s="3">
        <v>0.25600000000000001</v>
      </c>
      <c r="I705" t="s">
        <v>0</v>
      </c>
      <c r="J705" s="1" t="s">
        <v>119</v>
      </c>
      <c r="K705" s="1" t="s">
        <v>119</v>
      </c>
      <c r="L705" t="b">
        <f>IF(COUNTIF(carcinogens!$A$2:$A$35,F705),TRUE,FALSE)</f>
        <v>1</v>
      </c>
      <c r="M705" t="b">
        <f t="shared" si="41"/>
        <v>0</v>
      </c>
      <c r="N705" s="3">
        <f t="shared" si="44"/>
        <v>0.25600000000000001</v>
      </c>
      <c r="O705" t="b">
        <f t="shared" si="42"/>
        <v>0</v>
      </c>
      <c r="P705" t="str">
        <f>VLOOKUP(C705,'Feedstock source'!$A$1:$B$8,2,FALSE)</f>
        <v>sludge</v>
      </c>
      <c r="Q705" t="str">
        <f>VLOOKUP($F705,'PAHs abbreviations'!$A$2:$B$17,2,FALSE)</f>
        <v>B(a)A</v>
      </c>
      <c r="R705" s="3">
        <v>0.25600000000000001</v>
      </c>
    </row>
    <row r="706" spans="1:18" hidden="1">
      <c r="A706" t="s">
        <v>118</v>
      </c>
      <c r="B706" t="s">
        <v>133</v>
      </c>
      <c r="C706" t="s">
        <v>135</v>
      </c>
      <c r="D706">
        <v>800</v>
      </c>
      <c r="E706" t="s">
        <v>119</v>
      </c>
      <c r="F706" t="s">
        <v>59</v>
      </c>
      <c r="G706" t="s">
        <v>46</v>
      </c>
      <c r="H706" s="3">
        <v>7.0000000000000007E-2</v>
      </c>
      <c r="I706" t="s">
        <v>0</v>
      </c>
      <c r="J706" s="1" t="s">
        <v>119</v>
      </c>
      <c r="K706" s="1" t="s">
        <v>119</v>
      </c>
      <c r="L706" t="b">
        <f>IF(COUNTIF(carcinogens!$A$2:$A$35,F706),TRUE,FALSE)</f>
        <v>1</v>
      </c>
      <c r="M706" t="b">
        <f t="shared" ref="M706:M769" si="45">IF(ISNUMBER(H706),FALSE,TRUE)</f>
        <v>0</v>
      </c>
      <c r="N706" s="3">
        <f t="shared" si="44"/>
        <v>7.0000000000000007E-2</v>
      </c>
      <c r="O706" t="b">
        <f t="shared" ref="O706:O769" si="46">IF(ISNUMBER(N706),FALSE,TRUE)</f>
        <v>0</v>
      </c>
      <c r="P706" t="str">
        <f>VLOOKUP(C706,'Feedstock source'!$A$1:$B$8,2,FALSE)</f>
        <v>sludge</v>
      </c>
      <c r="Q706" t="str">
        <f>VLOOKUP($F706,'PAHs abbreviations'!$A$2:$B$17,2,FALSE)</f>
        <v>B(a)P</v>
      </c>
      <c r="R706" s="3">
        <v>7.0000000000000007E-2</v>
      </c>
    </row>
    <row r="707" spans="1:18" hidden="1">
      <c r="A707" t="s">
        <v>118</v>
      </c>
      <c r="B707" t="s">
        <v>133</v>
      </c>
      <c r="C707" t="s">
        <v>135</v>
      </c>
      <c r="D707">
        <v>800</v>
      </c>
      <c r="E707" t="s">
        <v>119</v>
      </c>
      <c r="F707" t="s">
        <v>59</v>
      </c>
      <c r="G707" t="s">
        <v>46</v>
      </c>
      <c r="H707" s="3">
        <v>7.3999999999999899E-2</v>
      </c>
      <c r="I707" t="s">
        <v>0</v>
      </c>
      <c r="J707" s="1" t="s">
        <v>119</v>
      </c>
      <c r="K707" s="1" t="s">
        <v>119</v>
      </c>
      <c r="L707" t="b">
        <f>IF(COUNTIF(carcinogens!$A$2:$A$35,F707),TRUE,FALSE)</f>
        <v>1</v>
      </c>
      <c r="M707" t="b">
        <f t="shared" si="45"/>
        <v>0</v>
      </c>
      <c r="N707" s="3">
        <f t="shared" si="44"/>
        <v>7.3999999999999899E-2</v>
      </c>
      <c r="O707" t="b">
        <f t="shared" si="46"/>
        <v>0</v>
      </c>
      <c r="P707" t="str">
        <f>VLOOKUP(C707,'Feedstock source'!$A$1:$B$8,2,FALSE)</f>
        <v>sludge</v>
      </c>
      <c r="Q707" t="str">
        <f>VLOOKUP($F707,'PAHs abbreviations'!$A$2:$B$17,2,FALSE)</f>
        <v>B(a)P</v>
      </c>
      <c r="R707" s="3">
        <v>7.3999999999999899E-2</v>
      </c>
    </row>
    <row r="708" spans="1:18" hidden="1">
      <c r="A708" t="s">
        <v>118</v>
      </c>
      <c r="B708" t="s">
        <v>133</v>
      </c>
      <c r="C708" t="s">
        <v>135</v>
      </c>
      <c r="D708">
        <v>800</v>
      </c>
      <c r="E708" t="s">
        <v>119</v>
      </c>
      <c r="F708" t="s">
        <v>59</v>
      </c>
      <c r="G708" t="s">
        <v>46</v>
      </c>
      <c r="H708" s="3">
        <v>7.9000000000000001E-2</v>
      </c>
      <c r="I708" t="s">
        <v>0</v>
      </c>
      <c r="J708" s="1" t="s">
        <v>119</v>
      </c>
      <c r="K708" s="1" t="s">
        <v>119</v>
      </c>
      <c r="L708" t="b">
        <f>IF(COUNTIF(carcinogens!$A$2:$A$35,F708),TRUE,FALSE)</f>
        <v>1</v>
      </c>
      <c r="M708" t="b">
        <f t="shared" si="45"/>
        <v>0</v>
      </c>
      <c r="N708" s="3">
        <f t="shared" si="44"/>
        <v>7.9000000000000001E-2</v>
      </c>
      <c r="O708" t="b">
        <f t="shared" si="46"/>
        <v>0</v>
      </c>
      <c r="P708" t="str">
        <f>VLOOKUP(C708,'Feedstock source'!$A$1:$B$8,2,FALSE)</f>
        <v>sludge</v>
      </c>
      <c r="Q708" t="str">
        <f>VLOOKUP($F708,'PAHs abbreviations'!$A$2:$B$17,2,FALSE)</f>
        <v>B(a)P</v>
      </c>
      <c r="R708" s="3">
        <v>7.9000000000000001E-2</v>
      </c>
    </row>
    <row r="709" spans="1:18" hidden="1">
      <c r="A709" t="s">
        <v>118</v>
      </c>
      <c r="B709" t="s">
        <v>133</v>
      </c>
      <c r="C709" t="s">
        <v>135</v>
      </c>
      <c r="D709">
        <v>800</v>
      </c>
      <c r="E709" t="s">
        <v>119</v>
      </c>
      <c r="F709" t="s">
        <v>57</v>
      </c>
      <c r="G709" t="s">
        <v>46</v>
      </c>
      <c r="H709" s="3">
        <v>9.0999999999999998E-2</v>
      </c>
      <c r="I709" t="s">
        <v>0</v>
      </c>
      <c r="J709" s="1" t="s">
        <v>119</v>
      </c>
      <c r="K709" s="1" t="s">
        <v>119</v>
      </c>
      <c r="L709" t="b">
        <f>IF(COUNTIF(carcinogens!$A$2:$A$35,F709),TRUE,FALSE)</f>
        <v>1</v>
      </c>
      <c r="M709" t="b">
        <f t="shared" si="45"/>
        <v>0</v>
      </c>
      <c r="N709" s="3">
        <f t="shared" si="44"/>
        <v>9.0999999999999998E-2</v>
      </c>
      <c r="O709" t="b">
        <f t="shared" si="46"/>
        <v>0</v>
      </c>
      <c r="P709" t="str">
        <f>VLOOKUP(C709,'Feedstock source'!$A$1:$B$8,2,FALSE)</f>
        <v>sludge</v>
      </c>
      <c r="Q709" t="str">
        <f>VLOOKUP($F709,'PAHs abbreviations'!$A$2:$B$17,2,FALSE)</f>
        <v>B(b)F</v>
      </c>
      <c r="R709" s="3">
        <v>9.0999999999999998E-2</v>
      </c>
    </row>
    <row r="710" spans="1:18" hidden="1">
      <c r="A710" t="s">
        <v>118</v>
      </c>
      <c r="B710" t="s">
        <v>133</v>
      </c>
      <c r="C710" t="s">
        <v>135</v>
      </c>
      <c r="D710">
        <v>800</v>
      </c>
      <c r="E710" t="s">
        <v>119</v>
      </c>
      <c r="F710" t="s">
        <v>57</v>
      </c>
      <c r="G710" t="s">
        <v>46</v>
      </c>
      <c r="H710" s="3">
        <v>9.2999999999999999E-2</v>
      </c>
      <c r="I710" t="s">
        <v>0</v>
      </c>
      <c r="J710" s="1" t="s">
        <v>119</v>
      </c>
      <c r="K710" s="1" t="s">
        <v>119</v>
      </c>
      <c r="L710" t="b">
        <f>IF(COUNTIF(carcinogens!$A$2:$A$35,F710),TRUE,FALSE)</f>
        <v>1</v>
      </c>
      <c r="M710" t="b">
        <f t="shared" si="45"/>
        <v>0</v>
      </c>
      <c r="N710" s="3">
        <f t="shared" si="44"/>
        <v>9.2999999999999999E-2</v>
      </c>
      <c r="O710" t="b">
        <f t="shared" si="46"/>
        <v>0</v>
      </c>
      <c r="P710" t="str">
        <f>VLOOKUP(C710,'Feedstock source'!$A$1:$B$8,2,FALSE)</f>
        <v>sludge</v>
      </c>
      <c r="Q710" t="str">
        <f>VLOOKUP($F710,'PAHs abbreviations'!$A$2:$B$17,2,FALSE)</f>
        <v>B(b)F</v>
      </c>
      <c r="R710" s="3">
        <v>9.2999999999999999E-2</v>
      </c>
    </row>
    <row r="711" spans="1:18" hidden="1">
      <c r="A711" t="s">
        <v>118</v>
      </c>
      <c r="B711" t="s">
        <v>133</v>
      </c>
      <c r="C711" t="s">
        <v>135</v>
      </c>
      <c r="D711">
        <v>800</v>
      </c>
      <c r="E711" t="s">
        <v>119</v>
      </c>
      <c r="F711" t="s">
        <v>57</v>
      </c>
      <c r="G711" t="s">
        <v>46</v>
      </c>
      <c r="H711" s="3">
        <v>0.106</v>
      </c>
      <c r="I711" t="s">
        <v>0</v>
      </c>
      <c r="J711" s="1" t="s">
        <v>119</v>
      </c>
      <c r="K711" s="1" t="s">
        <v>119</v>
      </c>
      <c r="L711" t="b">
        <f>IF(COUNTIF(carcinogens!$A$2:$A$35,F711),TRUE,FALSE)</f>
        <v>1</v>
      </c>
      <c r="M711" t="b">
        <f t="shared" si="45"/>
        <v>0</v>
      </c>
      <c r="N711" s="3">
        <f t="shared" si="44"/>
        <v>0.106</v>
      </c>
      <c r="O711" t="b">
        <f t="shared" si="46"/>
        <v>0</v>
      </c>
      <c r="P711" t="str">
        <f>VLOOKUP(C711,'Feedstock source'!$A$1:$B$8,2,FALSE)</f>
        <v>sludge</v>
      </c>
      <c r="Q711" t="str">
        <f>VLOOKUP($F711,'PAHs abbreviations'!$A$2:$B$17,2,FALSE)</f>
        <v>B(b)F</v>
      </c>
      <c r="R711" s="3">
        <v>0.106</v>
      </c>
    </row>
    <row r="712" spans="1:18" hidden="1">
      <c r="A712" t="s">
        <v>118</v>
      </c>
      <c r="B712" t="s">
        <v>133</v>
      </c>
      <c r="C712" t="s">
        <v>135</v>
      </c>
      <c r="D712">
        <v>800</v>
      </c>
      <c r="E712" t="s">
        <v>119</v>
      </c>
      <c r="F712" t="s">
        <v>61</v>
      </c>
      <c r="G712" t="s">
        <v>46</v>
      </c>
      <c r="H712" s="3">
        <v>8.0000000000000002E-3</v>
      </c>
      <c r="I712" t="s">
        <v>0</v>
      </c>
      <c r="J712" s="1" t="s">
        <v>119</v>
      </c>
      <c r="K712" s="1" t="s">
        <v>119</v>
      </c>
      <c r="L712" t="b">
        <f>IF(COUNTIF(carcinogens!$A$2:$A$35,F712),TRUE,FALSE)</f>
        <v>1</v>
      </c>
      <c r="M712" t="b">
        <f t="shared" si="45"/>
        <v>0</v>
      </c>
      <c r="N712" s="3">
        <f t="shared" si="44"/>
        <v>8.0000000000000002E-3</v>
      </c>
      <c r="O712" t="b">
        <f t="shared" si="46"/>
        <v>0</v>
      </c>
      <c r="P712" t="str">
        <f>VLOOKUP(C712,'Feedstock source'!$A$1:$B$8,2,FALSE)</f>
        <v>sludge</v>
      </c>
      <c r="Q712" t="str">
        <f>VLOOKUP($F712,'PAHs abbreviations'!$A$2:$B$17,2,FALSE)</f>
        <v>B(ghi)P</v>
      </c>
      <c r="R712" s="3">
        <v>8.0000000000000002E-3</v>
      </c>
    </row>
    <row r="713" spans="1:18" hidden="1">
      <c r="A713" t="s">
        <v>118</v>
      </c>
      <c r="B713" t="s">
        <v>133</v>
      </c>
      <c r="C713" t="s">
        <v>135</v>
      </c>
      <c r="D713">
        <v>800</v>
      </c>
      <c r="E713" t="s">
        <v>119</v>
      </c>
      <c r="F713" t="s">
        <v>61</v>
      </c>
      <c r="G713" t="s">
        <v>46</v>
      </c>
      <c r="H713" s="3">
        <v>8.0000000000000002E-3</v>
      </c>
      <c r="I713" t="s">
        <v>0</v>
      </c>
      <c r="J713" s="1" t="s">
        <v>119</v>
      </c>
      <c r="K713" s="1" t="s">
        <v>119</v>
      </c>
      <c r="L713" t="b">
        <f>IF(COUNTIF(carcinogens!$A$2:$A$35,F713),TRUE,FALSE)</f>
        <v>1</v>
      </c>
      <c r="M713" t="b">
        <f t="shared" si="45"/>
        <v>0</v>
      </c>
      <c r="N713" s="3">
        <f t="shared" si="44"/>
        <v>8.0000000000000002E-3</v>
      </c>
      <c r="O713" t="b">
        <f t="shared" si="46"/>
        <v>0</v>
      </c>
      <c r="P713" t="str">
        <f>VLOOKUP(C713,'Feedstock source'!$A$1:$B$8,2,FALSE)</f>
        <v>sludge</v>
      </c>
      <c r="Q713" t="str">
        <f>VLOOKUP($F713,'PAHs abbreviations'!$A$2:$B$17,2,FALSE)</f>
        <v>B(ghi)P</v>
      </c>
      <c r="R713" s="3">
        <v>8.0000000000000002E-3</v>
      </c>
    </row>
    <row r="714" spans="1:18" hidden="1">
      <c r="A714" t="s">
        <v>118</v>
      </c>
      <c r="B714" t="s">
        <v>133</v>
      </c>
      <c r="C714" t="s">
        <v>135</v>
      </c>
      <c r="D714">
        <v>800</v>
      </c>
      <c r="E714" t="s">
        <v>119</v>
      </c>
      <c r="F714" t="s">
        <v>61</v>
      </c>
      <c r="G714" t="s">
        <v>46</v>
      </c>
      <c r="H714" s="3">
        <v>1.09999999999999E-2</v>
      </c>
      <c r="I714" t="s">
        <v>0</v>
      </c>
      <c r="J714" s="1" t="s">
        <v>119</v>
      </c>
      <c r="K714" s="1" t="s">
        <v>119</v>
      </c>
      <c r="L714" t="b">
        <f>IF(COUNTIF(carcinogens!$A$2:$A$35,F714),TRUE,FALSE)</f>
        <v>1</v>
      </c>
      <c r="M714" t="b">
        <f t="shared" si="45"/>
        <v>0</v>
      </c>
      <c r="N714" s="3">
        <f t="shared" si="44"/>
        <v>1.09999999999999E-2</v>
      </c>
      <c r="O714" t="b">
        <f t="shared" si="46"/>
        <v>0</v>
      </c>
      <c r="P714" t="str">
        <f>VLOOKUP(C714,'Feedstock source'!$A$1:$B$8,2,FALSE)</f>
        <v>sludge</v>
      </c>
      <c r="Q714" t="str">
        <f>VLOOKUP($F714,'PAHs abbreviations'!$A$2:$B$17,2,FALSE)</f>
        <v>B(ghi)P</v>
      </c>
      <c r="R714" s="3">
        <v>1.09999999999999E-2</v>
      </c>
    </row>
    <row r="715" spans="1:18" hidden="1">
      <c r="A715" t="s">
        <v>118</v>
      </c>
      <c r="B715" t="s">
        <v>133</v>
      </c>
      <c r="C715" t="s">
        <v>135</v>
      </c>
      <c r="D715">
        <v>800</v>
      </c>
      <c r="E715" t="s">
        <v>119</v>
      </c>
      <c r="F715" t="s">
        <v>58</v>
      </c>
      <c r="G715" t="s">
        <v>46</v>
      </c>
      <c r="H715" s="3">
        <v>7.4999999999999997E-2</v>
      </c>
      <c r="I715" t="s">
        <v>0</v>
      </c>
      <c r="J715" s="1" t="s">
        <v>119</v>
      </c>
      <c r="K715" s="1" t="s">
        <v>119</v>
      </c>
      <c r="L715" t="b">
        <f>IF(COUNTIF(carcinogens!$A$2:$A$35,F715),TRUE,FALSE)</f>
        <v>1</v>
      </c>
      <c r="M715" t="b">
        <f t="shared" si="45"/>
        <v>0</v>
      </c>
      <c r="N715" s="3">
        <f t="shared" si="44"/>
        <v>7.4999999999999997E-2</v>
      </c>
      <c r="O715" t="b">
        <f t="shared" si="46"/>
        <v>0</v>
      </c>
      <c r="P715" t="str">
        <f>VLOOKUP(C715,'Feedstock source'!$A$1:$B$8,2,FALSE)</f>
        <v>sludge</v>
      </c>
      <c r="Q715" t="str">
        <f>VLOOKUP($F715,'PAHs abbreviations'!$A$2:$B$17,2,FALSE)</f>
        <v>B(k)F</v>
      </c>
      <c r="R715" s="3">
        <v>7.4999999999999997E-2</v>
      </c>
    </row>
    <row r="716" spans="1:18" hidden="1">
      <c r="A716" t="s">
        <v>118</v>
      </c>
      <c r="B716" t="s">
        <v>133</v>
      </c>
      <c r="C716" t="s">
        <v>135</v>
      </c>
      <c r="D716">
        <v>800</v>
      </c>
      <c r="E716" t="s">
        <v>119</v>
      </c>
      <c r="F716" t="s">
        <v>58</v>
      </c>
      <c r="G716" t="s">
        <v>46</v>
      </c>
      <c r="H716" s="3">
        <v>7.5999999999999998E-2</v>
      </c>
      <c r="I716" t="s">
        <v>0</v>
      </c>
      <c r="J716" s="1" t="s">
        <v>119</v>
      </c>
      <c r="K716" s="1" t="s">
        <v>119</v>
      </c>
      <c r="L716" t="b">
        <f>IF(COUNTIF(carcinogens!$A$2:$A$35,F716),TRUE,FALSE)</f>
        <v>1</v>
      </c>
      <c r="M716" t="b">
        <f t="shared" si="45"/>
        <v>0</v>
      </c>
      <c r="N716" s="3">
        <f t="shared" si="44"/>
        <v>7.5999999999999998E-2</v>
      </c>
      <c r="O716" t="b">
        <f t="shared" si="46"/>
        <v>0</v>
      </c>
      <c r="P716" t="str">
        <f>VLOOKUP(C716,'Feedstock source'!$A$1:$B$8,2,FALSE)</f>
        <v>sludge</v>
      </c>
      <c r="Q716" t="str">
        <f>VLOOKUP($F716,'PAHs abbreviations'!$A$2:$B$17,2,FALSE)</f>
        <v>B(k)F</v>
      </c>
      <c r="R716" s="3">
        <v>7.5999999999999998E-2</v>
      </c>
    </row>
    <row r="717" spans="1:18" hidden="1">
      <c r="A717" t="s">
        <v>118</v>
      </c>
      <c r="B717" t="s">
        <v>133</v>
      </c>
      <c r="C717" t="s">
        <v>135</v>
      </c>
      <c r="D717">
        <v>800</v>
      </c>
      <c r="E717" t="s">
        <v>119</v>
      </c>
      <c r="F717" t="s">
        <v>58</v>
      </c>
      <c r="G717" t="s">
        <v>46</v>
      </c>
      <c r="H717" s="3">
        <v>8.3000000000000004E-2</v>
      </c>
      <c r="I717" t="s">
        <v>0</v>
      </c>
      <c r="J717" s="1" t="s">
        <v>119</v>
      </c>
      <c r="K717" s="1" t="s">
        <v>119</v>
      </c>
      <c r="L717" t="b">
        <f>IF(COUNTIF(carcinogens!$A$2:$A$35,F717),TRUE,FALSE)</f>
        <v>1</v>
      </c>
      <c r="M717" t="b">
        <f t="shared" si="45"/>
        <v>0</v>
      </c>
      <c r="N717" s="3">
        <f t="shared" si="44"/>
        <v>8.3000000000000004E-2</v>
      </c>
      <c r="O717" t="b">
        <f t="shared" si="46"/>
        <v>0</v>
      </c>
      <c r="P717" t="str">
        <f>VLOOKUP(C717,'Feedstock source'!$A$1:$B$8,2,FALSE)</f>
        <v>sludge</v>
      </c>
      <c r="Q717" t="str">
        <f>VLOOKUP($F717,'PAHs abbreviations'!$A$2:$B$17,2,FALSE)</f>
        <v>B(k)F</v>
      </c>
      <c r="R717" s="3">
        <v>8.3000000000000004E-2</v>
      </c>
    </row>
    <row r="718" spans="1:18" hidden="1">
      <c r="A718" t="s">
        <v>118</v>
      </c>
      <c r="B718" t="s">
        <v>133</v>
      </c>
      <c r="C718" t="s">
        <v>135</v>
      </c>
      <c r="D718">
        <v>800</v>
      </c>
      <c r="E718" t="s">
        <v>119</v>
      </c>
      <c r="F718" t="s">
        <v>56</v>
      </c>
      <c r="G718" t="s">
        <v>46</v>
      </c>
      <c r="H718" s="3">
        <v>0.47899999999999998</v>
      </c>
      <c r="I718" t="s">
        <v>0</v>
      </c>
      <c r="J718" s="1" t="s">
        <v>119</v>
      </c>
      <c r="K718" s="1" t="s">
        <v>119</v>
      </c>
      <c r="L718" t="b">
        <f>IF(COUNTIF(carcinogens!$A$2:$A$35,F718),TRUE,FALSE)</f>
        <v>1</v>
      </c>
      <c r="M718" t="b">
        <f t="shared" si="45"/>
        <v>0</v>
      </c>
      <c r="N718" s="3">
        <f t="shared" si="44"/>
        <v>0.47899999999999998</v>
      </c>
      <c r="O718" t="b">
        <f t="shared" si="46"/>
        <v>0</v>
      </c>
      <c r="P718" t="str">
        <f>VLOOKUP(C718,'Feedstock source'!$A$1:$B$8,2,FALSE)</f>
        <v>sludge</v>
      </c>
      <c r="Q718" t="str">
        <f>VLOOKUP($F718,'PAHs abbreviations'!$A$2:$B$17,2,FALSE)</f>
        <v>Cry</v>
      </c>
      <c r="R718" s="3">
        <v>0.47899999999999998</v>
      </c>
    </row>
    <row r="719" spans="1:18" hidden="1">
      <c r="A719" t="s">
        <v>118</v>
      </c>
      <c r="B719" t="s">
        <v>133</v>
      </c>
      <c r="C719" t="s">
        <v>135</v>
      </c>
      <c r="D719">
        <v>800</v>
      </c>
      <c r="E719" t="s">
        <v>119</v>
      </c>
      <c r="F719" t="s">
        <v>56</v>
      </c>
      <c r="G719" t="s">
        <v>46</v>
      </c>
      <c r="H719" s="3">
        <v>0.495</v>
      </c>
      <c r="I719" t="s">
        <v>0</v>
      </c>
      <c r="J719" s="1" t="s">
        <v>119</v>
      </c>
      <c r="K719" s="1" t="s">
        <v>119</v>
      </c>
      <c r="L719" t="b">
        <f>IF(COUNTIF(carcinogens!$A$2:$A$35,F719),TRUE,FALSE)</f>
        <v>1</v>
      </c>
      <c r="M719" t="b">
        <f t="shared" si="45"/>
        <v>0</v>
      </c>
      <c r="N719" s="3">
        <f t="shared" si="44"/>
        <v>0.495</v>
      </c>
      <c r="O719" t="b">
        <f t="shared" si="46"/>
        <v>0</v>
      </c>
      <c r="P719" t="str">
        <f>VLOOKUP(C719,'Feedstock source'!$A$1:$B$8,2,FALSE)</f>
        <v>sludge</v>
      </c>
      <c r="Q719" t="str">
        <f>VLOOKUP($F719,'PAHs abbreviations'!$A$2:$B$17,2,FALSE)</f>
        <v>Cry</v>
      </c>
      <c r="R719" s="3">
        <v>0.495</v>
      </c>
    </row>
    <row r="720" spans="1:18" hidden="1">
      <c r="A720" t="s">
        <v>118</v>
      </c>
      <c r="B720" t="s">
        <v>133</v>
      </c>
      <c r="C720" t="s">
        <v>135</v>
      </c>
      <c r="D720">
        <v>800</v>
      </c>
      <c r="E720" t="s">
        <v>119</v>
      </c>
      <c r="F720" t="s">
        <v>56</v>
      </c>
      <c r="G720" t="s">
        <v>46</v>
      </c>
      <c r="H720" s="3">
        <v>0.56399999999999995</v>
      </c>
      <c r="I720" t="s">
        <v>0</v>
      </c>
      <c r="J720" s="1" t="s">
        <v>119</v>
      </c>
      <c r="K720" s="1" t="s">
        <v>119</v>
      </c>
      <c r="L720" t="b">
        <f>IF(COUNTIF(carcinogens!$A$2:$A$35,F720),TRUE,FALSE)</f>
        <v>1</v>
      </c>
      <c r="M720" t="b">
        <f t="shared" si="45"/>
        <v>0</v>
      </c>
      <c r="N720" s="3">
        <f t="shared" si="44"/>
        <v>0.56399999999999995</v>
      </c>
      <c r="O720" t="b">
        <f t="shared" si="46"/>
        <v>0</v>
      </c>
      <c r="P720" t="str">
        <f>VLOOKUP(C720,'Feedstock source'!$A$1:$B$8,2,FALSE)</f>
        <v>sludge</v>
      </c>
      <c r="Q720" t="str">
        <f>VLOOKUP($F720,'PAHs abbreviations'!$A$2:$B$17,2,FALSE)</f>
        <v>Cry</v>
      </c>
      <c r="R720" s="3">
        <v>0.56399999999999995</v>
      </c>
    </row>
    <row r="721" spans="1:18" hidden="1">
      <c r="A721" t="s">
        <v>118</v>
      </c>
      <c r="B721" t="s">
        <v>133</v>
      </c>
      <c r="C721" t="s">
        <v>135</v>
      </c>
      <c r="D721">
        <v>800</v>
      </c>
      <c r="E721" t="s">
        <v>119</v>
      </c>
      <c r="F721" t="s">
        <v>62</v>
      </c>
      <c r="G721" t="s">
        <v>46</v>
      </c>
      <c r="H721" s="3">
        <v>6.0000000000000001E-3</v>
      </c>
      <c r="I721" t="s">
        <v>0</v>
      </c>
      <c r="J721" s="1" t="s">
        <v>119</v>
      </c>
      <c r="K721" s="1" t="s">
        <v>119</v>
      </c>
      <c r="L721" t="b">
        <f>IF(COUNTIF(carcinogens!$A$2:$A$35,F721),TRUE,FALSE)</f>
        <v>1</v>
      </c>
      <c r="M721" t="b">
        <f t="shared" si="45"/>
        <v>0</v>
      </c>
      <c r="N721" s="3">
        <f t="shared" si="44"/>
        <v>6.0000000000000001E-3</v>
      </c>
      <c r="O721" t="b">
        <f t="shared" si="46"/>
        <v>0</v>
      </c>
      <c r="P721" t="str">
        <f>VLOOKUP(C721,'Feedstock source'!$A$1:$B$8,2,FALSE)</f>
        <v>sludge</v>
      </c>
      <c r="Q721" t="str">
        <f>VLOOKUP($F721,'PAHs abbreviations'!$A$2:$B$17,2,FALSE)</f>
        <v>DB(ah)A</v>
      </c>
      <c r="R721" s="3">
        <v>6.0000000000000001E-3</v>
      </c>
    </row>
    <row r="722" spans="1:18" hidden="1">
      <c r="A722" t="s">
        <v>118</v>
      </c>
      <c r="B722" t="s">
        <v>133</v>
      </c>
      <c r="C722" t="s">
        <v>135</v>
      </c>
      <c r="D722">
        <v>800</v>
      </c>
      <c r="E722" t="s">
        <v>119</v>
      </c>
      <c r="F722" t="s">
        <v>62</v>
      </c>
      <c r="G722" t="s">
        <v>46</v>
      </c>
      <c r="H722" s="3">
        <v>8.0000000000000002E-3</v>
      </c>
      <c r="I722" t="s">
        <v>0</v>
      </c>
      <c r="J722" s="1" t="s">
        <v>119</v>
      </c>
      <c r="K722" s="1" t="s">
        <v>119</v>
      </c>
      <c r="L722" t="b">
        <f>IF(COUNTIF(carcinogens!$A$2:$A$35,F722),TRUE,FALSE)</f>
        <v>1</v>
      </c>
      <c r="M722" t="b">
        <f t="shared" si="45"/>
        <v>0</v>
      </c>
      <c r="N722" s="3">
        <f t="shared" si="44"/>
        <v>8.0000000000000002E-3</v>
      </c>
      <c r="O722" t="b">
        <f t="shared" si="46"/>
        <v>0</v>
      </c>
      <c r="P722" t="str">
        <f>VLOOKUP(C722,'Feedstock source'!$A$1:$B$8,2,FALSE)</f>
        <v>sludge</v>
      </c>
      <c r="Q722" t="str">
        <f>VLOOKUP($F722,'PAHs abbreviations'!$A$2:$B$17,2,FALSE)</f>
        <v>DB(ah)A</v>
      </c>
      <c r="R722" s="3">
        <v>8.0000000000000002E-3</v>
      </c>
    </row>
    <row r="723" spans="1:18" hidden="1">
      <c r="A723" t="s">
        <v>118</v>
      </c>
      <c r="B723" t="s">
        <v>133</v>
      </c>
      <c r="C723" t="s">
        <v>135</v>
      </c>
      <c r="D723">
        <v>800</v>
      </c>
      <c r="E723" t="s">
        <v>119</v>
      </c>
      <c r="F723" t="s">
        <v>62</v>
      </c>
      <c r="G723" t="s">
        <v>46</v>
      </c>
      <c r="H723" s="3">
        <v>0.01</v>
      </c>
      <c r="I723" t="s">
        <v>0</v>
      </c>
      <c r="J723" s="1" t="s">
        <v>119</v>
      </c>
      <c r="K723" s="1" t="s">
        <v>119</v>
      </c>
      <c r="L723" t="b">
        <f>IF(COUNTIF(carcinogens!$A$2:$A$35,F723),TRUE,FALSE)</f>
        <v>1</v>
      </c>
      <c r="M723" t="b">
        <f t="shared" si="45"/>
        <v>0</v>
      </c>
      <c r="N723" s="3">
        <f t="shared" si="44"/>
        <v>0.01</v>
      </c>
      <c r="O723" t="b">
        <f t="shared" si="46"/>
        <v>0</v>
      </c>
      <c r="P723" t="str">
        <f>VLOOKUP(C723,'Feedstock source'!$A$1:$B$8,2,FALSE)</f>
        <v>sludge</v>
      </c>
      <c r="Q723" t="str">
        <f>VLOOKUP($F723,'PAHs abbreviations'!$A$2:$B$17,2,FALSE)</f>
        <v>DB(ah)A</v>
      </c>
      <c r="R723" s="3">
        <v>0.01</v>
      </c>
    </row>
    <row r="724" spans="1:18" hidden="1">
      <c r="A724" t="s">
        <v>118</v>
      </c>
      <c r="B724" t="s">
        <v>133</v>
      </c>
      <c r="C724" t="s">
        <v>135</v>
      </c>
      <c r="D724">
        <v>800</v>
      </c>
      <c r="E724" t="s">
        <v>119</v>
      </c>
      <c r="F724" t="s">
        <v>53</v>
      </c>
      <c r="G724" t="s">
        <v>46</v>
      </c>
      <c r="H724" s="3">
        <v>2.2599999999999998</v>
      </c>
      <c r="I724" t="s">
        <v>0</v>
      </c>
      <c r="J724" s="1" t="s">
        <v>119</v>
      </c>
      <c r="K724" s="1" t="s">
        <v>119</v>
      </c>
      <c r="L724" t="b">
        <f>IF(COUNTIF(carcinogens!$A$2:$A$35,F724),TRUE,FALSE)</f>
        <v>0</v>
      </c>
      <c r="M724" t="b">
        <f t="shared" si="45"/>
        <v>0</v>
      </c>
      <c r="N724" s="3">
        <f t="shared" si="44"/>
        <v>2.2599999999999998</v>
      </c>
      <c r="O724" t="b">
        <f t="shared" si="46"/>
        <v>0</v>
      </c>
      <c r="P724" t="str">
        <f>VLOOKUP(C724,'Feedstock source'!$A$1:$B$8,2,FALSE)</f>
        <v>sludge</v>
      </c>
      <c r="Q724" t="str">
        <f>VLOOKUP($F724,'PAHs abbreviations'!$A$2:$B$17,2,FALSE)</f>
        <v>Flt</v>
      </c>
      <c r="R724" s="3">
        <v>2.2599999999999998</v>
      </c>
    </row>
    <row r="725" spans="1:18" hidden="1">
      <c r="A725" t="s">
        <v>118</v>
      </c>
      <c r="B725" t="s">
        <v>133</v>
      </c>
      <c r="C725" t="s">
        <v>135</v>
      </c>
      <c r="D725">
        <v>800</v>
      </c>
      <c r="E725" t="s">
        <v>119</v>
      </c>
      <c r="F725" t="s">
        <v>53</v>
      </c>
      <c r="G725" t="s">
        <v>46</v>
      </c>
      <c r="H725" s="3">
        <v>2.34</v>
      </c>
      <c r="I725" t="s">
        <v>0</v>
      </c>
      <c r="J725" s="1" t="s">
        <v>119</v>
      </c>
      <c r="K725" s="1" t="s">
        <v>119</v>
      </c>
      <c r="L725" t="b">
        <f>IF(COUNTIF(carcinogens!$A$2:$A$35,F725),TRUE,FALSE)</f>
        <v>0</v>
      </c>
      <c r="M725" t="b">
        <f t="shared" si="45"/>
        <v>0</v>
      </c>
      <c r="N725" s="3">
        <f t="shared" si="44"/>
        <v>2.34</v>
      </c>
      <c r="O725" t="b">
        <f t="shared" si="46"/>
        <v>0</v>
      </c>
      <c r="P725" t="str">
        <f>VLOOKUP(C725,'Feedstock source'!$A$1:$B$8,2,FALSE)</f>
        <v>sludge</v>
      </c>
      <c r="Q725" t="str">
        <f>VLOOKUP($F725,'PAHs abbreviations'!$A$2:$B$17,2,FALSE)</f>
        <v>Flt</v>
      </c>
      <c r="R725" s="3">
        <v>2.34</v>
      </c>
    </row>
    <row r="726" spans="1:18" hidden="1">
      <c r="A726" t="s">
        <v>118</v>
      </c>
      <c r="B726" t="s">
        <v>133</v>
      </c>
      <c r="C726" t="s">
        <v>135</v>
      </c>
      <c r="D726">
        <v>800</v>
      </c>
      <c r="E726" t="s">
        <v>119</v>
      </c>
      <c r="F726" t="s">
        <v>53</v>
      </c>
      <c r="G726" t="s">
        <v>46</v>
      </c>
      <c r="H726" s="3">
        <v>2.52</v>
      </c>
      <c r="I726" t="s">
        <v>0</v>
      </c>
      <c r="J726" s="1" t="s">
        <v>119</v>
      </c>
      <c r="K726" s="1" t="s">
        <v>119</v>
      </c>
      <c r="L726" t="b">
        <f>IF(COUNTIF(carcinogens!$A$2:$A$35,F726),TRUE,FALSE)</f>
        <v>0</v>
      </c>
      <c r="M726" t="b">
        <f t="shared" si="45"/>
        <v>0</v>
      </c>
      <c r="N726" s="3">
        <f t="shared" si="44"/>
        <v>2.52</v>
      </c>
      <c r="O726" t="b">
        <f t="shared" si="46"/>
        <v>0</v>
      </c>
      <c r="P726" t="str">
        <f>VLOOKUP(C726,'Feedstock source'!$A$1:$B$8,2,FALSE)</f>
        <v>sludge</v>
      </c>
      <c r="Q726" t="str">
        <f>VLOOKUP($F726,'PAHs abbreviations'!$A$2:$B$17,2,FALSE)</f>
        <v>Flt</v>
      </c>
      <c r="R726" s="3">
        <v>2.52</v>
      </c>
    </row>
    <row r="727" spans="1:18" hidden="1">
      <c r="A727" t="s">
        <v>118</v>
      </c>
      <c r="B727" t="s">
        <v>133</v>
      </c>
      <c r="C727" t="s">
        <v>135</v>
      </c>
      <c r="D727">
        <v>800</v>
      </c>
      <c r="E727" t="s">
        <v>119</v>
      </c>
      <c r="F727" t="s">
        <v>50</v>
      </c>
      <c r="G727" t="s">
        <v>46</v>
      </c>
      <c r="H727" s="3">
        <v>0.109</v>
      </c>
      <c r="I727" t="s">
        <v>0</v>
      </c>
      <c r="J727" s="1" t="s">
        <v>119</v>
      </c>
      <c r="K727" s="1" t="s">
        <v>119</v>
      </c>
      <c r="L727" t="b">
        <f>IF(COUNTIF(carcinogens!$A$2:$A$35,F727),TRUE,FALSE)</f>
        <v>0</v>
      </c>
      <c r="M727" t="b">
        <f t="shared" si="45"/>
        <v>0</v>
      </c>
      <c r="N727" s="3">
        <f t="shared" si="44"/>
        <v>0.109</v>
      </c>
      <c r="O727" t="b">
        <f t="shared" si="46"/>
        <v>0</v>
      </c>
      <c r="P727" t="str">
        <f>VLOOKUP(C727,'Feedstock source'!$A$1:$B$8,2,FALSE)</f>
        <v>sludge</v>
      </c>
      <c r="Q727" t="str">
        <f>VLOOKUP($F727,'PAHs abbreviations'!$A$2:$B$17,2,FALSE)</f>
        <v>Flu</v>
      </c>
      <c r="R727" s="3">
        <v>0.109</v>
      </c>
    </row>
    <row r="728" spans="1:18" hidden="1">
      <c r="A728" t="s">
        <v>118</v>
      </c>
      <c r="B728" t="s">
        <v>133</v>
      </c>
      <c r="C728" t="s">
        <v>135</v>
      </c>
      <c r="D728">
        <v>800</v>
      </c>
      <c r="E728" t="s">
        <v>119</v>
      </c>
      <c r="F728" t="s">
        <v>50</v>
      </c>
      <c r="G728" t="s">
        <v>46</v>
      </c>
      <c r="H728" s="3">
        <v>0.11799999999999999</v>
      </c>
      <c r="I728" t="s">
        <v>0</v>
      </c>
      <c r="J728" s="1" t="s">
        <v>119</v>
      </c>
      <c r="K728" s="1" t="s">
        <v>119</v>
      </c>
      <c r="L728" t="b">
        <f>IF(COUNTIF(carcinogens!$A$2:$A$35,F728),TRUE,FALSE)</f>
        <v>0</v>
      </c>
      <c r="M728" t="b">
        <f t="shared" si="45"/>
        <v>0</v>
      </c>
      <c r="N728" s="3">
        <f t="shared" si="44"/>
        <v>0.11799999999999999</v>
      </c>
      <c r="O728" t="b">
        <f t="shared" si="46"/>
        <v>0</v>
      </c>
      <c r="P728" t="str">
        <f>VLOOKUP(C728,'Feedstock source'!$A$1:$B$8,2,FALSE)</f>
        <v>sludge</v>
      </c>
      <c r="Q728" t="str">
        <f>VLOOKUP($F728,'PAHs abbreviations'!$A$2:$B$17,2,FALSE)</f>
        <v>Flu</v>
      </c>
      <c r="R728" s="3">
        <v>0.11799999999999999</v>
      </c>
    </row>
    <row r="729" spans="1:18" hidden="1">
      <c r="A729" t="s">
        <v>118</v>
      </c>
      <c r="B729" t="s">
        <v>133</v>
      </c>
      <c r="C729" t="s">
        <v>135</v>
      </c>
      <c r="D729">
        <v>800</v>
      </c>
      <c r="E729" t="s">
        <v>119</v>
      </c>
      <c r="F729" t="s">
        <v>50</v>
      </c>
      <c r="G729" t="s">
        <v>46</v>
      </c>
      <c r="H729" s="3">
        <v>0.13400000000000001</v>
      </c>
      <c r="I729" t="s">
        <v>0</v>
      </c>
      <c r="J729" s="1" t="s">
        <v>119</v>
      </c>
      <c r="K729" s="1" t="s">
        <v>119</v>
      </c>
      <c r="L729" t="b">
        <f>IF(COUNTIF(carcinogens!$A$2:$A$35,F729),TRUE,FALSE)</f>
        <v>0</v>
      </c>
      <c r="M729" t="b">
        <f t="shared" si="45"/>
        <v>0</v>
      </c>
      <c r="N729" s="3">
        <f t="shared" si="44"/>
        <v>0.13400000000000001</v>
      </c>
      <c r="O729" t="b">
        <f t="shared" si="46"/>
        <v>0</v>
      </c>
      <c r="P729" t="str">
        <f>VLOOKUP(C729,'Feedstock source'!$A$1:$B$8,2,FALSE)</f>
        <v>sludge</v>
      </c>
      <c r="Q729" t="str">
        <f>VLOOKUP($F729,'PAHs abbreviations'!$A$2:$B$17,2,FALSE)</f>
        <v>Flu</v>
      </c>
      <c r="R729" s="3">
        <v>0.13400000000000001</v>
      </c>
    </row>
    <row r="730" spans="1:18" hidden="1">
      <c r="A730" t="s">
        <v>118</v>
      </c>
      <c r="B730" t="s">
        <v>133</v>
      </c>
      <c r="C730" t="s">
        <v>135</v>
      </c>
      <c r="D730">
        <v>800</v>
      </c>
      <c r="E730" t="s">
        <v>119</v>
      </c>
      <c r="F730" t="s">
        <v>60</v>
      </c>
      <c r="G730" t="s">
        <v>46</v>
      </c>
      <c r="H730" s="3">
        <v>1.4E-2</v>
      </c>
      <c r="I730" t="s">
        <v>0</v>
      </c>
      <c r="J730" s="1" t="s">
        <v>119</v>
      </c>
      <c r="K730" s="1" t="s">
        <v>119</v>
      </c>
      <c r="L730" t="b">
        <f>IF(COUNTIF(carcinogens!$A$2:$A$35,F730),TRUE,FALSE)</f>
        <v>1</v>
      </c>
      <c r="M730" t="b">
        <f t="shared" si="45"/>
        <v>0</v>
      </c>
      <c r="N730" s="3">
        <f t="shared" si="44"/>
        <v>1.4E-2</v>
      </c>
      <c r="O730" t="b">
        <f t="shared" si="46"/>
        <v>0</v>
      </c>
      <c r="P730" t="str">
        <f>VLOOKUP(C730,'Feedstock source'!$A$1:$B$8,2,FALSE)</f>
        <v>sludge</v>
      </c>
      <c r="Q730" t="str">
        <f>VLOOKUP($F730,'PAHs abbreviations'!$A$2:$B$17,2,FALSE)</f>
        <v>IP</v>
      </c>
      <c r="R730" s="3">
        <v>1.4E-2</v>
      </c>
    </row>
    <row r="731" spans="1:18" hidden="1">
      <c r="A731" t="s">
        <v>118</v>
      </c>
      <c r="B731" t="s">
        <v>133</v>
      </c>
      <c r="C731" t="s">
        <v>135</v>
      </c>
      <c r="D731">
        <v>800</v>
      </c>
      <c r="E731" t="s">
        <v>119</v>
      </c>
      <c r="F731" t="s">
        <v>60</v>
      </c>
      <c r="G731" t="s">
        <v>46</v>
      </c>
      <c r="H731" s="3">
        <v>1.4999999999999901E-2</v>
      </c>
      <c r="I731" t="s">
        <v>0</v>
      </c>
      <c r="J731" s="1" t="s">
        <v>119</v>
      </c>
      <c r="K731" s="1" t="s">
        <v>119</v>
      </c>
      <c r="L731" t="b">
        <f>IF(COUNTIF(carcinogens!$A$2:$A$35,F731),TRUE,FALSE)</f>
        <v>1</v>
      </c>
      <c r="M731" t="b">
        <f t="shared" si="45"/>
        <v>0</v>
      </c>
      <c r="N731" s="3">
        <f t="shared" si="44"/>
        <v>1.4999999999999901E-2</v>
      </c>
      <c r="O731" t="b">
        <f t="shared" si="46"/>
        <v>0</v>
      </c>
      <c r="P731" t="str">
        <f>VLOOKUP(C731,'Feedstock source'!$A$1:$B$8,2,FALSE)</f>
        <v>sludge</v>
      </c>
      <c r="Q731" t="str">
        <f>VLOOKUP($F731,'PAHs abbreviations'!$A$2:$B$17,2,FALSE)</f>
        <v>IP</v>
      </c>
      <c r="R731" s="3">
        <v>1.4999999999999901E-2</v>
      </c>
    </row>
    <row r="732" spans="1:18" hidden="1">
      <c r="A732" t="s">
        <v>118</v>
      </c>
      <c r="B732" t="s">
        <v>133</v>
      </c>
      <c r="C732" t="s">
        <v>135</v>
      </c>
      <c r="D732">
        <v>800</v>
      </c>
      <c r="E732" t="s">
        <v>119</v>
      </c>
      <c r="F732" t="s">
        <v>60</v>
      </c>
      <c r="G732" t="s">
        <v>46</v>
      </c>
      <c r="H732" s="3">
        <v>1.7000000000000001E-2</v>
      </c>
      <c r="I732" t="s">
        <v>0</v>
      </c>
      <c r="J732" s="1" t="s">
        <v>119</v>
      </c>
      <c r="K732" s="1" t="s">
        <v>119</v>
      </c>
      <c r="L732" t="b">
        <f>IF(COUNTIF(carcinogens!$A$2:$A$35,F732),TRUE,FALSE)</f>
        <v>1</v>
      </c>
      <c r="M732" t="b">
        <f t="shared" si="45"/>
        <v>0</v>
      </c>
      <c r="N732" s="3">
        <f t="shared" si="44"/>
        <v>1.7000000000000001E-2</v>
      </c>
      <c r="O732" t="b">
        <f t="shared" si="46"/>
        <v>0</v>
      </c>
      <c r="P732" t="str">
        <f>VLOOKUP(C732,'Feedstock source'!$A$1:$B$8,2,FALSE)</f>
        <v>sludge</v>
      </c>
      <c r="Q732" t="str">
        <f>VLOOKUP($F732,'PAHs abbreviations'!$A$2:$B$17,2,FALSE)</f>
        <v>IP</v>
      </c>
      <c r="R732" s="3">
        <v>1.7000000000000001E-2</v>
      </c>
    </row>
    <row r="733" spans="1:18" hidden="1">
      <c r="A733" t="s">
        <v>118</v>
      </c>
      <c r="B733" t="s">
        <v>133</v>
      </c>
      <c r="C733" t="s">
        <v>135</v>
      </c>
      <c r="D733">
        <v>800</v>
      </c>
      <c r="E733" t="s">
        <v>119</v>
      </c>
      <c r="F733" t="s">
        <v>47</v>
      </c>
      <c r="G733" t="s">
        <v>46</v>
      </c>
      <c r="H733" s="3">
        <v>9.23</v>
      </c>
      <c r="I733" t="s">
        <v>0</v>
      </c>
      <c r="J733" s="1" t="s">
        <v>119</v>
      </c>
      <c r="K733" s="1" t="s">
        <v>119</v>
      </c>
      <c r="L733" t="b">
        <f>IF(COUNTIF(carcinogens!$A$2:$A$35,F733),TRUE,FALSE)</f>
        <v>0</v>
      </c>
      <c r="M733" t="b">
        <f t="shared" si="45"/>
        <v>0</v>
      </c>
      <c r="N733" s="3">
        <f t="shared" si="44"/>
        <v>9.23</v>
      </c>
      <c r="O733" t="b">
        <f t="shared" si="46"/>
        <v>0</v>
      </c>
      <c r="P733" t="str">
        <f>VLOOKUP(C733,'Feedstock source'!$A$1:$B$8,2,FALSE)</f>
        <v>sludge</v>
      </c>
      <c r="Q733" t="str">
        <f>VLOOKUP($F733,'PAHs abbreviations'!$A$2:$B$17,2,FALSE)</f>
        <v>Nap</v>
      </c>
      <c r="R733" s="3">
        <v>9.23</v>
      </c>
    </row>
    <row r="734" spans="1:18" hidden="1">
      <c r="A734" t="s">
        <v>118</v>
      </c>
      <c r="B734" t="s">
        <v>133</v>
      </c>
      <c r="C734" t="s">
        <v>135</v>
      </c>
      <c r="D734">
        <v>800</v>
      </c>
      <c r="E734" t="s">
        <v>119</v>
      </c>
      <c r="F734" t="s">
        <v>47</v>
      </c>
      <c r="G734" t="s">
        <v>46</v>
      </c>
      <c r="H734" s="3">
        <v>9.74</v>
      </c>
      <c r="I734" t="s">
        <v>0</v>
      </c>
      <c r="J734" s="1" t="s">
        <v>119</v>
      </c>
      <c r="K734" s="1" t="s">
        <v>119</v>
      </c>
      <c r="L734" t="b">
        <f>IF(COUNTIF(carcinogens!$A$2:$A$35,F734),TRUE,FALSE)</f>
        <v>0</v>
      </c>
      <c r="M734" t="b">
        <f t="shared" si="45"/>
        <v>0</v>
      </c>
      <c r="N734" s="3">
        <f t="shared" si="44"/>
        <v>9.74</v>
      </c>
      <c r="O734" t="b">
        <f t="shared" si="46"/>
        <v>0</v>
      </c>
      <c r="P734" t="str">
        <f>VLOOKUP(C734,'Feedstock source'!$A$1:$B$8,2,FALSE)</f>
        <v>sludge</v>
      </c>
      <c r="Q734" t="str">
        <f>VLOOKUP($F734,'PAHs abbreviations'!$A$2:$B$17,2,FALSE)</f>
        <v>Nap</v>
      </c>
      <c r="R734" s="3">
        <v>9.74</v>
      </c>
    </row>
    <row r="735" spans="1:18" hidden="1">
      <c r="A735" t="s">
        <v>118</v>
      </c>
      <c r="B735" t="s">
        <v>133</v>
      </c>
      <c r="C735" t="s">
        <v>135</v>
      </c>
      <c r="D735">
        <v>800</v>
      </c>
      <c r="E735" t="s">
        <v>119</v>
      </c>
      <c r="F735" t="s">
        <v>47</v>
      </c>
      <c r="G735" t="s">
        <v>46</v>
      </c>
      <c r="H735" s="3">
        <v>10.7</v>
      </c>
      <c r="I735" t="s">
        <v>0</v>
      </c>
      <c r="J735" s="1" t="s">
        <v>119</v>
      </c>
      <c r="K735" s="1" t="s">
        <v>119</v>
      </c>
      <c r="L735" t="b">
        <f>IF(COUNTIF(carcinogens!$A$2:$A$35,F735),TRUE,FALSE)</f>
        <v>0</v>
      </c>
      <c r="M735" t="b">
        <f t="shared" si="45"/>
        <v>0</v>
      </c>
      <c r="N735" s="3">
        <f t="shared" si="44"/>
        <v>10.7</v>
      </c>
      <c r="O735" t="b">
        <f t="shared" si="46"/>
        <v>0</v>
      </c>
      <c r="P735" t="str">
        <f>VLOOKUP(C735,'Feedstock source'!$A$1:$B$8,2,FALSE)</f>
        <v>sludge</v>
      </c>
      <c r="Q735" t="str">
        <f>VLOOKUP($F735,'PAHs abbreviations'!$A$2:$B$17,2,FALSE)</f>
        <v>Nap</v>
      </c>
      <c r="R735" s="3">
        <v>10.7</v>
      </c>
    </row>
    <row r="736" spans="1:18" hidden="1">
      <c r="A736" t="s">
        <v>118</v>
      </c>
      <c r="B736" t="s">
        <v>133</v>
      </c>
      <c r="C736" t="s">
        <v>135</v>
      </c>
      <c r="D736">
        <v>800</v>
      </c>
      <c r="E736" t="s">
        <v>119</v>
      </c>
      <c r="F736" t="s">
        <v>51</v>
      </c>
      <c r="G736" t="s">
        <v>46</v>
      </c>
      <c r="H736" s="3">
        <v>5.16</v>
      </c>
      <c r="I736" t="s">
        <v>0</v>
      </c>
      <c r="J736" s="1" t="s">
        <v>119</v>
      </c>
      <c r="K736" s="1" t="s">
        <v>119</v>
      </c>
      <c r="L736" t="b">
        <f>IF(COUNTIF(carcinogens!$A$2:$A$35,F736),TRUE,FALSE)</f>
        <v>0</v>
      </c>
      <c r="M736" t="b">
        <f t="shared" si="45"/>
        <v>0</v>
      </c>
      <c r="N736" s="3">
        <f t="shared" si="44"/>
        <v>5.16</v>
      </c>
      <c r="O736" t="b">
        <f t="shared" si="46"/>
        <v>0</v>
      </c>
      <c r="P736" t="str">
        <f>VLOOKUP(C736,'Feedstock source'!$A$1:$B$8,2,FALSE)</f>
        <v>sludge</v>
      </c>
      <c r="Q736" t="str">
        <f>VLOOKUP($F736,'PAHs abbreviations'!$A$2:$B$17,2,FALSE)</f>
        <v>Phen</v>
      </c>
      <c r="R736" s="3">
        <v>5.16</v>
      </c>
    </row>
    <row r="737" spans="1:18" hidden="1">
      <c r="A737" t="s">
        <v>118</v>
      </c>
      <c r="B737" t="s">
        <v>133</v>
      </c>
      <c r="C737" t="s">
        <v>135</v>
      </c>
      <c r="D737">
        <v>800</v>
      </c>
      <c r="E737" t="s">
        <v>119</v>
      </c>
      <c r="F737" t="s">
        <v>51</v>
      </c>
      <c r="G737" t="s">
        <v>46</v>
      </c>
      <c r="H737" s="3">
        <v>5.31</v>
      </c>
      <c r="I737" t="s">
        <v>0</v>
      </c>
      <c r="J737" s="1" t="s">
        <v>119</v>
      </c>
      <c r="K737" s="1" t="s">
        <v>119</v>
      </c>
      <c r="L737" t="b">
        <f>IF(COUNTIF(carcinogens!$A$2:$A$35,F737),TRUE,FALSE)</f>
        <v>0</v>
      </c>
      <c r="M737" t="b">
        <f t="shared" si="45"/>
        <v>0</v>
      </c>
      <c r="N737" s="3">
        <f t="shared" si="44"/>
        <v>5.31</v>
      </c>
      <c r="O737" t="b">
        <f t="shared" si="46"/>
        <v>0</v>
      </c>
      <c r="P737" t="str">
        <f>VLOOKUP(C737,'Feedstock source'!$A$1:$B$8,2,FALSE)</f>
        <v>sludge</v>
      </c>
      <c r="Q737" t="str">
        <f>VLOOKUP($F737,'PAHs abbreviations'!$A$2:$B$17,2,FALSE)</f>
        <v>Phen</v>
      </c>
      <c r="R737" s="3">
        <v>5.31</v>
      </c>
    </row>
    <row r="738" spans="1:18" hidden="1">
      <c r="A738" t="s">
        <v>118</v>
      </c>
      <c r="B738" t="s">
        <v>133</v>
      </c>
      <c r="C738" t="s">
        <v>135</v>
      </c>
      <c r="D738">
        <v>800</v>
      </c>
      <c r="E738" t="s">
        <v>119</v>
      </c>
      <c r="F738" t="s">
        <v>51</v>
      </c>
      <c r="G738" t="s">
        <v>46</v>
      </c>
      <c r="H738" s="3">
        <v>5.35</v>
      </c>
      <c r="I738" t="s">
        <v>0</v>
      </c>
      <c r="J738" s="1" t="s">
        <v>119</v>
      </c>
      <c r="K738" s="1" t="s">
        <v>119</v>
      </c>
      <c r="L738" t="b">
        <f>IF(COUNTIF(carcinogens!$A$2:$A$35,F738),TRUE,FALSE)</f>
        <v>0</v>
      </c>
      <c r="M738" t="b">
        <f t="shared" si="45"/>
        <v>0</v>
      </c>
      <c r="N738" s="3">
        <f t="shared" si="44"/>
        <v>5.35</v>
      </c>
      <c r="O738" t="b">
        <f t="shared" si="46"/>
        <v>0</v>
      </c>
      <c r="P738" t="str">
        <f>VLOOKUP(C738,'Feedstock source'!$A$1:$B$8,2,FALSE)</f>
        <v>sludge</v>
      </c>
      <c r="Q738" t="str">
        <f>VLOOKUP($F738,'PAHs abbreviations'!$A$2:$B$17,2,FALSE)</f>
        <v>Phen</v>
      </c>
      <c r="R738" s="3">
        <v>5.35</v>
      </c>
    </row>
    <row r="739" spans="1:18" hidden="1">
      <c r="A739" t="s">
        <v>118</v>
      </c>
      <c r="B739" t="s">
        <v>133</v>
      </c>
      <c r="C739" t="s">
        <v>135</v>
      </c>
      <c r="D739">
        <v>800</v>
      </c>
      <c r="E739" t="s">
        <v>119</v>
      </c>
      <c r="F739" t="s">
        <v>54</v>
      </c>
      <c r="G739" t="s">
        <v>46</v>
      </c>
      <c r="H739" s="3">
        <v>1.97</v>
      </c>
      <c r="I739" t="s">
        <v>0</v>
      </c>
      <c r="J739" s="1" t="s">
        <v>119</v>
      </c>
      <c r="K739" s="1" t="s">
        <v>119</v>
      </c>
      <c r="L739" t="b">
        <f>IF(COUNTIF(carcinogens!$A$2:$A$35,F739),TRUE,FALSE)</f>
        <v>0</v>
      </c>
      <c r="M739" t="b">
        <f t="shared" si="45"/>
        <v>0</v>
      </c>
      <c r="N739" s="3">
        <f t="shared" si="44"/>
        <v>1.97</v>
      </c>
      <c r="O739" t="b">
        <f t="shared" si="46"/>
        <v>0</v>
      </c>
      <c r="P739" t="str">
        <f>VLOOKUP(C739,'Feedstock source'!$A$1:$B$8,2,FALSE)</f>
        <v>sludge</v>
      </c>
      <c r="Q739" t="str">
        <f>VLOOKUP($F739,'PAHs abbreviations'!$A$2:$B$17,2,FALSE)</f>
        <v>Pyr</v>
      </c>
      <c r="R739" s="3">
        <v>1.97</v>
      </c>
    </row>
    <row r="740" spans="1:18" hidden="1">
      <c r="A740" t="s">
        <v>118</v>
      </c>
      <c r="B740" t="s">
        <v>133</v>
      </c>
      <c r="C740" t="s">
        <v>135</v>
      </c>
      <c r="D740">
        <v>800</v>
      </c>
      <c r="E740" t="s">
        <v>119</v>
      </c>
      <c r="F740" t="s">
        <v>54</v>
      </c>
      <c r="G740" t="s">
        <v>46</v>
      </c>
      <c r="H740" s="3">
        <v>2.04</v>
      </c>
      <c r="I740" t="s">
        <v>0</v>
      </c>
      <c r="J740" s="1" t="s">
        <v>119</v>
      </c>
      <c r="K740" s="1" t="s">
        <v>119</v>
      </c>
      <c r="L740" t="b">
        <f>IF(COUNTIF(carcinogens!$A$2:$A$35,F740),TRUE,FALSE)</f>
        <v>0</v>
      </c>
      <c r="M740" t="b">
        <f t="shared" si="45"/>
        <v>0</v>
      </c>
      <c r="N740" s="3">
        <f t="shared" ref="N740:N803" si="47">H740</f>
        <v>2.04</v>
      </c>
      <c r="O740" t="b">
        <f t="shared" si="46"/>
        <v>0</v>
      </c>
      <c r="P740" t="str">
        <f>VLOOKUP(C740,'Feedstock source'!$A$1:$B$8,2,FALSE)</f>
        <v>sludge</v>
      </c>
      <c r="Q740" t="str">
        <f>VLOOKUP($F740,'PAHs abbreviations'!$A$2:$B$17,2,FALSE)</f>
        <v>Pyr</v>
      </c>
      <c r="R740" s="3">
        <v>2.04</v>
      </c>
    </row>
    <row r="741" spans="1:18" hidden="1">
      <c r="A741" t="s">
        <v>118</v>
      </c>
      <c r="B741" t="s">
        <v>133</v>
      </c>
      <c r="C741" t="s">
        <v>135</v>
      </c>
      <c r="D741">
        <v>800</v>
      </c>
      <c r="E741" t="s">
        <v>119</v>
      </c>
      <c r="F741" t="s">
        <v>54</v>
      </c>
      <c r="G741" t="s">
        <v>46</v>
      </c>
      <c r="H741" s="3">
        <v>2.21</v>
      </c>
      <c r="I741" t="s">
        <v>0</v>
      </c>
      <c r="J741" s="1" t="s">
        <v>119</v>
      </c>
      <c r="K741" s="1" t="s">
        <v>119</v>
      </c>
      <c r="L741" t="b">
        <f>IF(COUNTIF(carcinogens!$A$2:$A$35,F741),TRUE,FALSE)</f>
        <v>0</v>
      </c>
      <c r="M741" t="b">
        <f t="shared" si="45"/>
        <v>0</v>
      </c>
      <c r="N741" s="3">
        <f t="shared" si="47"/>
        <v>2.21</v>
      </c>
      <c r="O741" t="b">
        <f t="shared" si="46"/>
        <v>0</v>
      </c>
      <c r="P741" t="str">
        <f>VLOOKUP(C741,'Feedstock source'!$A$1:$B$8,2,FALSE)</f>
        <v>sludge</v>
      </c>
      <c r="Q741" t="str">
        <f>VLOOKUP($F741,'PAHs abbreviations'!$A$2:$B$17,2,FALSE)</f>
        <v>Pyr</v>
      </c>
      <c r="R741" s="3">
        <v>2.21</v>
      </c>
    </row>
    <row r="742" spans="1:18" hidden="1">
      <c r="A742" t="s">
        <v>115</v>
      </c>
      <c r="B742" t="s">
        <v>130</v>
      </c>
      <c r="C742" t="s">
        <v>135</v>
      </c>
      <c r="D742">
        <v>500</v>
      </c>
      <c r="E742" t="s">
        <v>119</v>
      </c>
      <c r="F742" t="s">
        <v>102</v>
      </c>
      <c r="G742" t="s">
        <v>107</v>
      </c>
      <c r="H742" s="3">
        <v>0.12</v>
      </c>
      <c r="I742" t="s">
        <v>32</v>
      </c>
      <c r="J742" s="1" t="s">
        <v>119</v>
      </c>
      <c r="K742" s="1" t="s">
        <v>119</v>
      </c>
      <c r="L742" t="b">
        <f>IF(COUNTIF(carcinogens!$A$2:$A$35,F742),TRUE,FALSE)</f>
        <v>1</v>
      </c>
      <c r="M742" t="b">
        <f t="shared" si="45"/>
        <v>0</v>
      </c>
      <c r="N742" s="3">
        <f t="shared" si="47"/>
        <v>0.12</v>
      </c>
      <c r="O742" t="b">
        <f t="shared" si="46"/>
        <v>0</v>
      </c>
      <c r="P742" t="str">
        <f>VLOOKUP(C742,'Feedstock source'!$A$1:$B$8,2,FALSE)</f>
        <v>sludge</v>
      </c>
      <c r="Q742" t="e">
        <f>VLOOKUP($F742,'PAHs abbreviations'!$A$2:$B$17,2,FALSE)</f>
        <v>#N/A</v>
      </c>
      <c r="R742" s="3">
        <v>0.12</v>
      </c>
    </row>
    <row r="743" spans="1:18" hidden="1">
      <c r="A743" t="s">
        <v>115</v>
      </c>
      <c r="B743" t="s">
        <v>130</v>
      </c>
      <c r="C743" t="s">
        <v>135</v>
      </c>
      <c r="D743">
        <v>500</v>
      </c>
      <c r="E743" t="s">
        <v>119</v>
      </c>
      <c r="F743" t="s">
        <v>103</v>
      </c>
      <c r="G743" t="s">
        <v>107</v>
      </c>
      <c r="H743" s="3">
        <v>0.13</v>
      </c>
      <c r="I743" t="s">
        <v>32</v>
      </c>
      <c r="J743" s="1" t="s">
        <v>119</v>
      </c>
      <c r="K743" s="1" t="s">
        <v>119</v>
      </c>
      <c r="L743" t="b">
        <f>IF(COUNTIF(carcinogens!$A$2:$A$35,F743),TRUE,FALSE)</f>
        <v>1</v>
      </c>
      <c r="M743" t="b">
        <f t="shared" si="45"/>
        <v>0</v>
      </c>
      <c r="N743" s="3">
        <f t="shared" si="47"/>
        <v>0.13</v>
      </c>
      <c r="O743" t="b">
        <f t="shared" si="46"/>
        <v>0</v>
      </c>
      <c r="P743" t="str">
        <f>VLOOKUP(C743,'Feedstock source'!$A$1:$B$8,2,FALSE)</f>
        <v>sludge</v>
      </c>
      <c r="Q743" t="e">
        <f>VLOOKUP($F743,'PAHs abbreviations'!$A$2:$B$17,2,FALSE)</f>
        <v>#N/A</v>
      </c>
      <c r="R743" s="3">
        <v>0.13</v>
      </c>
    </row>
    <row r="744" spans="1:18" hidden="1">
      <c r="A744" t="s">
        <v>115</v>
      </c>
      <c r="B744" t="s">
        <v>130</v>
      </c>
      <c r="C744" t="s">
        <v>135</v>
      </c>
      <c r="D744">
        <v>500</v>
      </c>
      <c r="E744" t="s">
        <v>119</v>
      </c>
      <c r="F744" t="s">
        <v>104</v>
      </c>
      <c r="G744" t="s">
        <v>107</v>
      </c>
      <c r="H744" s="3">
        <v>0.2</v>
      </c>
      <c r="I744" t="s">
        <v>32</v>
      </c>
      <c r="J744" s="1" t="s">
        <v>119</v>
      </c>
      <c r="K744" s="1" t="s">
        <v>119</v>
      </c>
      <c r="L744" t="b">
        <f>IF(COUNTIF(carcinogens!$A$2:$A$35,F744),TRUE,FALSE)</f>
        <v>1</v>
      </c>
      <c r="M744" t="b">
        <f t="shared" si="45"/>
        <v>0</v>
      </c>
      <c r="N744" s="3">
        <f t="shared" si="47"/>
        <v>0.2</v>
      </c>
      <c r="O744" t="b">
        <f t="shared" si="46"/>
        <v>0</v>
      </c>
      <c r="P744" t="str">
        <f>VLOOKUP(C744,'Feedstock source'!$A$1:$B$8,2,FALSE)</f>
        <v>sludge</v>
      </c>
      <c r="Q744" t="e">
        <f>VLOOKUP($F744,'PAHs abbreviations'!$A$2:$B$17,2,FALSE)</f>
        <v>#N/A</v>
      </c>
      <c r="R744" s="3">
        <v>0.2</v>
      </c>
    </row>
    <row r="745" spans="1:18" hidden="1">
      <c r="A745" t="s">
        <v>115</v>
      </c>
      <c r="B745" t="s">
        <v>130</v>
      </c>
      <c r="C745" t="s">
        <v>135</v>
      </c>
      <c r="D745">
        <v>500</v>
      </c>
      <c r="E745" t="s">
        <v>119</v>
      </c>
      <c r="F745" t="s">
        <v>101</v>
      </c>
      <c r="G745" t="s">
        <v>107</v>
      </c>
      <c r="H745" s="3">
        <v>0.19</v>
      </c>
      <c r="I745" t="s">
        <v>32</v>
      </c>
      <c r="J745" s="1" t="s">
        <v>119</v>
      </c>
      <c r="K745" s="1" t="s">
        <v>119</v>
      </c>
      <c r="L745" t="b">
        <f>IF(COUNTIF(carcinogens!$A$2:$A$35,F745),TRUE,FALSE)</f>
        <v>1</v>
      </c>
      <c r="M745" t="b">
        <f t="shared" si="45"/>
        <v>0</v>
      </c>
      <c r="N745" s="3">
        <f t="shared" si="47"/>
        <v>0.19</v>
      </c>
      <c r="O745" t="b">
        <f t="shared" si="46"/>
        <v>0</v>
      </c>
      <c r="P745" t="str">
        <f>VLOOKUP(C745,'Feedstock source'!$A$1:$B$8,2,FALSE)</f>
        <v>sludge</v>
      </c>
      <c r="Q745" t="e">
        <f>VLOOKUP($F745,'PAHs abbreviations'!$A$2:$B$17,2,FALSE)</f>
        <v>#N/A</v>
      </c>
      <c r="R745" s="3">
        <v>0.19</v>
      </c>
    </row>
    <row r="746" spans="1:18" hidden="1">
      <c r="A746" t="s">
        <v>115</v>
      </c>
      <c r="B746" t="s">
        <v>130</v>
      </c>
      <c r="C746" t="s">
        <v>135</v>
      </c>
      <c r="D746">
        <v>500</v>
      </c>
      <c r="E746" t="s">
        <v>119</v>
      </c>
      <c r="F746" t="s">
        <v>106</v>
      </c>
      <c r="G746" t="s">
        <v>107</v>
      </c>
      <c r="H746" s="3" t="s">
        <v>159</v>
      </c>
      <c r="I746" t="s">
        <v>32</v>
      </c>
      <c r="J746" s="1" t="s">
        <v>119</v>
      </c>
      <c r="K746" s="1" t="s">
        <v>119</v>
      </c>
      <c r="L746" t="b">
        <f>IF(COUNTIF(carcinogens!$A$2:$A$35,F746),TRUE,FALSE)</f>
        <v>1</v>
      </c>
      <c r="M746" t="b">
        <f t="shared" si="45"/>
        <v>1</v>
      </c>
      <c r="N746" s="3" t="str">
        <f t="shared" si="47"/>
        <v>&lt; 0.10</v>
      </c>
      <c r="O746" t="b">
        <f t="shared" si="46"/>
        <v>1</v>
      </c>
      <c r="P746" t="str">
        <f>VLOOKUP(C746,'Feedstock source'!$A$1:$B$8,2,FALSE)</f>
        <v>sludge</v>
      </c>
      <c r="Q746" t="e">
        <f>VLOOKUP($F746,'PAHs abbreviations'!$A$2:$B$17,2,FALSE)</f>
        <v>#N/A</v>
      </c>
      <c r="R746" s="3">
        <v>0.1</v>
      </c>
    </row>
    <row r="747" spans="1:18" hidden="1">
      <c r="A747" t="s">
        <v>115</v>
      </c>
      <c r="B747" t="s">
        <v>130</v>
      </c>
      <c r="C747" t="s">
        <v>135</v>
      </c>
      <c r="D747">
        <v>500</v>
      </c>
      <c r="E747" t="s">
        <v>119</v>
      </c>
      <c r="F747" t="s">
        <v>105</v>
      </c>
      <c r="G747" t="s">
        <v>107</v>
      </c>
      <c r="H747" s="3" t="s">
        <v>159</v>
      </c>
      <c r="I747" t="s">
        <v>32</v>
      </c>
      <c r="J747" s="1" t="s">
        <v>119</v>
      </c>
      <c r="K747" s="1" t="s">
        <v>119</v>
      </c>
      <c r="L747" t="b">
        <f>IF(COUNTIF(carcinogens!$A$2:$A$35,F747),TRUE,FALSE)</f>
        <v>1</v>
      </c>
      <c r="M747" t="b">
        <f t="shared" si="45"/>
        <v>1</v>
      </c>
      <c r="N747" s="3" t="str">
        <f t="shared" si="47"/>
        <v>&lt; 0.10</v>
      </c>
      <c r="O747" t="b">
        <f t="shared" si="46"/>
        <v>1</v>
      </c>
      <c r="P747" t="str">
        <f>VLOOKUP(C747,'Feedstock source'!$A$1:$B$8,2,FALSE)</f>
        <v>sludge</v>
      </c>
      <c r="Q747" t="e">
        <f>VLOOKUP($F747,'PAHs abbreviations'!$A$2:$B$17,2,FALSE)</f>
        <v>#N/A</v>
      </c>
      <c r="R747" s="3">
        <v>0.1</v>
      </c>
    </row>
    <row r="748" spans="1:18" hidden="1">
      <c r="A748" t="s">
        <v>115</v>
      </c>
      <c r="B748" t="s">
        <v>130</v>
      </c>
      <c r="C748" t="s">
        <v>135</v>
      </c>
      <c r="D748">
        <v>500</v>
      </c>
      <c r="E748" t="s">
        <v>119</v>
      </c>
      <c r="F748" t="s">
        <v>100</v>
      </c>
      <c r="G748" t="s">
        <v>107</v>
      </c>
      <c r="H748" s="3" t="s">
        <v>160</v>
      </c>
      <c r="I748" t="s">
        <v>32</v>
      </c>
      <c r="J748" s="1" t="s">
        <v>119</v>
      </c>
      <c r="K748" s="1" t="s">
        <v>119</v>
      </c>
      <c r="L748" t="b">
        <f>IF(COUNTIF(carcinogens!$A$2:$A$35,F748),TRUE,FALSE)</f>
        <v>1</v>
      </c>
      <c r="M748" t="b">
        <f t="shared" si="45"/>
        <v>1</v>
      </c>
      <c r="N748" s="3" t="str">
        <f t="shared" si="47"/>
        <v>&lt; 0.25</v>
      </c>
      <c r="O748" t="b">
        <f t="shared" si="46"/>
        <v>1</v>
      </c>
      <c r="P748" t="str">
        <f>VLOOKUP(C748,'Feedstock source'!$A$1:$B$8,2,FALSE)</f>
        <v>sludge</v>
      </c>
      <c r="Q748" t="e">
        <f>VLOOKUP($F748,'PAHs abbreviations'!$A$2:$B$17,2,FALSE)</f>
        <v>#N/A</v>
      </c>
      <c r="R748" s="3">
        <v>0.25</v>
      </c>
    </row>
    <row r="749" spans="1:18" hidden="1">
      <c r="A749" t="s">
        <v>116</v>
      </c>
      <c r="B749" t="s">
        <v>131</v>
      </c>
      <c r="C749" t="s">
        <v>135</v>
      </c>
      <c r="D749">
        <v>600</v>
      </c>
      <c r="E749" t="s">
        <v>119</v>
      </c>
      <c r="F749" t="s">
        <v>102</v>
      </c>
      <c r="G749" t="s">
        <v>107</v>
      </c>
      <c r="H749" s="3">
        <v>0.16</v>
      </c>
      <c r="I749" t="s">
        <v>32</v>
      </c>
      <c r="J749" s="1" t="s">
        <v>119</v>
      </c>
      <c r="K749" s="1" t="s">
        <v>119</v>
      </c>
      <c r="L749" t="b">
        <f>IF(COUNTIF(carcinogens!$A$2:$A$35,F749),TRUE,FALSE)</f>
        <v>1</v>
      </c>
      <c r="M749" t="b">
        <f t="shared" si="45"/>
        <v>0</v>
      </c>
      <c r="N749" s="3">
        <f t="shared" si="47"/>
        <v>0.16</v>
      </c>
      <c r="O749" t="b">
        <f t="shared" si="46"/>
        <v>0</v>
      </c>
      <c r="P749" t="str">
        <f>VLOOKUP(C749,'Feedstock source'!$A$1:$B$8,2,FALSE)</f>
        <v>sludge</v>
      </c>
      <c r="Q749" t="e">
        <f>VLOOKUP($F749,'PAHs abbreviations'!$A$2:$B$17,2,FALSE)</f>
        <v>#N/A</v>
      </c>
      <c r="R749" s="3">
        <v>0.16</v>
      </c>
    </row>
    <row r="750" spans="1:18" hidden="1">
      <c r="A750" t="s">
        <v>116</v>
      </c>
      <c r="B750" t="s">
        <v>131</v>
      </c>
      <c r="C750" t="s">
        <v>135</v>
      </c>
      <c r="D750">
        <v>600</v>
      </c>
      <c r="E750" t="s">
        <v>119</v>
      </c>
      <c r="F750" t="s">
        <v>104</v>
      </c>
      <c r="G750" t="s">
        <v>107</v>
      </c>
      <c r="H750" s="3">
        <v>0.23</v>
      </c>
      <c r="I750" t="s">
        <v>32</v>
      </c>
      <c r="J750" s="1" t="s">
        <v>119</v>
      </c>
      <c r="K750" s="1" t="s">
        <v>119</v>
      </c>
      <c r="L750" t="b">
        <f>IF(COUNTIF(carcinogens!$A$2:$A$35,F750),TRUE,FALSE)</f>
        <v>1</v>
      </c>
      <c r="M750" t="b">
        <f t="shared" si="45"/>
        <v>0</v>
      </c>
      <c r="N750" s="3">
        <f t="shared" si="47"/>
        <v>0.23</v>
      </c>
      <c r="O750" t="b">
        <f t="shared" si="46"/>
        <v>0</v>
      </c>
      <c r="P750" t="str">
        <f>VLOOKUP(C750,'Feedstock source'!$A$1:$B$8,2,FALSE)</f>
        <v>sludge</v>
      </c>
      <c r="Q750" t="e">
        <f>VLOOKUP($F750,'PAHs abbreviations'!$A$2:$B$17,2,FALSE)</f>
        <v>#N/A</v>
      </c>
      <c r="R750" s="3">
        <v>0.23</v>
      </c>
    </row>
    <row r="751" spans="1:18" hidden="1">
      <c r="A751" t="s">
        <v>116</v>
      </c>
      <c r="B751" t="s">
        <v>131</v>
      </c>
      <c r="C751" t="s">
        <v>135</v>
      </c>
      <c r="D751">
        <v>600</v>
      </c>
      <c r="E751" t="s">
        <v>119</v>
      </c>
      <c r="F751" t="s">
        <v>106</v>
      </c>
      <c r="G751" t="s">
        <v>107</v>
      </c>
      <c r="H751" s="3" t="s">
        <v>159</v>
      </c>
      <c r="I751" t="s">
        <v>32</v>
      </c>
      <c r="J751" s="1" t="s">
        <v>119</v>
      </c>
      <c r="K751" s="1" t="s">
        <v>119</v>
      </c>
      <c r="L751" t="b">
        <f>IF(COUNTIF(carcinogens!$A$2:$A$35,F751),TRUE,FALSE)</f>
        <v>1</v>
      </c>
      <c r="M751" t="b">
        <f t="shared" si="45"/>
        <v>1</v>
      </c>
      <c r="N751" s="3" t="str">
        <f t="shared" si="47"/>
        <v>&lt; 0.10</v>
      </c>
      <c r="O751" t="b">
        <f t="shared" si="46"/>
        <v>1</v>
      </c>
      <c r="P751" t="str">
        <f>VLOOKUP(C751,'Feedstock source'!$A$1:$B$8,2,FALSE)</f>
        <v>sludge</v>
      </c>
      <c r="Q751" t="e">
        <f>VLOOKUP($F751,'PAHs abbreviations'!$A$2:$B$17,2,FALSE)</f>
        <v>#N/A</v>
      </c>
      <c r="R751" s="3">
        <v>0.1</v>
      </c>
    </row>
    <row r="752" spans="1:18" hidden="1">
      <c r="A752" t="s">
        <v>116</v>
      </c>
      <c r="B752" t="s">
        <v>131</v>
      </c>
      <c r="C752" t="s">
        <v>135</v>
      </c>
      <c r="D752">
        <v>600</v>
      </c>
      <c r="E752" t="s">
        <v>119</v>
      </c>
      <c r="F752" t="s">
        <v>103</v>
      </c>
      <c r="G752" t="s">
        <v>107</v>
      </c>
      <c r="H752" s="3" t="s">
        <v>159</v>
      </c>
      <c r="I752" t="s">
        <v>32</v>
      </c>
      <c r="J752" s="1" t="s">
        <v>119</v>
      </c>
      <c r="K752" s="1" t="s">
        <v>119</v>
      </c>
      <c r="L752" t="b">
        <f>IF(COUNTIF(carcinogens!$A$2:$A$35,F752),TRUE,FALSE)</f>
        <v>1</v>
      </c>
      <c r="M752" t="b">
        <f t="shared" si="45"/>
        <v>1</v>
      </c>
      <c r="N752" s="3" t="str">
        <f t="shared" si="47"/>
        <v>&lt; 0.10</v>
      </c>
      <c r="O752" t="b">
        <f t="shared" si="46"/>
        <v>1</v>
      </c>
      <c r="P752" t="str">
        <f>VLOOKUP(C752,'Feedstock source'!$A$1:$B$8,2,FALSE)</f>
        <v>sludge</v>
      </c>
      <c r="Q752" t="e">
        <f>VLOOKUP($F752,'PAHs abbreviations'!$A$2:$B$17,2,FALSE)</f>
        <v>#N/A</v>
      </c>
      <c r="R752" s="3">
        <v>0.1</v>
      </c>
    </row>
    <row r="753" spans="1:18" hidden="1">
      <c r="A753" t="s">
        <v>116</v>
      </c>
      <c r="B753" t="s">
        <v>131</v>
      </c>
      <c r="C753" t="s">
        <v>135</v>
      </c>
      <c r="D753">
        <v>600</v>
      </c>
      <c r="E753" t="s">
        <v>119</v>
      </c>
      <c r="F753" t="s">
        <v>105</v>
      </c>
      <c r="G753" t="s">
        <v>107</v>
      </c>
      <c r="H753" s="3" t="s">
        <v>159</v>
      </c>
      <c r="I753" t="s">
        <v>32</v>
      </c>
      <c r="J753" s="1" t="s">
        <v>119</v>
      </c>
      <c r="K753" s="1" t="s">
        <v>119</v>
      </c>
      <c r="L753" t="b">
        <f>IF(COUNTIF(carcinogens!$A$2:$A$35,F753),TRUE,FALSE)</f>
        <v>1</v>
      </c>
      <c r="M753" t="b">
        <f t="shared" si="45"/>
        <v>1</v>
      </c>
      <c r="N753" s="3" t="str">
        <f t="shared" si="47"/>
        <v>&lt; 0.10</v>
      </c>
      <c r="O753" t="b">
        <f t="shared" si="46"/>
        <v>1</v>
      </c>
      <c r="P753" t="str">
        <f>VLOOKUP(C753,'Feedstock source'!$A$1:$B$8,2,FALSE)</f>
        <v>sludge</v>
      </c>
      <c r="Q753" t="e">
        <f>VLOOKUP($F753,'PAHs abbreviations'!$A$2:$B$17,2,FALSE)</f>
        <v>#N/A</v>
      </c>
      <c r="R753" s="3">
        <v>0.1</v>
      </c>
    </row>
    <row r="754" spans="1:18" hidden="1">
      <c r="A754" t="s">
        <v>116</v>
      </c>
      <c r="B754" t="s">
        <v>131</v>
      </c>
      <c r="C754" t="s">
        <v>135</v>
      </c>
      <c r="D754">
        <v>600</v>
      </c>
      <c r="E754" t="s">
        <v>119</v>
      </c>
      <c r="F754" t="s">
        <v>100</v>
      </c>
      <c r="G754" t="s">
        <v>107</v>
      </c>
      <c r="H754" s="3" t="s">
        <v>160</v>
      </c>
      <c r="I754" t="s">
        <v>32</v>
      </c>
      <c r="J754" s="1" t="s">
        <v>119</v>
      </c>
      <c r="K754" s="1" t="s">
        <v>119</v>
      </c>
      <c r="L754" t="b">
        <f>IF(COUNTIF(carcinogens!$A$2:$A$35,F754),TRUE,FALSE)</f>
        <v>1</v>
      </c>
      <c r="M754" t="b">
        <f t="shared" si="45"/>
        <v>1</v>
      </c>
      <c r="N754" s="3" t="str">
        <f t="shared" si="47"/>
        <v>&lt; 0.25</v>
      </c>
      <c r="O754" t="b">
        <f t="shared" si="46"/>
        <v>1</v>
      </c>
      <c r="P754" t="str">
        <f>VLOOKUP(C754,'Feedstock source'!$A$1:$B$8,2,FALSE)</f>
        <v>sludge</v>
      </c>
      <c r="Q754" t="e">
        <f>VLOOKUP($F754,'PAHs abbreviations'!$A$2:$B$17,2,FALSE)</f>
        <v>#N/A</v>
      </c>
      <c r="R754" s="3">
        <v>0.25</v>
      </c>
    </row>
    <row r="755" spans="1:18" hidden="1">
      <c r="A755" t="s">
        <v>116</v>
      </c>
      <c r="B755" t="s">
        <v>131</v>
      </c>
      <c r="C755" t="s">
        <v>135</v>
      </c>
      <c r="D755">
        <v>600</v>
      </c>
      <c r="E755" t="s">
        <v>119</v>
      </c>
      <c r="F755" t="s">
        <v>101</v>
      </c>
      <c r="G755" t="s">
        <v>107</v>
      </c>
      <c r="H755" s="3" t="s">
        <v>155</v>
      </c>
      <c r="I755" t="s">
        <v>32</v>
      </c>
      <c r="J755" s="1" t="s">
        <v>119</v>
      </c>
      <c r="K755" s="1" t="s">
        <v>119</v>
      </c>
      <c r="L755" t="b">
        <f>IF(COUNTIF(carcinogens!$A$2:$A$35,F755),TRUE,FALSE)</f>
        <v>1</v>
      </c>
      <c r="M755" t="b">
        <f t="shared" si="45"/>
        <v>1</v>
      </c>
      <c r="N755" s="3" t="str">
        <f t="shared" si="47"/>
        <v>&lt; 0.15</v>
      </c>
      <c r="O755" t="b">
        <f t="shared" si="46"/>
        <v>1</v>
      </c>
      <c r="P755" t="str">
        <f>VLOOKUP(C755,'Feedstock source'!$A$1:$B$8,2,FALSE)</f>
        <v>sludge</v>
      </c>
      <c r="Q755" t="e">
        <f>VLOOKUP($F755,'PAHs abbreviations'!$A$2:$B$17,2,FALSE)</f>
        <v>#N/A</v>
      </c>
      <c r="R755" s="3">
        <v>0.15</v>
      </c>
    </row>
    <row r="756" spans="1:18" hidden="1">
      <c r="A756" t="s">
        <v>117</v>
      </c>
      <c r="B756" t="s">
        <v>132</v>
      </c>
      <c r="C756" t="s">
        <v>135</v>
      </c>
      <c r="D756">
        <v>700</v>
      </c>
      <c r="E756" t="s">
        <v>119</v>
      </c>
      <c r="F756" t="s">
        <v>102</v>
      </c>
      <c r="G756" t="s">
        <v>107</v>
      </c>
      <c r="H756" s="3">
        <v>0.12</v>
      </c>
      <c r="I756" t="s">
        <v>32</v>
      </c>
      <c r="J756" s="1" t="s">
        <v>119</v>
      </c>
      <c r="K756" s="1" t="s">
        <v>119</v>
      </c>
      <c r="L756" t="b">
        <f>IF(COUNTIF(carcinogens!$A$2:$A$35,F756),TRUE,FALSE)</f>
        <v>1</v>
      </c>
      <c r="M756" t="b">
        <f t="shared" si="45"/>
        <v>0</v>
      </c>
      <c r="N756" s="3">
        <f t="shared" si="47"/>
        <v>0.12</v>
      </c>
      <c r="O756" t="b">
        <f t="shared" si="46"/>
        <v>0</v>
      </c>
      <c r="P756" t="str">
        <f>VLOOKUP(C756,'Feedstock source'!$A$1:$B$8,2,FALSE)</f>
        <v>sludge</v>
      </c>
      <c r="Q756" t="e">
        <f>VLOOKUP($F756,'PAHs abbreviations'!$A$2:$B$17,2,FALSE)</f>
        <v>#N/A</v>
      </c>
      <c r="R756" s="3">
        <v>0.12</v>
      </c>
    </row>
    <row r="757" spans="1:18" hidden="1">
      <c r="A757" t="s">
        <v>117</v>
      </c>
      <c r="B757" t="s">
        <v>132</v>
      </c>
      <c r="C757" t="s">
        <v>135</v>
      </c>
      <c r="D757">
        <v>700</v>
      </c>
      <c r="E757" t="s">
        <v>119</v>
      </c>
      <c r="F757" t="s">
        <v>103</v>
      </c>
      <c r="G757" t="s">
        <v>107</v>
      </c>
      <c r="H757" s="3">
        <v>0.11</v>
      </c>
      <c r="I757" t="s">
        <v>32</v>
      </c>
      <c r="J757" s="1" t="s">
        <v>119</v>
      </c>
      <c r="K757" s="1" t="s">
        <v>119</v>
      </c>
      <c r="L757" t="b">
        <f>IF(COUNTIF(carcinogens!$A$2:$A$35,F757),TRUE,FALSE)</f>
        <v>1</v>
      </c>
      <c r="M757" t="b">
        <f t="shared" si="45"/>
        <v>0</v>
      </c>
      <c r="N757" s="3">
        <f t="shared" si="47"/>
        <v>0.11</v>
      </c>
      <c r="O757" t="b">
        <f t="shared" si="46"/>
        <v>0</v>
      </c>
      <c r="P757" t="str">
        <f>VLOOKUP(C757,'Feedstock source'!$A$1:$B$8,2,FALSE)</f>
        <v>sludge</v>
      </c>
      <c r="Q757" t="e">
        <f>VLOOKUP($F757,'PAHs abbreviations'!$A$2:$B$17,2,FALSE)</f>
        <v>#N/A</v>
      </c>
      <c r="R757" s="3">
        <v>0.11</v>
      </c>
    </row>
    <row r="758" spans="1:18" hidden="1">
      <c r="A758" t="s">
        <v>117</v>
      </c>
      <c r="B758" t="s">
        <v>132</v>
      </c>
      <c r="C758" t="s">
        <v>135</v>
      </c>
      <c r="D758">
        <v>700</v>
      </c>
      <c r="E758" t="s">
        <v>119</v>
      </c>
      <c r="F758" t="s">
        <v>104</v>
      </c>
      <c r="G758" t="s">
        <v>107</v>
      </c>
      <c r="H758" s="3">
        <v>0.16</v>
      </c>
      <c r="I758" t="s">
        <v>32</v>
      </c>
      <c r="J758" s="1" t="s">
        <v>119</v>
      </c>
      <c r="K758" s="1" t="s">
        <v>119</v>
      </c>
      <c r="L758" t="b">
        <f>IF(COUNTIF(carcinogens!$A$2:$A$35,F758),TRUE,FALSE)</f>
        <v>1</v>
      </c>
      <c r="M758" t="b">
        <f t="shared" si="45"/>
        <v>0</v>
      </c>
      <c r="N758" s="3">
        <f t="shared" si="47"/>
        <v>0.16</v>
      </c>
      <c r="O758" t="b">
        <f t="shared" si="46"/>
        <v>0</v>
      </c>
      <c r="P758" t="str">
        <f>VLOOKUP(C758,'Feedstock source'!$A$1:$B$8,2,FALSE)</f>
        <v>sludge</v>
      </c>
      <c r="Q758" t="e">
        <f>VLOOKUP($F758,'PAHs abbreviations'!$A$2:$B$17,2,FALSE)</f>
        <v>#N/A</v>
      </c>
      <c r="R758" s="3">
        <v>0.16</v>
      </c>
    </row>
    <row r="759" spans="1:18" hidden="1">
      <c r="A759" t="s">
        <v>117</v>
      </c>
      <c r="B759" t="s">
        <v>132</v>
      </c>
      <c r="C759" t="s">
        <v>135</v>
      </c>
      <c r="D759">
        <v>700</v>
      </c>
      <c r="E759" t="s">
        <v>119</v>
      </c>
      <c r="F759" t="s">
        <v>106</v>
      </c>
      <c r="G759" t="s">
        <v>107</v>
      </c>
      <c r="H759" s="3" t="s">
        <v>159</v>
      </c>
      <c r="I759" t="s">
        <v>32</v>
      </c>
      <c r="J759" s="1" t="s">
        <v>119</v>
      </c>
      <c r="K759" s="1" t="s">
        <v>119</v>
      </c>
      <c r="L759" t="b">
        <f>IF(COUNTIF(carcinogens!$A$2:$A$35,F759),TRUE,FALSE)</f>
        <v>1</v>
      </c>
      <c r="M759" t="b">
        <f t="shared" si="45"/>
        <v>1</v>
      </c>
      <c r="N759" s="3" t="str">
        <f t="shared" si="47"/>
        <v>&lt; 0.10</v>
      </c>
      <c r="O759" t="b">
        <f t="shared" si="46"/>
        <v>1</v>
      </c>
      <c r="P759" t="str">
        <f>VLOOKUP(C759,'Feedstock source'!$A$1:$B$8,2,FALSE)</f>
        <v>sludge</v>
      </c>
      <c r="Q759" t="e">
        <f>VLOOKUP($F759,'PAHs abbreviations'!$A$2:$B$17,2,FALSE)</f>
        <v>#N/A</v>
      </c>
      <c r="R759" s="3">
        <v>0.1</v>
      </c>
    </row>
    <row r="760" spans="1:18" hidden="1">
      <c r="A760" t="s">
        <v>117</v>
      </c>
      <c r="B760" t="s">
        <v>132</v>
      </c>
      <c r="C760" t="s">
        <v>135</v>
      </c>
      <c r="D760">
        <v>700</v>
      </c>
      <c r="E760" t="s">
        <v>119</v>
      </c>
      <c r="F760" t="s">
        <v>105</v>
      </c>
      <c r="G760" t="s">
        <v>107</v>
      </c>
      <c r="H760" s="3" t="s">
        <v>159</v>
      </c>
      <c r="I760" t="s">
        <v>32</v>
      </c>
      <c r="J760" s="1" t="s">
        <v>119</v>
      </c>
      <c r="K760" s="1" t="s">
        <v>119</v>
      </c>
      <c r="L760" t="b">
        <f>IF(COUNTIF(carcinogens!$A$2:$A$35,F760),TRUE,FALSE)</f>
        <v>1</v>
      </c>
      <c r="M760" t="b">
        <f t="shared" si="45"/>
        <v>1</v>
      </c>
      <c r="N760" s="3" t="str">
        <f t="shared" si="47"/>
        <v>&lt; 0.10</v>
      </c>
      <c r="O760" t="b">
        <f t="shared" si="46"/>
        <v>1</v>
      </c>
      <c r="P760" t="str">
        <f>VLOOKUP(C760,'Feedstock source'!$A$1:$B$8,2,FALSE)</f>
        <v>sludge</v>
      </c>
      <c r="Q760" t="e">
        <f>VLOOKUP($F760,'PAHs abbreviations'!$A$2:$B$17,2,FALSE)</f>
        <v>#N/A</v>
      </c>
      <c r="R760" s="3">
        <v>0.1</v>
      </c>
    </row>
    <row r="761" spans="1:18" hidden="1">
      <c r="A761" t="s">
        <v>117</v>
      </c>
      <c r="B761" t="s">
        <v>132</v>
      </c>
      <c r="C761" t="s">
        <v>135</v>
      </c>
      <c r="D761">
        <v>700</v>
      </c>
      <c r="E761" t="s">
        <v>119</v>
      </c>
      <c r="F761" t="s">
        <v>100</v>
      </c>
      <c r="G761" t="s">
        <v>107</v>
      </c>
      <c r="H761" s="3" t="s">
        <v>160</v>
      </c>
      <c r="I761" t="s">
        <v>32</v>
      </c>
      <c r="J761" s="1" t="s">
        <v>119</v>
      </c>
      <c r="K761" s="1" t="s">
        <v>119</v>
      </c>
      <c r="L761" t="b">
        <f>IF(COUNTIF(carcinogens!$A$2:$A$35,F761),TRUE,FALSE)</f>
        <v>1</v>
      </c>
      <c r="M761" t="b">
        <f t="shared" si="45"/>
        <v>1</v>
      </c>
      <c r="N761" s="3" t="str">
        <f t="shared" si="47"/>
        <v>&lt; 0.25</v>
      </c>
      <c r="O761" t="b">
        <f t="shared" si="46"/>
        <v>1</v>
      </c>
      <c r="P761" t="str">
        <f>VLOOKUP(C761,'Feedstock source'!$A$1:$B$8,2,FALSE)</f>
        <v>sludge</v>
      </c>
      <c r="Q761" t="e">
        <f>VLOOKUP($F761,'PAHs abbreviations'!$A$2:$B$17,2,FALSE)</f>
        <v>#N/A</v>
      </c>
      <c r="R761" s="3">
        <v>0.25</v>
      </c>
    </row>
    <row r="762" spans="1:18" hidden="1">
      <c r="A762" t="s">
        <v>117</v>
      </c>
      <c r="B762" t="s">
        <v>132</v>
      </c>
      <c r="C762" t="s">
        <v>135</v>
      </c>
      <c r="D762">
        <v>700</v>
      </c>
      <c r="E762" t="s">
        <v>119</v>
      </c>
      <c r="F762" t="s">
        <v>101</v>
      </c>
      <c r="G762" t="s">
        <v>107</v>
      </c>
      <c r="H762" s="3" t="s">
        <v>155</v>
      </c>
      <c r="I762" t="s">
        <v>32</v>
      </c>
      <c r="J762" s="1" t="s">
        <v>119</v>
      </c>
      <c r="K762" s="1" t="s">
        <v>119</v>
      </c>
      <c r="L762" t="b">
        <f>IF(COUNTIF(carcinogens!$A$2:$A$35,F762),TRUE,FALSE)</f>
        <v>1</v>
      </c>
      <c r="M762" t="b">
        <f t="shared" si="45"/>
        <v>1</v>
      </c>
      <c r="N762" s="3" t="str">
        <f t="shared" si="47"/>
        <v>&lt; 0.15</v>
      </c>
      <c r="O762" t="b">
        <f t="shared" si="46"/>
        <v>1</v>
      </c>
      <c r="P762" t="str">
        <f>VLOOKUP(C762,'Feedstock source'!$A$1:$B$8,2,FALSE)</f>
        <v>sludge</v>
      </c>
      <c r="Q762" t="e">
        <f>VLOOKUP($F762,'PAHs abbreviations'!$A$2:$B$17,2,FALSE)</f>
        <v>#N/A</v>
      </c>
      <c r="R762" s="3">
        <v>0.15</v>
      </c>
    </row>
    <row r="763" spans="1:18" hidden="1">
      <c r="A763" t="s">
        <v>118</v>
      </c>
      <c r="B763" t="s">
        <v>133</v>
      </c>
      <c r="C763" t="s">
        <v>135</v>
      </c>
      <c r="D763">
        <v>800</v>
      </c>
      <c r="E763" t="s">
        <v>119</v>
      </c>
      <c r="F763" t="s">
        <v>102</v>
      </c>
      <c r="G763" t="s">
        <v>107</v>
      </c>
      <c r="H763" s="3">
        <v>0.18</v>
      </c>
      <c r="I763" t="s">
        <v>32</v>
      </c>
      <c r="J763" s="1" t="s">
        <v>119</v>
      </c>
      <c r="K763" s="1" t="s">
        <v>119</v>
      </c>
      <c r="L763" t="b">
        <f>IF(COUNTIF(carcinogens!$A$2:$A$35,F763),TRUE,FALSE)</f>
        <v>1</v>
      </c>
      <c r="M763" t="b">
        <f t="shared" si="45"/>
        <v>0</v>
      </c>
      <c r="N763" s="3">
        <f t="shared" si="47"/>
        <v>0.18</v>
      </c>
      <c r="O763" t="b">
        <f t="shared" si="46"/>
        <v>0</v>
      </c>
      <c r="P763" t="str">
        <f>VLOOKUP(C763,'Feedstock source'!$A$1:$B$8,2,FALSE)</f>
        <v>sludge</v>
      </c>
      <c r="Q763" t="e">
        <f>VLOOKUP($F763,'PAHs abbreviations'!$A$2:$B$17,2,FALSE)</f>
        <v>#N/A</v>
      </c>
      <c r="R763" s="3">
        <v>0.18</v>
      </c>
    </row>
    <row r="764" spans="1:18" hidden="1">
      <c r="A764" t="s">
        <v>118</v>
      </c>
      <c r="B764" t="s">
        <v>133</v>
      </c>
      <c r="C764" t="s">
        <v>135</v>
      </c>
      <c r="D764">
        <v>800</v>
      </c>
      <c r="E764" t="s">
        <v>119</v>
      </c>
      <c r="F764" t="s">
        <v>103</v>
      </c>
      <c r="G764" t="s">
        <v>107</v>
      </c>
      <c r="H764" s="3">
        <v>0.12</v>
      </c>
      <c r="I764" t="s">
        <v>32</v>
      </c>
      <c r="J764" s="1" t="s">
        <v>119</v>
      </c>
      <c r="K764" s="1" t="s">
        <v>119</v>
      </c>
      <c r="L764" t="b">
        <f>IF(COUNTIF(carcinogens!$A$2:$A$35,F764),TRUE,FALSE)</f>
        <v>1</v>
      </c>
      <c r="M764" t="b">
        <f t="shared" si="45"/>
        <v>0</v>
      </c>
      <c r="N764" s="3">
        <f t="shared" si="47"/>
        <v>0.12</v>
      </c>
      <c r="O764" t="b">
        <f t="shared" si="46"/>
        <v>0</v>
      </c>
      <c r="P764" t="str">
        <f>VLOOKUP(C764,'Feedstock source'!$A$1:$B$8,2,FALSE)</f>
        <v>sludge</v>
      </c>
      <c r="Q764" t="e">
        <f>VLOOKUP($F764,'PAHs abbreviations'!$A$2:$B$17,2,FALSE)</f>
        <v>#N/A</v>
      </c>
      <c r="R764" s="3">
        <v>0.12</v>
      </c>
    </row>
    <row r="765" spans="1:18" hidden="1">
      <c r="A765" t="s">
        <v>118</v>
      </c>
      <c r="B765" t="s">
        <v>133</v>
      </c>
      <c r="C765" t="s">
        <v>135</v>
      </c>
      <c r="D765">
        <v>800</v>
      </c>
      <c r="E765" t="s">
        <v>119</v>
      </c>
      <c r="F765" t="s">
        <v>104</v>
      </c>
      <c r="G765" t="s">
        <v>107</v>
      </c>
      <c r="H765" s="3">
        <v>0.23</v>
      </c>
      <c r="I765" t="s">
        <v>32</v>
      </c>
      <c r="J765" s="1" t="s">
        <v>119</v>
      </c>
      <c r="K765" s="1" t="s">
        <v>119</v>
      </c>
      <c r="L765" t="b">
        <f>IF(COUNTIF(carcinogens!$A$2:$A$35,F765),TRUE,FALSE)</f>
        <v>1</v>
      </c>
      <c r="M765" t="b">
        <f t="shared" si="45"/>
        <v>0</v>
      </c>
      <c r="N765" s="3">
        <f t="shared" si="47"/>
        <v>0.23</v>
      </c>
      <c r="O765" t="b">
        <f t="shared" si="46"/>
        <v>0</v>
      </c>
      <c r="P765" t="str">
        <f>VLOOKUP(C765,'Feedstock source'!$A$1:$B$8,2,FALSE)</f>
        <v>sludge</v>
      </c>
      <c r="Q765" t="e">
        <f>VLOOKUP($F765,'PAHs abbreviations'!$A$2:$B$17,2,FALSE)</f>
        <v>#N/A</v>
      </c>
      <c r="R765" s="3">
        <v>0.23</v>
      </c>
    </row>
    <row r="766" spans="1:18" hidden="1">
      <c r="A766" t="s">
        <v>118</v>
      </c>
      <c r="B766" t="s">
        <v>133</v>
      </c>
      <c r="C766" t="s">
        <v>135</v>
      </c>
      <c r="D766">
        <v>800</v>
      </c>
      <c r="E766" t="s">
        <v>119</v>
      </c>
      <c r="F766" t="s">
        <v>106</v>
      </c>
      <c r="G766" t="s">
        <v>107</v>
      </c>
      <c r="H766" s="3" t="s">
        <v>159</v>
      </c>
      <c r="I766" t="s">
        <v>32</v>
      </c>
      <c r="J766" s="1" t="s">
        <v>119</v>
      </c>
      <c r="K766" s="1" t="s">
        <v>119</v>
      </c>
      <c r="L766" t="b">
        <f>IF(COUNTIF(carcinogens!$A$2:$A$35,F766),TRUE,FALSE)</f>
        <v>1</v>
      </c>
      <c r="M766" t="b">
        <f t="shared" si="45"/>
        <v>1</v>
      </c>
      <c r="N766" s="3" t="str">
        <f t="shared" si="47"/>
        <v>&lt; 0.10</v>
      </c>
      <c r="O766" t="b">
        <f t="shared" si="46"/>
        <v>1</v>
      </c>
      <c r="P766" t="str">
        <f>VLOOKUP(C766,'Feedstock source'!$A$1:$B$8,2,FALSE)</f>
        <v>sludge</v>
      </c>
      <c r="Q766" t="e">
        <f>VLOOKUP($F766,'PAHs abbreviations'!$A$2:$B$17,2,FALSE)</f>
        <v>#N/A</v>
      </c>
      <c r="R766" s="3">
        <v>0.1</v>
      </c>
    </row>
    <row r="767" spans="1:18" hidden="1">
      <c r="A767" t="s">
        <v>118</v>
      </c>
      <c r="B767" t="s">
        <v>133</v>
      </c>
      <c r="C767" t="s">
        <v>135</v>
      </c>
      <c r="D767">
        <v>800</v>
      </c>
      <c r="E767" t="s">
        <v>119</v>
      </c>
      <c r="F767" t="s">
        <v>105</v>
      </c>
      <c r="G767" t="s">
        <v>107</v>
      </c>
      <c r="H767" s="3" t="s">
        <v>159</v>
      </c>
      <c r="I767" t="s">
        <v>32</v>
      </c>
      <c r="J767" s="1" t="s">
        <v>119</v>
      </c>
      <c r="K767" s="1" t="s">
        <v>119</v>
      </c>
      <c r="L767" t="b">
        <f>IF(COUNTIF(carcinogens!$A$2:$A$35,F767),TRUE,FALSE)</f>
        <v>1</v>
      </c>
      <c r="M767" t="b">
        <f t="shared" si="45"/>
        <v>1</v>
      </c>
      <c r="N767" s="3" t="str">
        <f t="shared" si="47"/>
        <v>&lt; 0.10</v>
      </c>
      <c r="O767" t="b">
        <f t="shared" si="46"/>
        <v>1</v>
      </c>
      <c r="P767" t="str">
        <f>VLOOKUP(C767,'Feedstock source'!$A$1:$B$8,2,FALSE)</f>
        <v>sludge</v>
      </c>
      <c r="Q767" t="e">
        <f>VLOOKUP($F767,'PAHs abbreviations'!$A$2:$B$17,2,FALSE)</f>
        <v>#N/A</v>
      </c>
      <c r="R767" s="3">
        <v>0.1</v>
      </c>
    </row>
    <row r="768" spans="1:18" hidden="1">
      <c r="A768" t="s">
        <v>118</v>
      </c>
      <c r="B768" t="s">
        <v>133</v>
      </c>
      <c r="C768" t="s">
        <v>135</v>
      </c>
      <c r="D768">
        <v>800</v>
      </c>
      <c r="E768" t="s">
        <v>119</v>
      </c>
      <c r="F768" t="s">
        <v>100</v>
      </c>
      <c r="G768" t="s">
        <v>107</v>
      </c>
      <c r="H768" s="3" t="s">
        <v>160</v>
      </c>
      <c r="I768" t="s">
        <v>32</v>
      </c>
      <c r="J768" s="1" t="s">
        <v>119</v>
      </c>
      <c r="K768" s="1" t="s">
        <v>119</v>
      </c>
      <c r="L768" t="b">
        <f>IF(COUNTIF(carcinogens!$A$2:$A$35,F768),TRUE,FALSE)</f>
        <v>1</v>
      </c>
      <c r="M768" t="b">
        <f t="shared" si="45"/>
        <v>1</v>
      </c>
      <c r="N768" s="3" t="str">
        <f t="shared" si="47"/>
        <v>&lt; 0.25</v>
      </c>
      <c r="O768" t="b">
        <f t="shared" si="46"/>
        <v>1</v>
      </c>
      <c r="P768" t="str">
        <f>VLOOKUP(C768,'Feedstock source'!$A$1:$B$8,2,FALSE)</f>
        <v>sludge</v>
      </c>
      <c r="Q768" t="e">
        <f>VLOOKUP($F768,'PAHs abbreviations'!$A$2:$B$17,2,FALSE)</f>
        <v>#N/A</v>
      </c>
      <c r="R768" s="3">
        <v>0.25</v>
      </c>
    </row>
    <row r="769" spans="1:18" hidden="1">
      <c r="A769" t="s">
        <v>118</v>
      </c>
      <c r="B769" t="s">
        <v>133</v>
      </c>
      <c r="C769" t="s">
        <v>135</v>
      </c>
      <c r="D769">
        <v>800</v>
      </c>
      <c r="E769" t="s">
        <v>119</v>
      </c>
      <c r="F769" t="s">
        <v>101</v>
      </c>
      <c r="G769" t="s">
        <v>107</v>
      </c>
      <c r="H769" s="3" t="s">
        <v>155</v>
      </c>
      <c r="I769" t="s">
        <v>32</v>
      </c>
      <c r="J769" s="1" t="s">
        <v>119</v>
      </c>
      <c r="K769" s="1" t="s">
        <v>119</v>
      </c>
      <c r="L769" t="b">
        <f>IF(COUNTIF(carcinogens!$A$2:$A$35,F769),TRUE,FALSE)</f>
        <v>1</v>
      </c>
      <c r="M769" t="b">
        <f t="shared" si="45"/>
        <v>1</v>
      </c>
      <c r="N769" s="3" t="str">
        <f t="shared" si="47"/>
        <v>&lt; 0.15</v>
      </c>
      <c r="O769" t="b">
        <f t="shared" si="46"/>
        <v>1</v>
      </c>
      <c r="P769" t="str">
        <f>VLOOKUP(C769,'Feedstock source'!$A$1:$B$8,2,FALSE)</f>
        <v>sludge</v>
      </c>
      <c r="Q769" t="e">
        <f>VLOOKUP($F769,'PAHs abbreviations'!$A$2:$B$17,2,FALSE)</f>
        <v>#N/A</v>
      </c>
      <c r="R769" s="3">
        <v>0.15</v>
      </c>
    </row>
    <row r="770" spans="1:18" hidden="1">
      <c r="A770" t="s">
        <v>108</v>
      </c>
      <c r="B770" t="s">
        <v>123</v>
      </c>
      <c r="C770" t="s">
        <v>137</v>
      </c>
      <c r="D770">
        <v>600</v>
      </c>
      <c r="E770" t="s">
        <v>119</v>
      </c>
      <c r="F770" t="s">
        <v>83</v>
      </c>
      <c r="G770" t="s">
        <v>76</v>
      </c>
      <c r="H770" s="3">
        <v>1.32</v>
      </c>
      <c r="I770" t="s">
        <v>27</v>
      </c>
      <c r="J770" s="1" t="s">
        <v>119</v>
      </c>
      <c r="K770" s="1" t="s">
        <v>119</v>
      </c>
      <c r="L770" t="b">
        <f>IF(COUNTIF(carcinogens!$A$2:$A$35,F770),TRUE,FALSE)</f>
        <v>1</v>
      </c>
      <c r="M770" t="b">
        <f t="shared" ref="M770:M833" si="48">IF(ISNUMBER(H770),FALSE,TRUE)</f>
        <v>0</v>
      </c>
      <c r="N770" s="3">
        <f t="shared" si="47"/>
        <v>1.32</v>
      </c>
      <c r="O770" t="b">
        <f t="shared" ref="O770:O833" si="49">IF(ISNUMBER(N770),FALSE,TRUE)</f>
        <v>0</v>
      </c>
      <c r="P770" t="str">
        <f>VLOOKUP(C770,'Feedstock source'!$A$1:$B$8,2,FALSE)</f>
        <v>reject</v>
      </c>
      <c r="Q770" t="e">
        <f>VLOOKUP($F770,'PAHs abbreviations'!$A$2:$B$17,2,FALSE)</f>
        <v>#N/A</v>
      </c>
      <c r="R770" s="3">
        <v>1.32</v>
      </c>
    </row>
    <row r="771" spans="1:18" hidden="1">
      <c r="A771" t="s">
        <v>108</v>
      </c>
      <c r="B771" t="s">
        <v>123</v>
      </c>
      <c r="C771" t="s">
        <v>137</v>
      </c>
      <c r="D771">
        <v>600</v>
      </c>
      <c r="E771" t="s">
        <v>119</v>
      </c>
      <c r="F771" t="s">
        <v>92</v>
      </c>
      <c r="G771" t="s">
        <v>76</v>
      </c>
      <c r="H771" s="3">
        <v>0.93</v>
      </c>
      <c r="I771" t="s">
        <v>27</v>
      </c>
      <c r="J771" s="1" t="s">
        <v>119</v>
      </c>
      <c r="K771" s="1" t="s">
        <v>119</v>
      </c>
      <c r="L771" t="b">
        <f>IF(COUNTIF(carcinogens!$A$2:$A$35,F771),TRUE,FALSE)</f>
        <v>1</v>
      </c>
      <c r="M771" t="b">
        <f t="shared" si="48"/>
        <v>0</v>
      </c>
      <c r="N771" s="3">
        <f t="shared" si="47"/>
        <v>0.93</v>
      </c>
      <c r="O771" t="b">
        <f t="shared" si="49"/>
        <v>0</v>
      </c>
      <c r="P771" t="str">
        <f>VLOOKUP(C771,'Feedstock source'!$A$1:$B$8,2,FALSE)</f>
        <v>reject</v>
      </c>
      <c r="Q771" t="e">
        <f>VLOOKUP($F771,'PAHs abbreviations'!$A$2:$B$17,2,FALSE)</f>
        <v>#N/A</v>
      </c>
      <c r="R771" s="3">
        <v>0.93</v>
      </c>
    </row>
    <row r="772" spans="1:18" hidden="1">
      <c r="A772" t="s">
        <v>108</v>
      </c>
      <c r="B772" t="s">
        <v>123</v>
      </c>
      <c r="C772" t="s">
        <v>137</v>
      </c>
      <c r="D772">
        <v>600</v>
      </c>
      <c r="E772" t="s">
        <v>119</v>
      </c>
      <c r="F772" t="s">
        <v>85</v>
      </c>
      <c r="G772" t="s">
        <v>76</v>
      </c>
      <c r="H772" s="3">
        <v>0.3</v>
      </c>
      <c r="I772" t="s">
        <v>27</v>
      </c>
      <c r="J772" s="1" t="s">
        <v>119</v>
      </c>
      <c r="K772" s="1" t="s">
        <v>119</v>
      </c>
      <c r="L772" t="b">
        <f>IF(COUNTIF(carcinogens!$A$2:$A$35,F772),TRUE,FALSE)</f>
        <v>1</v>
      </c>
      <c r="M772" t="b">
        <f t="shared" si="48"/>
        <v>0</v>
      </c>
      <c r="N772" s="3">
        <f t="shared" si="47"/>
        <v>0.3</v>
      </c>
      <c r="O772" t="b">
        <f t="shared" si="49"/>
        <v>0</v>
      </c>
      <c r="P772" t="str">
        <f>VLOOKUP(C772,'Feedstock source'!$A$1:$B$8,2,FALSE)</f>
        <v>reject</v>
      </c>
      <c r="Q772" t="e">
        <f>VLOOKUP($F772,'PAHs abbreviations'!$A$2:$B$17,2,FALSE)</f>
        <v>#N/A</v>
      </c>
      <c r="R772" s="3">
        <v>0.3</v>
      </c>
    </row>
    <row r="773" spans="1:18" hidden="1">
      <c r="A773" t="s">
        <v>108</v>
      </c>
      <c r="B773" t="s">
        <v>123</v>
      </c>
      <c r="C773" t="s">
        <v>137</v>
      </c>
      <c r="D773">
        <v>600</v>
      </c>
      <c r="E773" t="s">
        <v>119</v>
      </c>
      <c r="F773" t="s">
        <v>84</v>
      </c>
      <c r="G773" t="s">
        <v>76</v>
      </c>
      <c r="H773" s="3">
        <v>6.9</v>
      </c>
      <c r="I773" t="s">
        <v>27</v>
      </c>
      <c r="J773" s="1" t="s">
        <v>119</v>
      </c>
      <c r="K773" s="1" t="s">
        <v>119</v>
      </c>
      <c r="L773" t="b">
        <f>IF(COUNTIF(carcinogens!$A$2:$A$35,F773),TRUE,FALSE)</f>
        <v>1</v>
      </c>
      <c r="M773" t="b">
        <f t="shared" si="48"/>
        <v>0</v>
      </c>
      <c r="N773" s="3">
        <f t="shared" si="47"/>
        <v>6.9</v>
      </c>
      <c r="O773" t="b">
        <f t="shared" si="49"/>
        <v>0</v>
      </c>
      <c r="P773" t="str">
        <f>VLOOKUP(C773,'Feedstock source'!$A$1:$B$8,2,FALSE)</f>
        <v>reject</v>
      </c>
      <c r="Q773" t="e">
        <f>VLOOKUP($F773,'PAHs abbreviations'!$A$2:$B$17,2,FALSE)</f>
        <v>#N/A</v>
      </c>
      <c r="R773" s="3">
        <v>6.9</v>
      </c>
    </row>
    <row r="774" spans="1:18" hidden="1">
      <c r="A774" t="s">
        <v>108</v>
      </c>
      <c r="B774" t="s">
        <v>123</v>
      </c>
      <c r="C774" t="s">
        <v>137</v>
      </c>
      <c r="D774">
        <v>600</v>
      </c>
      <c r="E774" t="s">
        <v>119</v>
      </c>
      <c r="F774" t="s">
        <v>93</v>
      </c>
      <c r="G774" t="s">
        <v>76</v>
      </c>
      <c r="H774" s="3" t="s">
        <v>155</v>
      </c>
      <c r="I774" t="s">
        <v>27</v>
      </c>
      <c r="J774" s="1" t="s">
        <v>119</v>
      </c>
      <c r="K774" s="1" t="s">
        <v>119</v>
      </c>
      <c r="L774" t="b">
        <f>IF(COUNTIF(carcinogens!$A$2:$A$35,F774),TRUE,FALSE)</f>
        <v>1</v>
      </c>
      <c r="M774" t="b">
        <f t="shared" si="48"/>
        <v>1</v>
      </c>
      <c r="N774" s="3" t="str">
        <f t="shared" si="47"/>
        <v>&lt; 0.15</v>
      </c>
      <c r="O774" t="b">
        <f t="shared" si="49"/>
        <v>1</v>
      </c>
      <c r="P774" t="str">
        <f>VLOOKUP(C774,'Feedstock source'!$A$1:$B$8,2,FALSE)</f>
        <v>reject</v>
      </c>
      <c r="Q774" t="e">
        <f>VLOOKUP($F774,'PAHs abbreviations'!$A$2:$B$17,2,FALSE)</f>
        <v>#N/A</v>
      </c>
      <c r="R774" s="3">
        <v>0.15</v>
      </c>
    </row>
    <row r="775" spans="1:18" hidden="1">
      <c r="A775" t="s">
        <v>108</v>
      </c>
      <c r="B775" t="s">
        <v>123</v>
      </c>
      <c r="C775" t="s">
        <v>137</v>
      </c>
      <c r="D775">
        <v>600</v>
      </c>
      <c r="E775" t="s">
        <v>119</v>
      </c>
      <c r="F775" t="s">
        <v>80</v>
      </c>
      <c r="G775" t="s">
        <v>76</v>
      </c>
      <c r="H775" s="3" t="s">
        <v>95</v>
      </c>
      <c r="I775" t="s">
        <v>27</v>
      </c>
      <c r="J775" s="1" t="s">
        <v>119</v>
      </c>
      <c r="K775" s="1" t="s">
        <v>119</v>
      </c>
      <c r="L775" t="b">
        <f>IF(COUNTIF(carcinogens!$A$2:$A$35,F775),TRUE,FALSE)</f>
        <v>1</v>
      </c>
      <c r="M775" t="b">
        <f t="shared" si="48"/>
        <v>1</v>
      </c>
      <c r="N775" s="3" t="str">
        <f t="shared" si="47"/>
        <v>&lt; 0.05</v>
      </c>
      <c r="O775" t="b">
        <f t="shared" si="49"/>
        <v>1</v>
      </c>
      <c r="P775" t="str">
        <f>VLOOKUP(C775,'Feedstock source'!$A$1:$B$8,2,FALSE)</f>
        <v>reject</v>
      </c>
      <c r="Q775" t="e">
        <f>VLOOKUP($F775,'PAHs abbreviations'!$A$2:$B$17,2,FALSE)</f>
        <v>#N/A</v>
      </c>
      <c r="R775" s="3">
        <v>0.05</v>
      </c>
    </row>
    <row r="776" spans="1:18" hidden="1">
      <c r="A776" t="s">
        <v>108</v>
      </c>
      <c r="B776" t="s">
        <v>123</v>
      </c>
      <c r="C776" t="s">
        <v>137</v>
      </c>
      <c r="D776">
        <v>600</v>
      </c>
      <c r="E776" t="s">
        <v>119</v>
      </c>
      <c r="F776" t="s">
        <v>88</v>
      </c>
      <c r="G776" t="s">
        <v>76</v>
      </c>
      <c r="H776" s="3" t="s">
        <v>95</v>
      </c>
      <c r="I776" t="s">
        <v>27</v>
      </c>
      <c r="J776" s="1" t="s">
        <v>119</v>
      </c>
      <c r="K776" s="1" t="s">
        <v>119</v>
      </c>
      <c r="L776" t="b">
        <f>IF(COUNTIF(carcinogens!$A$2:$A$35,F776),TRUE,FALSE)</f>
        <v>1</v>
      </c>
      <c r="M776" t="b">
        <f t="shared" si="48"/>
        <v>1</v>
      </c>
      <c r="N776" s="3" t="str">
        <f t="shared" si="47"/>
        <v>&lt; 0.05</v>
      </c>
      <c r="O776" t="b">
        <f t="shared" si="49"/>
        <v>1</v>
      </c>
      <c r="P776" t="str">
        <f>VLOOKUP(C776,'Feedstock source'!$A$1:$B$8,2,FALSE)</f>
        <v>reject</v>
      </c>
      <c r="Q776" t="e">
        <f>VLOOKUP($F776,'PAHs abbreviations'!$A$2:$B$17,2,FALSE)</f>
        <v>#N/A</v>
      </c>
      <c r="R776" s="3">
        <v>0.05</v>
      </c>
    </row>
    <row r="777" spans="1:18" hidden="1">
      <c r="A777" t="s">
        <v>108</v>
      </c>
      <c r="B777" t="s">
        <v>123</v>
      </c>
      <c r="C777" t="s">
        <v>137</v>
      </c>
      <c r="D777">
        <v>600</v>
      </c>
      <c r="E777" t="s">
        <v>119</v>
      </c>
      <c r="F777" t="s">
        <v>81</v>
      </c>
      <c r="G777" t="s">
        <v>76</v>
      </c>
      <c r="H777" s="3" t="s">
        <v>95</v>
      </c>
      <c r="I777" t="s">
        <v>27</v>
      </c>
      <c r="J777" s="1" t="s">
        <v>119</v>
      </c>
      <c r="K777" s="1" t="s">
        <v>119</v>
      </c>
      <c r="L777" t="b">
        <f>IF(COUNTIF(carcinogens!$A$2:$A$35,F777),TRUE,FALSE)</f>
        <v>1</v>
      </c>
      <c r="M777" t="b">
        <f t="shared" si="48"/>
        <v>1</v>
      </c>
      <c r="N777" s="3" t="str">
        <f t="shared" si="47"/>
        <v>&lt; 0.05</v>
      </c>
      <c r="O777" t="b">
        <f t="shared" si="49"/>
        <v>1</v>
      </c>
      <c r="P777" t="str">
        <f>VLOOKUP(C777,'Feedstock source'!$A$1:$B$8,2,FALSE)</f>
        <v>reject</v>
      </c>
      <c r="Q777" t="e">
        <f>VLOOKUP($F777,'PAHs abbreviations'!$A$2:$B$17,2,FALSE)</f>
        <v>#N/A</v>
      </c>
      <c r="R777" s="3">
        <v>0.05</v>
      </c>
    </row>
    <row r="778" spans="1:18" hidden="1">
      <c r="A778" t="s">
        <v>108</v>
      </c>
      <c r="B778" t="s">
        <v>123</v>
      </c>
      <c r="C778" t="s">
        <v>137</v>
      </c>
      <c r="D778">
        <v>600</v>
      </c>
      <c r="E778" t="s">
        <v>119</v>
      </c>
      <c r="F778" t="s">
        <v>89</v>
      </c>
      <c r="G778" t="s">
        <v>76</v>
      </c>
      <c r="H778" s="3" t="s">
        <v>95</v>
      </c>
      <c r="I778" t="s">
        <v>27</v>
      </c>
      <c r="J778" s="1" t="s">
        <v>119</v>
      </c>
      <c r="K778" s="1" t="s">
        <v>119</v>
      </c>
      <c r="L778" t="b">
        <f>IF(COUNTIF(carcinogens!$A$2:$A$35,F778),TRUE,FALSE)</f>
        <v>1</v>
      </c>
      <c r="M778" t="b">
        <f t="shared" si="48"/>
        <v>1</v>
      </c>
      <c r="N778" s="3" t="str">
        <f t="shared" si="47"/>
        <v>&lt; 0.05</v>
      </c>
      <c r="O778" t="b">
        <f t="shared" si="49"/>
        <v>1</v>
      </c>
      <c r="P778" t="str">
        <f>VLOOKUP(C778,'Feedstock source'!$A$1:$B$8,2,FALSE)</f>
        <v>reject</v>
      </c>
      <c r="Q778" t="e">
        <f>VLOOKUP($F778,'PAHs abbreviations'!$A$2:$B$17,2,FALSE)</f>
        <v>#N/A</v>
      </c>
      <c r="R778" s="3">
        <v>0.05</v>
      </c>
    </row>
    <row r="779" spans="1:18" hidden="1">
      <c r="A779" t="s">
        <v>108</v>
      </c>
      <c r="B779" t="s">
        <v>123</v>
      </c>
      <c r="C779" t="s">
        <v>137</v>
      </c>
      <c r="D779">
        <v>600</v>
      </c>
      <c r="E779" t="s">
        <v>119</v>
      </c>
      <c r="F779" t="s">
        <v>82</v>
      </c>
      <c r="G779" t="s">
        <v>76</v>
      </c>
      <c r="H779" s="3" t="s">
        <v>95</v>
      </c>
      <c r="I779" t="s">
        <v>27</v>
      </c>
      <c r="J779" s="1" t="s">
        <v>119</v>
      </c>
      <c r="K779" s="1" t="s">
        <v>119</v>
      </c>
      <c r="L779" t="b">
        <f>IF(COUNTIF(carcinogens!$A$2:$A$35,F779),TRUE,FALSE)</f>
        <v>1</v>
      </c>
      <c r="M779" t="b">
        <f t="shared" si="48"/>
        <v>1</v>
      </c>
      <c r="N779" s="3" t="str">
        <f t="shared" si="47"/>
        <v>&lt; 0.05</v>
      </c>
      <c r="O779" t="b">
        <f t="shared" si="49"/>
        <v>1</v>
      </c>
      <c r="P779" t="str">
        <f>VLOOKUP(C779,'Feedstock source'!$A$1:$B$8,2,FALSE)</f>
        <v>reject</v>
      </c>
      <c r="Q779" t="e">
        <f>VLOOKUP($F779,'PAHs abbreviations'!$A$2:$B$17,2,FALSE)</f>
        <v>#N/A</v>
      </c>
      <c r="R779" s="3">
        <v>0.05</v>
      </c>
    </row>
    <row r="780" spans="1:18" hidden="1">
      <c r="A780" t="s">
        <v>108</v>
      </c>
      <c r="B780" t="s">
        <v>123</v>
      </c>
      <c r="C780" t="s">
        <v>137</v>
      </c>
      <c r="D780">
        <v>600</v>
      </c>
      <c r="E780" t="s">
        <v>119</v>
      </c>
      <c r="F780" t="s">
        <v>90</v>
      </c>
      <c r="G780" t="s">
        <v>76</v>
      </c>
      <c r="H780" s="3" t="s">
        <v>95</v>
      </c>
      <c r="I780" t="s">
        <v>27</v>
      </c>
      <c r="J780" s="1" t="s">
        <v>119</v>
      </c>
      <c r="K780" s="1" t="s">
        <v>119</v>
      </c>
      <c r="L780" t="b">
        <f>IF(COUNTIF(carcinogens!$A$2:$A$35,F780),TRUE,FALSE)</f>
        <v>1</v>
      </c>
      <c r="M780" t="b">
        <f t="shared" si="48"/>
        <v>1</v>
      </c>
      <c r="N780" s="3" t="str">
        <f t="shared" si="47"/>
        <v>&lt; 0.05</v>
      </c>
      <c r="O780" t="b">
        <f t="shared" si="49"/>
        <v>1</v>
      </c>
      <c r="P780" t="str">
        <f>VLOOKUP(C780,'Feedstock source'!$A$1:$B$8,2,FALSE)</f>
        <v>reject</v>
      </c>
      <c r="Q780" t="e">
        <f>VLOOKUP($F780,'PAHs abbreviations'!$A$2:$B$17,2,FALSE)</f>
        <v>#N/A</v>
      </c>
      <c r="R780" s="3">
        <v>0.05</v>
      </c>
    </row>
    <row r="781" spans="1:18" hidden="1">
      <c r="A781" t="s">
        <v>108</v>
      </c>
      <c r="B781" t="s">
        <v>123</v>
      </c>
      <c r="C781" t="s">
        <v>137</v>
      </c>
      <c r="D781">
        <v>600</v>
      </c>
      <c r="E781" t="s">
        <v>119</v>
      </c>
      <c r="F781" t="s">
        <v>79</v>
      </c>
      <c r="G781" t="s">
        <v>76</v>
      </c>
      <c r="H781" s="3" t="s">
        <v>95</v>
      </c>
      <c r="I781" t="s">
        <v>27</v>
      </c>
      <c r="J781" s="1" t="s">
        <v>119</v>
      </c>
      <c r="K781" s="1" t="s">
        <v>119</v>
      </c>
      <c r="L781" t="b">
        <f>IF(COUNTIF(carcinogens!$A$2:$A$35,F781),TRUE,FALSE)</f>
        <v>1</v>
      </c>
      <c r="M781" t="b">
        <f t="shared" si="48"/>
        <v>1</v>
      </c>
      <c r="N781" s="3" t="str">
        <f t="shared" si="47"/>
        <v>&lt; 0.05</v>
      </c>
      <c r="O781" t="b">
        <f t="shared" si="49"/>
        <v>1</v>
      </c>
      <c r="P781" t="str">
        <f>VLOOKUP(C781,'Feedstock source'!$A$1:$B$8,2,FALSE)</f>
        <v>reject</v>
      </c>
      <c r="Q781" t="e">
        <f>VLOOKUP($F781,'PAHs abbreviations'!$A$2:$B$17,2,FALSE)</f>
        <v>#N/A</v>
      </c>
      <c r="R781" s="3">
        <v>0.05</v>
      </c>
    </row>
    <row r="782" spans="1:18" hidden="1">
      <c r="A782" t="s">
        <v>108</v>
      </c>
      <c r="B782" t="s">
        <v>123</v>
      </c>
      <c r="C782" t="s">
        <v>137</v>
      </c>
      <c r="D782">
        <v>600</v>
      </c>
      <c r="E782" t="s">
        <v>119</v>
      </c>
      <c r="F782" t="s">
        <v>86</v>
      </c>
      <c r="G782" t="s">
        <v>76</v>
      </c>
      <c r="H782" s="3" t="s">
        <v>95</v>
      </c>
      <c r="I782" t="s">
        <v>27</v>
      </c>
      <c r="J782" s="1" t="s">
        <v>119</v>
      </c>
      <c r="K782" s="1" t="s">
        <v>119</v>
      </c>
      <c r="L782" t="b">
        <f>IF(COUNTIF(carcinogens!$A$2:$A$35,F782),TRUE,FALSE)</f>
        <v>1</v>
      </c>
      <c r="M782" t="b">
        <f t="shared" si="48"/>
        <v>1</v>
      </c>
      <c r="N782" s="3" t="str">
        <f t="shared" si="47"/>
        <v>&lt; 0.05</v>
      </c>
      <c r="O782" t="b">
        <f t="shared" si="49"/>
        <v>1</v>
      </c>
      <c r="P782" t="str">
        <f>VLOOKUP(C782,'Feedstock source'!$A$1:$B$8,2,FALSE)</f>
        <v>reject</v>
      </c>
      <c r="Q782" t="e">
        <f>VLOOKUP($F782,'PAHs abbreviations'!$A$2:$B$17,2,FALSE)</f>
        <v>#N/A</v>
      </c>
      <c r="R782" s="3">
        <v>0.05</v>
      </c>
    </row>
    <row r="783" spans="1:18" hidden="1">
      <c r="A783" t="s">
        <v>108</v>
      </c>
      <c r="B783" t="s">
        <v>123</v>
      </c>
      <c r="C783" t="s">
        <v>137</v>
      </c>
      <c r="D783">
        <v>600</v>
      </c>
      <c r="E783" t="s">
        <v>119</v>
      </c>
      <c r="F783" t="s">
        <v>91</v>
      </c>
      <c r="G783" t="s">
        <v>76</v>
      </c>
      <c r="H783" s="3" t="s">
        <v>95</v>
      </c>
      <c r="I783" t="s">
        <v>27</v>
      </c>
      <c r="J783" s="1" t="s">
        <v>119</v>
      </c>
      <c r="K783" s="1" t="s">
        <v>119</v>
      </c>
      <c r="L783" t="b">
        <f>IF(COUNTIF(carcinogens!$A$2:$A$35,F783),TRUE,FALSE)</f>
        <v>1</v>
      </c>
      <c r="M783" t="b">
        <f t="shared" si="48"/>
        <v>1</v>
      </c>
      <c r="N783" s="3" t="str">
        <f t="shared" si="47"/>
        <v>&lt; 0.05</v>
      </c>
      <c r="O783" t="b">
        <f t="shared" si="49"/>
        <v>1</v>
      </c>
      <c r="P783" t="str">
        <f>VLOOKUP(C783,'Feedstock source'!$A$1:$B$8,2,FALSE)</f>
        <v>reject</v>
      </c>
      <c r="Q783" t="e">
        <f>VLOOKUP($F783,'PAHs abbreviations'!$A$2:$B$17,2,FALSE)</f>
        <v>#N/A</v>
      </c>
      <c r="R783" s="3">
        <v>0.05</v>
      </c>
    </row>
    <row r="784" spans="1:18" hidden="1">
      <c r="A784" t="s">
        <v>108</v>
      </c>
      <c r="B784" t="s">
        <v>123</v>
      </c>
      <c r="C784" t="s">
        <v>137</v>
      </c>
      <c r="D784">
        <v>600</v>
      </c>
      <c r="E784" t="s">
        <v>119</v>
      </c>
      <c r="F784" t="s">
        <v>87</v>
      </c>
      <c r="G784" t="s">
        <v>76</v>
      </c>
      <c r="H784" s="3" t="s">
        <v>95</v>
      </c>
      <c r="I784" t="s">
        <v>27</v>
      </c>
      <c r="J784" s="1" t="s">
        <v>119</v>
      </c>
      <c r="K784" s="1" t="s">
        <v>119</v>
      </c>
      <c r="L784" t="b">
        <f>IF(COUNTIF(carcinogens!$A$2:$A$35,F784),TRUE,FALSE)</f>
        <v>1</v>
      </c>
      <c r="M784" t="b">
        <f t="shared" si="48"/>
        <v>1</v>
      </c>
      <c r="N784" s="3" t="str">
        <f t="shared" si="47"/>
        <v>&lt; 0.05</v>
      </c>
      <c r="O784" t="b">
        <f t="shared" si="49"/>
        <v>1</v>
      </c>
      <c r="P784" t="str">
        <f>VLOOKUP(C784,'Feedstock source'!$A$1:$B$8,2,FALSE)</f>
        <v>reject</v>
      </c>
      <c r="Q784" t="e">
        <f>VLOOKUP($F784,'PAHs abbreviations'!$A$2:$B$17,2,FALSE)</f>
        <v>#N/A</v>
      </c>
      <c r="R784" s="3">
        <v>0.05</v>
      </c>
    </row>
    <row r="785" spans="1:18" hidden="1">
      <c r="A785" t="s">
        <v>108</v>
      </c>
      <c r="B785" t="s">
        <v>123</v>
      </c>
      <c r="C785" t="s">
        <v>137</v>
      </c>
      <c r="D785">
        <v>600</v>
      </c>
      <c r="E785" t="s">
        <v>119</v>
      </c>
      <c r="F785" t="s">
        <v>77</v>
      </c>
      <c r="G785" t="s">
        <v>76</v>
      </c>
      <c r="H785" s="3" t="s">
        <v>95</v>
      </c>
      <c r="I785" t="s">
        <v>27</v>
      </c>
      <c r="J785" s="1" t="s">
        <v>119</v>
      </c>
      <c r="K785" s="1" t="s">
        <v>119</v>
      </c>
      <c r="L785" t="b">
        <f>IF(COUNTIF(carcinogens!$A$2:$A$35,F785),TRUE,FALSE)</f>
        <v>1</v>
      </c>
      <c r="M785" t="b">
        <f t="shared" si="48"/>
        <v>1</v>
      </c>
      <c r="N785" s="3" t="str">
        <f t="shared" si="47"/>
        <v>&lt; 0.05</v>
      </c>
      <c r="O785" t="b">
        <f t="shared" si="49"/>
        <v>1</v>
      </c>
      <c r="P785" t="str">
        <f>VLOOKUP(C785,'Feedstock source'!$A$1:$B$8,2,FALSE)</f>
        <v>reject</v>
      </c>
      <c r="Q785" t="e">
        <f>VLOOKUP($F785,'PAHs abbreviations'!$A$2:$B$17,2,FALSE)</f>
        <v>#N/A</v>
      </c>
      <c r="R785" s="3">
        <v>0.05</v>
      </c>
    </row>
    <row r="786" spans="1:18" hidden="1">
      <c r="A786" t="s">
        <v>108</v>
      </c>
      <c r="B786" t="s">
        <v>123</v>
      </c>
      <c r="C786" t="s">
        <v>137</v>
      </c>
      <c r="D786">
        <v>600</v>
      </c>
      <c r="E786" t="s">
        <v>119</v>
      </c>
      <c r="F786" t="s">
        <v>94</v>
      </c>
      <c r="G786" t="s">
        <v>76</v>
      </c>
      <c r="H786" s="3" t="s">
        <v>156</v>
      </c>
      <c r="I786" t="s">
        <v>27</v>
      </c>
      <c r="J786" s="1" t="s">
        <v>119</v>
      </c>
      <c r="K786" s="1" t="s">
        <v>119</v>
      </c>
      <c r="L786" t="b">
        <f>IF(COUNTIF(carcinogens!$A$2:$A$35,F786),TRUE,FALSE)</f>
        <v>1</v>
      </c>
      <c r="M786" t="b">
        <f t="shared" si="48"/>
        <v>1</v>
      </c>
      <c r="N786" s="3" t="str">
        <f t="shared" si="47"/>
        <v>&lt; 0.50</v>
      </c>
      <c r="O786" t="b">
        <f t="shared" si="49"/>
        <v>1</v>
      </c>
      <c r="P786" t="str">
        <f>VLOOKUP(C786,'Feedstock source'!$A$1:$B$8,2,FALSE)</f>
        <v>reject</v>
      </c>
      <c r="Q786" t="e">
        <f>VLOOKUP($F786,'PAHs abbreviations'!$A$2:$B$17,2,FALSE)</f>
        <v>#N/A</v>
      </c>
      <c r="R786" s="3">
        <v>0.5</v>
      </c>
    </row>
    <row r="787" spans="1:18" hidden="1">
      <c r="A787" t="s">
        <v>109</v>
      </c>
      <c r="B787" t="s">
        <v>124</v>
      </c>
      <c r="C787" t="s">
        <v>137</v>
      </c>
      <c r="D787">
        <v>800</v>
      </c>
      <c r="E787" t="s">
        <v>119</v>
      </c>
      <c r="F787" t="s">
        <v>83</v>
      </c>
      <c r="G787" t="s">
        <v>76</v>
      </c>
      <c r="H787" s="3">
        <v>0.3</v>
      </c>
      <c r="I787" t="s">
        <v>27</v>
      </c>
      <c r="J787" s="1" t="s">
        <v>119</v>
      </c>
      <c r="K787" s="1" t="s">
        <v>119</v>
      </c>
      <c r="L787" t="b">
        <f>IF(COUNTIF(carcinogens!$A$2:$A$35,F787),TRUE,FALSE)</f>
        <v>1</v>
      </c>
      <c r="M787" t="b">
        <f t="shared" si="48"/>
        <v>0</v>
      </c>
      <c r="N787" s="3">
        <f t="shared" si="47"/>
        <v>0.3</v>
      </c>
      <c r="O787" t="b">
        <f t="shared" si="49"/>
        <v>0</v>
      </c>
      <c r="P787" t="str">
        <f>VLOOKUP(C787,'Feedstock source'!$A$1:$B$8,2,FALSE)</f>
        <v>reject</v>
      </c>
      <c r="Q787" t="e">
        <f>VLOOKUP($F787,'PAHs abbreviations'!$A$2:$B$17,2,FALSE)</f>
        <v>#N/A</v>
      </c>
      <c r="R787" s="3">
        <v>0.3</v>
      </c>
    </row>
    <row r="788" spans="1:18" hidden="1">
      <c r="A788" t="s">
        <v>109</v>
      </c>
      <c r="B788" t="s">
        <v>124</v>
      </c>
      <c r="C788" t="s">
        <v>137</v>
      </c>
      <c r="D788">
        <v>800</v>
      </c>
      <c r="E788" t="s">
        <v>119</v>
      </c>
      <c r="F788" t="s">
        <v>92</v>
      </c>
      <c r="G788" t="s">
        <v>76</v>
      </c>
      <c r="H788" s="3" t="s">
        <v>155</v>
      </c>
      <c r="I788" t="s">
        <v>27</v>
      </c>
      <c r="J788" s="1" t="s">
        <v>119</v>
      </c>
      <c r="K788" s="1" t="s">
        <v>119</v>
      </c>
      <c r="L788" t="b">
        <f>IF(COUNTIF(carcinogens!$A$2:$A$35,F788),TRUE,FALSE)</f>
        <v>1</v>
      </c>
      <c r="M788" t="b">
        <f t="shared" si="48"/>
        <v>1</v>
      </c>
      <c r="N788" s="3" t="str">
        <f t="shared" si="47"/>
        <v>&lt; 0.15</v>
      </c>
      <c r="O788" t="b">
        <f t="shared" si="49"/>
        <v>1</v>
      </c>
      <c r="P788" t="str">
        <f>VLOOKUP(C788,'Feedstock source'!$A$1:$B$8,2,FALSE)</f>
        <v>reject</v>
      </c>
      <c r="Q788" t="e">
        <f>VLOOKUP($F788,'PAHs abbreviations'!$A$2:$B$17,2,FALSE)</f>
        <v>#N/A</v>
      </c>
      <c r="R788" s="3">
        <v>0.15</v>
      </c>
    </row>
    <row r="789" spans="1:18" hidden="1">
      <c r="A789" t="s">
        <v>109</v>
      </c>
      <c r="B789" t="s">
        <v>124</v>
      </c>
      <c r="C789" t="s">
        <v>137</v>
      </c>
      <c r="D789">
        <v>800</v>
      </c>
      <c r="E789" t="s">
        <v>119</v>
      </c>
      <c r="F789" t="s">
        <v>93</v>
      </c>
      <c r="G789" t="s">
        <v>76</v>
      </c>
      <c r="H789" s="3" t="s">
        <v>155</v>
      </c>
      <c r="I789" t="s">
        <v>27</v>
      </c>
      <c r="J789" s="1" t="s">
        <v>119</v>
      </c>
      <c r="K789" s="1" t="s">
        <v>119</v>
      </c>
      <c r="L789" t="b">
        <f>IF(COUNTIF(carcinogens!$A$2:$A$35,F789),TRUE,FALSE)</f>
        <v>1</v>
      </c>
      <c r="M789" t="b">
        <f t="shared" si="48"/>
        <v>1</v>
      </c>
      <c r="N789" s="3" t="str">
        <f t="shared" si="47"/>
        <v>&lt; 0.15</v>
      </c>
      <c r="O789" t="b">
        <f t="shared" si="49"/>
        <v>1</v>
      </c>
      <c r="P789" t="str">
        <f>VLOOKUP(C789,'Feedstock source'!$A$1:$B$8,2,FALSE)</f>
        <v>reject</v>
      </c>
      <c r="Q789" t="e">
        <f>VLOOKUP($F789,'PAHs abbreviations'!$A$2:$B$17,2,FALSE)</f>
        <v>#N/A</v>
      </c>
      <c r="R789" s="3">
        <v>0.15</v>
      </c>
    </row>
    <row r="790" spans="1:18" hidden="1">
      <c r="A790" t="s">
        <v>109</v>
      </c>
      <c r="B790" t="s">
        <v>124</v>
      </c>
      <c r="C790" t="s">
        <v>137</v>
      </c>
      <c r="D790">
        <v>800</v>
      </c>
      <c r="E790" t="s">
        <v>119</v>
      </c>
      <c r="F790" t="s">
        <v>80</v>
      </c>
      <c r="G790" t="s">
        <v>76</v>
      </c>
      <c r="H790" s="3" t="s">
        <v>95</v>
      </c>
      <c r="I790" t="s">
        <v>27</v>
      </c>
      <c r="J790" s="1" t="s">
        <v>119</v>
      </c>
      <c r="K790" s="1" t="s">
        <v>119</v>
      </c>
      <c r="L790" t="b">
        <f>IF(COUNTIF(carcinogens!$A$2:$A$35,F790),TRUE,FALSE)</f>
        <v>1</v>
      </c>
      <c r="M790" t="b">
        <f t="shared" si="48"/>
        <v>1</v>
      </c>
      <c r="N790" s="3" t="str">
        <f t="shared" si="47"/>
        <v>&lt; 0.05</v>
      </c>
      <c r="O790" t="b">
        <f t="shared" si="49"/>
        <v>1</v>
      </c>
      <c r="P790" t="str">
        <f>VLOOKUP(C790,'Feedstock source'!$A$1:$B$8,2,FALSE)</f>
        <v>reject</v>
      </c>
      <c r="Q790" t="e">
        <f>VLOOKUP($F790,'PAHs abbreviations'!$A$2:$B$17,2,FALSE)</f>
        <v>#N/A</v>
      </c>
      <c r="R790" s="3">
        <v>0.05</v>
      </c>
    </row>
    <row r="791" spans="1:18" hidden="1">
      <c r="A791" t="s">
        <v>109</v>
      </c>
      <c r="B791" t="s">
        <v>124</v>
      </c>
      <c r="C791" t="s">
        <v>137</v>
      </c>
      <c r="D791">
        <v>800</v>
      </c>
      <c r="E791" t="s">
        <v>119</v>
      </c>
      <c r="F791" t="s">
        <v>88</v>
      </c>
      <c r="G791" t="s">
        <v>76</v>
      </c>
      <c r="H791" s="3" t="s">
        <v>95</v>
      </c>
      <c r="I791" t="s">
        <v>27</v>
      </c>
      <c r="J791" s="1" t="s">
        <v>119</v>
      </c>
      <c r="K791" s="1" t="s">
        <v>119</v>
      </c>
      <c r="L791" t="b">
        <f>IF(COUNTIF(carcinogens!$A$2:$A$35,F791),TRUE,FALSE)</f>
        <v>1</v>
      </c>
      <c r="M791" t="b">
        <f t="shared" si="48"/>
        <v>1</v>
      </c>
      <c r="N791" s="3" t="str">
        <f t="shared" si="47"/>
        <v>&lt; 0.05</v>
      </c>
      <c r="O791" t="b">
        <f t="shared" si="49"/>
        <v>1</v>
      </c>
      <c r="P791" t="str">
        <f>VLOOKUP(C791,'Feedstock source'!$A$1:$B$8,2,FALSE)</f>
        <v>reject</v>
      </c>
      <c r="Q791" t="e">
        <f>VLOOKUP($F791,'PAHs abbreviations'!$A$2:$B$17,2,FALSE)</f>
        <v>#N/A</v>
      </c>
      <c r="R791" s="3">
        <v>0.05</v>
      </c>
    </row>
    <row r="792" spans="1:18" hidden="1">
      <c r="A792" t="s">
        <v>109</v>
      </c>
      <c r="B792" t="s">
        <v>124</v>
      </c>
      <c r="C792" t="s">
        <v>137</v>
      </c>
      <c r="D792">
        <v>800</v>
      </c>
      <c r="E792" t="s">
        <v>119</v>
      </c>
      <c r="F792" t="s">
        <v>81</v>
      </c>
      <c r="G792" t="s">
        <v>76</v>
      </c>
      <c r="H792" s="3" t="s">
        <v>95</v>
      </c>
      <c r="I792" t="s">
        <v>27</v>
      </c>
      <c r="J792" s="1" t="s">
        <v>119</v>
      </c>
      <c r="K792" s="1" t="s">
        <v>119</v>
      </c>
      <c r="L792" t="b">
        <f>IF(COUNTIF(carcinogens!$A$2:$A$35,F792),TRUE,FALSE)</f>
        <v>1</v>
      </c>
      <c r="M792" t="b">
        <f t="shared" si="48"/>
        <v>1</v>
      </c>
      <c r="N792" s="3" t="str">
        <f t="shared" si="47"/>
        <v>&lt; 0.05</v>
      </c>
      <c r="O792" t="b">
        <f t="shared" si="49"/>
        <v>1</v>
      </c>
      <c r="P792" t="str">
        <f>VLOOKUP(C792,'Feedstock source'!$A$1:$B$8,2,FALSE)</f>
        <v>reject</v>
      </c>
      <c r="Q792" t="e">
        <f>VLOOKUP($F792,'PAHs abbreviations'!$A$2:$B$17,2,FALSE)</f>
        <v>#N/A</v>
      </c>
      <c r="R792" s="3">
        <v>0.05</v>
      </c>
    </row>
    <row r="793" spans="1:18" hidden="1">
      <c r="A793" t="s">
        <v>109</v>
      </c>
      <c r="B793" t="s">
        <v>124</v>
      </c>
      <c r="C793" t="s">
        <v>137</v>
      </c>
      <c r="D793">
        <v>800</v>
      </c>
      <c r="E793" t="s">
        <v>119</v>
      </c>
      <c r="F793" t="s">
        <v>89</v>
      </c>
      <c r="G793" t="s">
        <v>76</v>
      </c>
      <c r="H793" s="3" t="s">
        <v>95</v>
      </c>
      <c r="I793" t="s">
        <v>27</v>
      </c>
      <c r="J793" s="1" t="s">
        <v>119</v>
      </c>
      <c r="K793" s="1" t="s">
        <v>119</v>
      </c>
      <c r="L793" t="b">
        <f>IF(COUNTIF(carcinogens!$A$2:$A$35,F793),TRUE,FALSE)</f>
        <v>1</v>
      </c>
      <c r="M793" t="b">
        <f t="shared" si="48"/>
        <v>1</v>
      </c>
      <c r="N793" s="3" t="str">
        <f t="shared" si="47"/>
        <v>&lt; 0.05</v>
      </c>
      <c r="O793" t="b">
        <f t="shared" si="49"/>
        <v>1</v>
      </c>
      <c r="P793" t="str">
        <f>VLOOKUP(C793,'Feedstock source'!$A$1:$B$8,2,FALSE)</f>
        <v>reject</v>
      </c>
      <c r="Q793" t="e">
        <f>VLOOKUP($F793,'PAHs abbreviations'!$A$2:$B$17,2,FALSE)</f>
        <v>#N/A</v>
      </c>
      <c r="R793" s="3">
        <v>0.05</v>
      </c>
    </row>
    <row r="794" spans="1:18" hidden="1">
      <c r="A794" t="s">
        <v>109</v>
      </c>
      <c r="B794" t="s">
        <v>124</v>
      </c>
      <c r="C794" t="s">
        <v>137</v>
      </c>
      <c r="D794">
        <v>800</v>
      </c>
      <c r="E794" t="s">
        <v>119</v>
      </c>
      <c r="F794" t="s">
        <v>82</v>
      </c>
      <c r="G794" t="s">
        <v>76</v>
      </c>
      <c r="H794" s="3" t="s">
        <v>95</v>
      </c>
      <c r="I794" t="s">
        <v>27</v>
      </c>
      <c r="J794" s="1" t="s">
        <v>119</v>
      </c>
      <c r="K794" s="1" t="s">
        <v>119</v>
      </c>
      <c r="L794" t="b">
        <f>IF(COUNTIF(carcinogens!$A$2:$A$35,F794),TRUE,FALSE)</f>
        <v>1</v>
      </c>
      <c r="M794" t="b">
        <f t="shared" si="48"/>
        <v>1</v>
      </c>
      <c r="N794" s="3" t="str">
        <f t="shared" si="47"/>
        <v>&lt; 0.05</v>
      </c>
      <c r="O794" t="b">
        <f t="shared" si="49"/>
        <v>1</v>
      </c>
      <c r="P794" t="str">
        <f>VLOOKUP(C794,'Feedstock source'!$A$1:$B$8,2,FALSE)</f>
        <v>reject</v>
      </c>
      <c r="Q794" t="e">
        <f>VLOOKUP($F794,'PAHs abbreviations'!$A$2:$B$17,2,FALSE)</f>
        <v>#N/A</v>
      </c>
      <c r="R794" s="3">
        <v>0.05</v>
      </c>
    </row>
    <row r="795" spans="1:18" hidden="1">
      <c r="A795" t="s">
        <v>109</v>
      </c>
      <c r="B795" t="s">
        <v>124</v>
      </c>
      <c r="C795" t="s">
        <v>137</v>
      </c>
      <c r="D795">
        <v>800</v>
      </c>
      <c r="E795" t="s">
        <v>119</v>
      </c>
      <c r="F795" t="s">
        <v>90</v>
      </c>
      <c r="G795" t="s">
        <v>76</v>
      </c>
      <c r="H795" s="3" t="s">
        <v>95</v>
      </c>
      <c r="I795" t="s">
        <v>27</v>
      </c>
      <c r="J795" s="1" t="s">
        <v>119</v>
      </c>
      <c r="K795" s="1" t="s">
        <v>119</v>
      </c>
      <c r="L795" t="b">
        <f>IF(COUNTIF(carcinogens!$A$2:$A$35,F795),TRUE,FALSE)</f>
        <v>1</v>
      </c>
      <c r="M795" t="b">
        <f t="shared" si="48"/>
        <v>1</v>
      </c>
      <c r="N795" s="3" t="str">
        <f t="shared" si="47"/>
        <v>&lt; 0.05</v>
      </c>
      <c r="O795" t="b">
        <f t="shared" si="49"/>
        <v>1</v>
      </c>
      <c r="P795" t="str">
        <f>VLOOKUP(C795,'Feedstock source'!$A$1:$B$8,2,FALSE)</f>
        <v>reject</v>
      </c>
      <c r="Q795" t="e">
        <f>VLOOKUP($F795,'PAHs abbreviations'!$A$2:$B$17,2,FALSE)</f>
        <v>#N/A</v>
      </c>
      <c r="R795" s="3">
        <v>0.05</v>
      </c>
    </row>
    <row r="796" spans="1:18" hidden="1">
      <c r="A796" t="s">
        <v>109</v>
      </c>
      <c r="B796" t="s">
        <v>124</v>
      </c>
      <c r="C796" t="s">
        <v>137</v>
      </c>
      <c r="D796">
        <v>800</v>
      </c>
      <c r="E796" t="s">
        <v>119</v>
      </c>
      <c r="F796" t="s">
        <v>79</v>
      </c>
      <c r="G796" t="s">
        <v>76</v>
      </c>
      <c r="H796" s="3" t="s">
        <v>95</v>
      </c>
      <c r="I796" t="s">
        <v>27</v>
      </c>
      <c r="J796" s="1" t="s">
        <v>119</v>
      </c>
      <c r="K796" s="1" t="s">
        <v>119</v>
      </c>
      <c r="L796" t="b">
        <f>IF(COUNTIF(carcinogens!$A$2:$A$35,F796),TRUE,FALSE)</f>
        <v>1</v>
      </c>
      <c r="M796" t="b">
        <f t="shared" si="48"/>
        <v>1</v>
      </c>
      <c r="N796" s="3" t="str">
        <f t="shared" si="47"/>
        <v>&lt; 0.05</v>
      </c>
      <c r="O796" t="b">
        <f t="shared" si="49"/>
        <v>1</v>
      </c>
      <c r="P796" t="str">
        <f>VLOOKUP(C796,'Feedstock source'!$A$1:$B$8,2,FALSE)</f>
        <v>reject</v>
      </c>
      <c r="Q796" t="e">
        <f>VLOOKUP($F796,'PAHs abbreviations'!$A$2:$B$17,2,FALSE)</f>
        <v>#N/A</v>
      </c>
      <c r="R796" s="3">
        <v>0.05</v>
      </c>
    </row>
    <row r="797" spans="1:18" hidden="1">
      <c r="A797" t="s">
        <v>109</v>
      </c>
      <c r="B797" t="s">
        <v>124</v>
      </c>
      <c r="C797" t="s">
        <v>137</v>
      </c>
      <c r="D797">
        <v>800</v>
      </c>
      <c r="E797" t="s">
        <v>119</v>
      </c>
      <c r="F797" t="s">
        <v>86</v>
      </c>
      <c r="G797" t="s">
        <v>76</v>
      </c>
      <c r="H797" s="3" t="s">
        <v>95</v>
      </c>
      <c r="I797" t="s">
        <v>27</v>
      </c>
      <c r="J797" s="1" t="s">
        <v>119</v>
      </c>
      <c r="K797" s="1" t="s">
        <v>119</v>
      </c>
      <c r="L797" t="b">
        <f>IF(COUNTIF(carcinogens!$A$2:$A$35,F797),TRUE,FALSE)</f>
        <v>1</v>
      </c>
      <c r="M797" t="b">
        <f t="shared" si="48"/>
        <v>1</v>
      </c>
      <c r="N797" s="3" t="str">
        <f t="shared" si="47"/>
        <v>&lt; 0.05</v>
      </c>
      <c r="O797" t="b">
        <f t="shared" si="49"/>
        <v>1</v>
      </c>
      <c r="P797" t="str">
        <f>VLOOKUP(C797,'Feedstock source'!$A$1:$B$8,2,FALSE)</f>
        <v>reject</v>
      </c>
      <c r="Q797" t="e">
        <f>VLOOKUP($F797,'PAHs abbreviations'!$A$2:$B$17,2,FALSE)</f>
        <v>#N/A</v>
      </c>
      <c r="R797" s="3">
        <v>0.05</v>
      </c>
    </row>
    <row r="798" spans="1:18" hidden="1">
      <c r="A798" t="s">
        <v>109</v>
      </c>
      <c r="B798" t="s">
        <v>124</v>
      </c>
      <c r="C798" t="s">
        <v>137</v>
      </c>
      <c r="D798">
        <v>800</v>
      </c>
      <c r="E798" t="s">
        <v>119</v>
      </c>
      <c r="F798" t="s">
        <v>91</v>
      </c>
      <c r="G798" t="s">
        <v>76</v>
      </c>
      <c r="H798" s="3" t="s">
        <v>95</v>
      </c>
      <c r="I798" t="s">
        <v>27</v>
      </c>
      <c r="J798" s="1" t="s">
        <v>119</v>
      </c>
      <c r="K798" s="1" t="s">
        <v>119</v>
      </c>
      <c r="L798" t="b">
        <f>IF(COUNTIF(carcinogens!$A$2:$A$35,F798),TRUE,FALSE)</f>
        <v>1</v>
      </c>
      <c r="M798" t="b">
        <f t="shared" si="48"/>
        <v>1</v>
      </c>
      <c r="N798" s="3" t="str">
        <f t="shared" si="47"/>
        <v>&lt; 0.05</v>
      </c>
      <c r="O798" t="b">
        <f t="shared" si="49"/>
        <v>1</v>
      </c>
      <c r="P798" t="str">
        <f>VLOOKUP(C798,'Feedstock source'!$A$1:$B$8,2,FALSE)</f>
        <v>reject</v>
      </c>
      <c r="Q798" t="e">
        <f>VLOOKUP($F798,'PAHs abbreviations'!$A$2:$B$17,2,FALSE)</f>
        <v>#N/A</v>
      </c>
      <c r="R798" s="3">
        <v>0.05</v>
      </c>
    </row>
    <row r="799" spans="1:18" hidden="1">
      <c r="A799" t="s">
        <v>109</v>
      </c>
      <c r="B799" t="s">
        <v>124</v>
      </c>
      <c r="C799" t="s">
        <v>137</v>
      </c>
      <c r="D799">
        <v>800</v>
      </c>
      <c r="E799" t="s">
        <v>119</v>
      </c>
      <c r="F799" t="s">
        <v>87</v>
      </c>
      <c r="G799" t="s">
        <v>76</v>
      </c>
      <c r="H799" s="3" t="s">
        <v>95</v>
      </c>
      <c r="I799" t="s">
        <v>27</v>
      </c>
      <c r="J799" s="1" t="s">
        <v>119</v>
      </c>
      <c r="K799" s="1" t="s">
        <v>119</v>
      </c>
      <c r="L799" t="b">
        <f>IF(COUNTIF(carcinogens!$A$2:$A$35,F799),TRUE,FALSE)</f>
        <v>1</v>
      </c>
      <c r="M799" t="b">
        <f t="shared" si="48"/>
        <v>1</v>
      </c>
      <c r="N799" s="3" t="str">
        <f t="shared" si="47"/>
        <v>&lt; 0.05</v>
      </c>
      <c r="O799" t="b">
        <f t="shared" si="49"/>
        <v>1</v>
      </c>
      <c r="P799" t="str">
        <f>VLOOKUP(C799,'Feedstock source'!$A$1:$B$8,2,FALSE)</f>
        <v>reject</v>
      </c>
      <c r="Q799" t="e">
        <f>VLOOKUP($F799,'PAHs abbreviations'!$A$2:$B$17,2,FALSE)</f>
        <v>#N/A</v>
      </c>
      <c r="R799" s="3">
        <v>0.05</v>
      </c>
    </row>
    <row r="800" spans="1:18" hidden="1">
      <c r="A800" t="s">
        <v>109</v>
      </c>
      <c r="B800" t="s">
        <v>124</v>
      </c>
      <c r="C800" t="s">
        <v>137</v>
      </c>
      <c r="D800">
        <v>800</v>
      </c>
      <c r="E800" t="s">
        <v>119</v>
      </c>
      <c r="F800" t="s">
        <v>77</v>
      </c>
      <c r="G800" t="s">
        <v>76</v>
      </c>
      <c r="H800" s="3" t="s">
        <v>95</v>
      </c>
      <c r="I800" t="s">
        <v>27</v>
      </c>
      <c r="J800" s="1" t="s">
        <v>119</v>
      </c>
      <c r="K800" s="1" t="s">
        <v>119</v>
      </c>
      <c r="L800" t="b">
        <f>IF(COUNTIF(carcinogens!$A$2:$A$35,F800),TRUE,FALSE)</f>
        <v>1</v>
      </c>
      <c r="M800" t="b">
        <f t="shared" si="48"/>
        <v>1</v>
      </c>
      <c r="N800" s="3" t="str">
        <f t="shared" si="47"/>
        <v>&lt; 0.05</v>
      </c>
      <c r="O800" t="b">
        <f t="shared" si="49"/>
        <v>1</v>
      </c>
      <c r="P800" t="str">
        <f>VLOOKUP(C800,'Feedstock source'!$A$1:$B$8,2,FALSE)</f>
        <v>reject</v>
      </c>
      <c r="Q800" t="e">
        <f>VLOOKUP($F800,'PAHs abbreviations'!$A$2:$B$17,2,FALSE)</f>
        <v>#N/A</v>
      </c>
      <c r="R800" s="3">
        <v>0.05</v>
      </c>
    </row>
    <row r="801" spans="1:18" hidden="1">
      <c r="A801" t="s">
        <v>109</v>
      </c>
      <c r="B801" t="s">
        <v>124</v>
      </c>
      <c r="C801" t="s">
        <v>137</v>
      </c>
      <c r="D801">
        <v>800</v>
      </c>
      <c r="E801" t="s">
        <v>119</v>
      </c>
      <c r="F801" t="s">
        <v>85</v>
      </c>
      <c r="G801" t="s">
        <v>76</v>
      </c>
      <c r="H801" s="3" t="s">
        <v>95</v>
      </c>
      <c r="I801" t="s">
        <v>27</v>
      </c>
      <c r="J801" s="1" t="s">
        <v>119</v>
      </c>
      <c r="K801" s="1" t="s">
        <v>119</v>
      </c>
      <c r="L801" t="b">
        <f>IF(COUNTIF(carcinogens!$A$2:$A$35,F801),TRUE,FALSE)</f>
        <v>1</v>
      </c>
      <c r="M801" t="b">
        <f t="shared" si="48"/>
        <v>1</v>
      </c>
      <c r="N801" s="3" t="str">
        <f t="shared" si="47"/>
        <v>&lt; 0.05</v>
      </c>
      <c r="O801" t="b">
        <f t="shared" si="49"/>
        <v>1</v>
      </c>
      <c r="P801" t="str">
        <f>VLOOKUP(C801,'Feedstock source'!$A$1:$B$8,2,FALSE)</f>
        <v>reject</v>
      </c>
      <c r="Q801" t="e">
        <f>VLOOKUP($F801,'PAHs abbreviations'!$A$2:$B$17,2,FALSE)</f>
        <v>#N/A</v>
      </c>
      <c r="R801" s="3">
        <v>0.05</v>
      </c>
    </row>
    <row r="802" spans="1:18" hidden="1">
      <c r="A802" t="s">
        <v>109</v>
      </c>
      <c r="B802" t="s">
        <v>124</v>
      </c>
      <c r="C802" t="s">
        <v>137</v>
      </c>
      <c r="D802">
        <v>800</v>
      </c>
      <c r="E802" t="s">
        <v>119</v>
      </c>
      <c r="F802" t="s">
        <v>84</v>
      </c>
      <c r="G802" t="s">
        <v>76</v>
      </c>
      <c r="H802" s="3" t="s">
        <v>156</v>
      </c>
      <c r="I802" t="s">
        <v>27</v>
      </c>
      <c r="J802" s="1" t="s">
        <v>119</v>
      </c>
      <c r="K802" s="1" t="s">
        <v>119</v>
      </c>
      <c r="L802" t="b">
        <f>IF(COUNTIF(carcinogens!$A$2:$A$35,F802),TRUE,FALSE)</f>
        <v>1</v>
      </c>
      <c r="M802" t="b">
        <f t="shared" si="48"/>
        <v>1</v>
      </c>
      <c r="N802" s="3" t="str">
        <f t="shared" si="47"/>
        <v>&lt; 0.50</v>
      </c>
      <c r="O802" t="b">
        <f t="shared" si="49"/>
        <v>1</v>
      </c>
      <c r="P802" t="str">
        <f>VLOOKUP(C802,'Feedstock source'!$A$1:$B$8,2,FALSE)</f>
        <v>reject</v>
      </c>
      <c r="Q802" t="e">
        <f>VLOOKUP($F802,'PAHs abbreviations'!$A$2:$B$17,2,FALSE)</f>
        <v>#N/A</v>
      </c>
      <c r="R802" s="3">
        <v>0.5</v>
      </c>
    </row>
    <row r="803" spans="1:18" hidden="1">
      <c r="A803" t="s">
        <v>109</v>
      </c>
      <c r="B803" t="s">
        <v>124</v>
      </c>
      <c r="C803" t="s">
        <v>137</v>
      </c>
      <c r="D803">
        <v>800</v>
      </c>
      <c r="E803" t="s">
        <v>119</v>
      </c>
      <c r="F803" t="s">
        <v>94</v>
      </c>
      <c r="G803" t="s">
        <v>76</v>
      </c>
      <c r="H803" s="3" t="s">
        <v>156</v>
      </c>
      <c r="I803" t="s">
        <v>27</v>
      </c>
      <c r="J803" s="1" t="s">
        <v>119</v>
      </c>
      <c r="K803" s="1" t="s">
        <v>119</v>
      </c>
      <c r="L803" t="b">
        <f>IF(COUNTIF(carcinogens!$A$2:$A$35,F803),TRUE,FALSE)</f>
        <v>1</v>
      </c>
      <c r="M803" t="b">
        <f t="shared" si="48"/>
        <v>1</v>
      </c>
      <c r="N803" s="3" t="str">
        <f t="shared" si="47"/>
        <v>&lt; 0.50</v>
      </c>
      <c r="O803" t="b">
        <f t="shared" si="49"/>
        <v>1</v>
      </c>
      <c r="P803" t="str">
        <f>VLOOKUP(C803,'Feedstock source'!$A$1:$B$8,2,FALSE)</f>
        <v>reject</v>
      </c>
      <c r="Q803" t="e">
        <f>VLOOKUP($F803,'PAHs abbreviations'!$A$2:$B$17,2,FALSE)</f>
        <v>#N/A</v>
      </c>
      <c r="R803" s="3">
        <v>0.5</v>
      </c>
    </row>
    <row r="804" spans="1:18" hidden="1">
      <c r="A804" t="s">
        <v>108</v>
      </c>
      <c r="B804" t="s">
        <v>123</v>
      </c>
      <c r="C804" t="s">
        <v>137</v>
      </c>
      <c r="D804">
        <v>600</v>
      </c>
      <c r="E804" t="s">
        <v>119</v>
      </c>
      <c r="F804" t="s">
        <v>49</v>
      </c>
      <c r="G804" t="s">
        <v>46</v>
      </c>
      <c r="H804" s="3">
        <v>2.5999999999999999E-2</v>
      </c>
      <c r="I804" t="s">
        <v>0</v>
      </c>
      <c r="J804" s="1" t="s">
        <v>119</v>
      </c>
      <c r="K804" s="1" t="s">
        <v>119</v>
      </c>
      <c r="L804" t="b">
        <f>IF(COUNTIF(carcinogens!$A$2:$A$35,F804),TRUE,FALSE)</f>
        <v>0</v>
      </c>
      <c r="M804" t="b">
        <f t="shared" si="48"/>
        <v>0</v>
      </c>
      <c r="N804" s="3">
        <f t="shared" ref="N804:N867" si="50">H804</f>
        <v>2.5999999999999999E-2</v>
      </c>
      <c r="O804" t="b">
        <f t="shared" si="49"/>
        <v>0</v>
      </c>
      <c r="P804" t="str">
        <f>VLOOKUP(C804,'Feedstock source'!$A$1:$B$8,2,FALSE)</f>
        <v>reject</v>
      </c>
      <c r="Q804" t="str">
        <f>VLOOKUP($F804,'PAHs abbreviations'!$A$2:$B$17,2,FALSE)</f>
        <v>Ace</v>
      </c>
      <c r="R804" s="3">
        <v>2.5999999999999999E-2</v>
      </c>
    </row>
    <row r="805" spans="1:18" hidden="1">
      <c r="A805" t="s">
        <v>108</v>
      </c>
      <c r="B805" t="s">
        <v>123</v>
      </c>
      <c r="C805" t="s">
        <v>137</v>
      </c>
      <c r="D805">
        <v>600</v>
      </c>
      <c r="E805" t="s">
        <v>119</v>
      </c>
      <c r="F805" t="s">
        <v>49</v>
      </c>
      <c r="G805" t="s">
        <v>46</v>
      </c>
      <c r="H805" s="3">
        <v>2.7E-2</v>
      </c>
      <c r="I805" t="s">
        <v>0</v>
      </c>
      <c r="J805" s="1" t="s">
        <v>119</v>
      </c>
      <c r="K805" s="1" t="s">
        <v>119</v>
      </c>
      <c r="L805" t="b">
        <f>IF(COUNTIF(carcinogens!$A$2:$A$35,F805),TRUE,FALSE)</f>
        <v>0</v>
      </c>
      <c r="M805" t="b">
        <f t="shared" si="48"/>
        <v>0</v>
      </c>
      <c r="N805" s="3">
        <f t="shared" si="50"/>
        <v>2.7E-2</v>
      </c>
      <c r="O805" t="b">
        <f t="shared" si="49"/>
        <v>0</v>
      </c>
      <c r="P805" t="str">
        <f>VLOOKUP(C805,'Feedstock source'!$A$1:$B$8,2,FALSE)</f>
        <v>reject</v>
      </c>
      <c r="Q805" t="str">
        <f>VLOOKUP($F805,'PAHs abbreviations'!$A$2:$B$17,2,FALSE)</f>
        <v>Ace</v>
      </c>
      <c r="R805" s="3">
        <v>2.7E-2</v>
      </c>
    </row>
    <row r="806" spans="1:18" hidden="1">
      <c r="A806" t="s">
        <v>108</v>
      </c>
      <c r="B806" t="s">
        <v>123</v>
      </c>
      <c r="C806" t="s">
        <v>137</v>
      </c>
      <c r="D806">
        <v>600</v>
      </c>
      <c r="E806" t="s">
        <v>119</v>
      </c>
      <c r="F806" t="s">
        <v>49</v>
      </c>
      <c r="G806" t="s">
        <v>46</v>
      </c>
      <c r="H806" s="3">
        <v>3.1E-2</v>
      </c>
      <c r="I806" t="s">
        <v>0</v>
      </c>
      <c r="J806" s="1" t="s">
        <v>119</v>
      </c>
      <c r="K806" s="1" t="s">
        <v>119</v>
      </c>
      <c r="L806" t="b">
        <f>IF(COUNTIF(carcinogens!$A$2:$A$35,F806),TRUE,FALSE)</f>
        <v>0</v>
      </c>
      <c r="M806" t="b">
        <f t="shared" si="48"/>
        <v>0</v>
      </c>
      <c r="N806" s="3">
        <f t="shared" si="50"/>
        <v>3.1E-2</v>
      </c>
      <c r="O806" t="b">
        <f t="shared" si="49"/>
        <v>0</v>
      </c>
      <c r="P806" t="str">
        <f>VLOOKUP(C806,'Feedstock source'!$A$1:$B$8,2,FALSE)</f>
        <v>reject</v>
      </c>
      <c r="Q806" t="str">
        <f>VLOOKUP($F806,'PAHs abbreviations'!$A$2:$B$17,2,FALSE)</f>
        <v>Ace</v>
      </c>
      <c r="R806" s="3">
        <v>3.1E-2</v>
      </c>
    </row>
    <row r="807" spans="1:18" hidden="1">
      <c r="A807" t="s">
        <v>108</v>
      </c>
      <c r="B807" t="s">
        <v>123</v>
      </c>
      <c r="C807" t="s">
        <v>137</v>
      </c>
      <c r="D807">
        <v>600</v>
      </c>
      <c r="E807" t="s">
        <v>119</v>
      </c>
      <c r="F807" t="s">
        <v>48</v>
      </c>
      <c r="G807" t="s">
        <v>46</v>
      </c>
      <c r="H807" s="3">
        <v>0.219</v>
      </c>
      <c r="I807" t="s">
        <v>0</v>
      </c>
      <c r="J807" s="1" t="s">
        <v>119</v>
      </c>
      <c r="K807" s="1" t="s">
        <v>119</v>
      </c>
      <c r="L807" t="b">
        <f>IF(COUNTIF(carcinogens!$A$2:$A$35,F807),TRUE,FALSE)</f>
        <v>0</v>
      </c>
      <c r="M807" t="b">
        <f t="shared" si="48"/>
        <v>0</v>
      </c>
      <c r="N807" s="3">
        <f t="shared" si="50"/>
        <v>0.219</v>
      </c>
      <c r="O807" t="b">
        <f t="shared" si="49"/>
        <v>0</v>
      </c>
      <c r="P807" t="str">
        <f>VLOOKUP(C807,'Feedstock source'!$A$1:$B$8,2,FALSE)</f>
        <v>reject</v>
      </c>
      <c r="Q807" t="str">
        <f>VLOOKUP($F807,'PAHs abbreviations'!$A$2:$B$17,2,FALSE)</f>
        <v>Acy</v>
      </c>
      <c r="R807" s="3">
        <v>0.219</v>
      </c>
    </row>
    <row r="808" spans="1:18" hidden="1">
      <c r="A808" t="s">
        <v>108</v>
      </c>
      <c r="B808" t="s">
        <v>123</v>
      </c>
      <c r="C808" t="s">
        <v>137</v>
      </c>
      <c r="D808">
        <v>600</v>
      </c>
      <c r="E808" t="s">
        <v>119</v>
      </c>
      <c r="F808" t="s">
        <v>48</v>
      </c>
      <c r="G808" t="s">
        <v>46</v>
      </c>
      <c r="H808" s="3">
        <v>0.23200000000000001</v>
      </c>
      <c r="I808" t="s">
        <v>0</v>
      </c>
      <c r="J808" s="1" t="s">
        <v>119</v>
      </c>
      <c r="K808" s="1" t="s">
        <v>119</v>
      </c>
      <c r="L808" t="b">
        <f>IF(COUNTIF(carcinogens!$A$2:$A$35,F808),TRUE,FALSE)</f>
        <v>0</v>
      </c>
      <c r="M808" t="b">
        <f t="shared" si="48"/>
        <v>0</v>
      </c>
      <c r="N808" s="3">
        <f t="shared" si="50"/>
        <v>0.23200000000000001</v>
      </c>
      <c r="O808" t="b">
        <f t="shared" si="49"/>
        <v>0</v>
      </c>
      <c r="P808" t="str">
        <f>VLOOKUP(C808,'Feedstock source'!$A$1:$B$8,2,FALSE)</f>
        <v>reject</v>
      </c>
      <c r="Q808" t="str">
        <f>VLOOKUP($F808,'PAHs abbreviations'!$A$2:$B$17,2,FALSE)</f>
        <v>Acy</v>
      </c>
      <c r="R808" s="3">
        <v>0.23200000000000001</v>
      </c>
    </row>
    <row r="809" spans="1:18" hidden="1">
      <c r="A809" t="s">
        <v>108</v>
      </c>
      <c r="B809" t="s">
        <v>123</v>
      </c>
      <c r="C809" t="s">
        <v>137</v>
      </c>
      <c r="D809">
        <v>600</v>
      </c>
      <c r="E809" t="s">
        <v>119</v>
      </c>
      <c r="F809" t="s">
        <v>48</v>
      </c>
      <c r="G809" t="s">
        <v>46</v>
      </c>
      <c r="H809" s="3">
        <v>0.25</v>
      </c>
      <c r="I809" t="s">
        <v>0</v>
      </c>
      <c r="J809" s="1" t="s">
        <v>119</v>
      </c>
      <c r="K809" s="1" t="s">
        <v>119</v>
      </c>
      <c r="L809" t="b">
        <f>IF(COUNTIF(carcinogens!$A$2:$A$35,F809),TRUE,FALSE)</f>
        <v>0</v>
      </c>
      <c r="M809" t="b">
        <f t="shared" si="48"/>
        <v>0</v>
      </c>
      <c r="N809" s="3">
        <f t="shared" si="50"/>
        <v>0.25</v>
      </c>
      <c r="O809" t="b">
        <f t="shared" si="49"/>
        <v>0</v>
      </c>
      <c r="P809" t="str">
        <f>VLOOKUP(C809,'Feedstock source'!$A$1:$B$8,2,FALSE)</f>
        <v>reject</v>
      </c>
      <c r="Q809" t="str">
        <f>VLOOKUP($F809,'PAHs abbreviations'!$A$2:$B$17,2,FALSE)</f>
        <v>Acy</v>
      </c>
      <c r="R809" s="3">
        <v>0.25</v>
      </c>
    </row>
    <row r="810" spans="1:18" hidden="1">
      <c r="A810" t="s">
        <v>108</v>
      </c>
      <c r="B810" t="s">
        <v>123</v>
      </c>
      <c r="C810" t="s">
        <v>137</v>
      </c>
      <c r="D810">
        <v>600</v>
      </c>
      <c r="E810" t="s">
        <v>119</v>
      </c>
      <c r="F810" t="s">
        <v>52</v>
      </c>
      <c r="G810" t="s">
        <v>46</v>
      </c>
      <c r="H810" s="3">
        <v>0.19800000000000001</v>
      </c>
      <c r="I810" t="s">
        <v>0</v>
      </c>
      <c r="J810" s="1" t="s">
        <v>119</v>
      </c>
      <c r="K810" s="1" t="s">
        <v>119</v>
      </c>
      <c r="L810" t="b">
        <f>IF(COUNTIF(carcinogens!$A$2:$A$35,F810),TRUE,FALSE)</f>
        <v>0</v>
      </c>
      <c r="M810" t="b">
        <f t="shared" si="48"/>
        <v>0</v>
      </c>
      <c r="N810" s="3">
        <f t="shared" si="50"/>
        <v>0.19800000000000001</v>
      </c>
      <c r="O810" t="b">
        <f t="shared" si="49"/>
        <v>0</v>
      </c>
      <c r="P810" t="str">
        <f>VLOOKUP(C810,'Feedstock source'!$A$1:$B$8,2,FALSE)</f>
        <v>reject</v>
      </c>
      <c r="Q810" t="str">
        <f>VLOOKUP($F810,'PAHs abbreviations'!$A$2:$B$17,2,FALSE)</f>
        <v>Ant</v>
      </c>
      <c r="R810" s="3">
        <v>0.19800000000000001</v>
      </c>
    </row>
    <row r="811" spans="1:18" hidden="1">
      <c r="A811" t="s">
        <v>108</v>
      </c>
      <c r="B811" t="s">
        <v>123</v>
      </c>
      <c r="C811" t="s">
        <v>137</v>
      </c>
      <c r="D811">
        <v>600</v>
      </c>
      <c r="E811" t="s">
        <v>119</v>
      </c>
      <c r="F811" t="s">
        <v>52</v>
      </c>
      <c r="G811" t="s">
        <v>46</v>
      </c>
      <c r="H811" s="3">
        <v>0.20300000000000001</v>
      </c>
      <c r="I811" t="s">
        <v>0</v>
      </c>
      <c r="J811" s="1" t="s">
        <v>119</v>
      </c>
      <c r="K811" s="1" t="s">
        <v>119</v>
      </c>
      <c r="L811" t="b">
        <f>IF(COUNTIF(carcinogens!$A$2:$A$35,F811),TRUE,FALSE)</f>
        <v>0</v>
      </c>
      <c r="M811" t="b">
        <f t="shared" si="48"/>
        <v>0</v>
      </c>
      <c r="N811" s="3">
        <f t="shared" si="50"/>
        <v>0.20300000000000001</v>
      </c>
      <c r="O811" t="b">
        <f t="shared" si="49"/>
        <v>0</v>
      </c>
      <c r="P811" t="str">
        <f>VLOOKUP(C811,'Feedstock source'!$A$1:$B$8,2,FALSE)</f>
        <v>reject</v>
      </c>
      <c r="Q811" t="str">
        <f>VLOOKUP($F811,'PAHs abbreviations'!$A$2:$B$17,2,FALSE)</f>
        <v>Ant</v>
      </c>
      <c r="R811" s="3">
        <v>0.20300000000000001</v>
      </c>
    </row>
    <row r="812" spans="1:18" hidden="1">
      <c r="A812" t="s">
        <v>108</v>
      </c>
      <c r="B812" t="s">
        <v>123</v>
      </c>
      <c r="C812" t="s">
        <v>137</v>
      </c>
      <c r="D812">
        <v>600</v>
      </c>
      <c r="E812" t="s">
        <v>119</v>
      </c>
      <c r="F812" t="s">
        <v>52</v>
      </c>
      <c r="G812" t="s">
        <v>46</v>
      </c>
      <c r="H812" s="3">
        <v>0.22</v>
      </c>
      <c r="I812" t="s">
        <v>0</v>
      </c>
      <c r="J812" s="1" t="s">
        <v>119</v>
      </c>
      <c r="K812" s="1" t="s">
        <v>119</v>
      </c>
      <c r="L812" t="b">
        <f>IF(COUNTIF(carcinogens!$A$2:$A$35,F812),TRUE,FALSE)</f>
        <v>0</v>
      </c>
      <c r="M812" t="b">
        <f t="shared" si="48"/>
        <v>0</v>
      </c>
      <c r="N812" s="3">
        <f t="shared" si="50"/>
        <v>0.22</v>
      </c>
      <c r="O812" t="b">
        <f t="shared" si="49"/>
        <v>0</v>
      </c>
      <c r="P812" t="str">
        <f>VLOOKUP(C812,'Feedstock source'!$A$1:$B$8,2,FALSE)</f>
        <v>reject</v>
      </c>
      <c r="Q812" t="str">
        <f>VLOOKUP($F812,'PAHs abbreviations'!$A$2:$B$17,2,FALSE)</f>
        <v>Ant</v>
      </c>
      <c r="R812" s="3">
        <v>0.22</v>
      </c>
    </row>
    <row r="813" spans="1:18" hidden="1">
      <c r="A813" t="s">
        <v>108</v>
      </c>
      <c r="B813" t="s">
        <v>123</v>
      </c>
      <c r="C813" t="s">
        <v>137</v>
      </c>
      <c r="D813">
        <v>600</v>
      </c>
      <c r="E813" t="s">
        <v>119</v>
      </c>
      <c r="F813" t="s">
        <v>55</v>
      </c>
      <c r="G813" t="s">
        <v>46</v>
      </c>
      <c r="H813" s="3">
        <v>3.4000000000000002E-2</v>
      </c>
      <c r="I813" t="s">
        <v>0</v>
      </c>
      <c r="J813" s="1" t="s">
        <v>119</v>
      </c>
      <c r="K813" s="1" t="s">
        <v>119</v>
      </c>
      <c r="L813" t="b">
        <f>IF(COUNTIF(carcinogens!$A$2:$A$35,F813),TRUE,FALSE)</f>
        <v>1</v>
      </c>
      <c r="M813" t="b">
        <f t="shared" si="48"/>
        <v>0</v>
      </c>
      <c r="N813" s="3">
        <f t="shared" si="50"/>
        <v>3.4000000000000002E-2</v>
      </c>
      <c r="O813" t="b">
        <f t="shared" si="49"/>
        <v>0</v>
      </c>
      <c r="P813" t="str">
        <f>VLOOKUP(C813,'Feedstock source'!$A$1:$B$8,2,FALSE)</f>
        <v>reject</v>
      </c>
      <c r="Q813" t="str">
        <f>VLOOKUP($F813,'PAHs abbreviations'!$A$2:$B$17,2,FALSE)</f>
        <v>B(a)A</v>
      </c>
      <c r="R813" s="3">
        <v>3.4000000000000002E-2</v>
      </c>
    </row>
    <row r="814" spans="1:18" hidden="1">
      <c r="A814" t="s">
        <v>108</v>
      </c>
      <c r="B814" t="s">
        <v>123</v>
      </c>
      <c r="C814" t="s">
        <v>137</v>
      </c>
      <c r="D814">
        <v>600</v>
      </c>
      <c r="E814" t="s">
        <v>119</v>
      </c>
      <c r="F814" t="s">
        <v>55</v>
      </c>
      <c r="G814" t="s">
        <v>46</v>
      </c>
      <c r="H814" s="3">
        <v>3.5999999999999997E-2</v>
      </c>
      <c r="I814" t="s">
        <v>0</v>
      </c>
      <c r="J814" s="1" t="s">
        <v>119</v>
      </c>
      <c r="K814" s="1" t="s">
        <v>119</v>
      </c>
      <c r="L814" t="b">
        <f>IF(COUNTIF(carcinogens!$A$2:$A$35,F814),TRUE,FALSE)</f>
        <v>1</v>
      </c>
      <c r="M814" t="b">
        <f t="shared" si="48"/>
        <v>0</v>
      </c>
      <c r="N814" s="3">
        <f t="shared" si="50"/>
        <v>3.5999999999999997E-2</v>
      </c>
      <c r="O814" t="b">
        <f t="shared" si="49"/>
        <v>0</v>
      </c>
      <c r="P814" t="str">
        <f>VLOOKUP(C814,'Feedstock source'!$A$1:$B$8,2,FALSE)</f>
        <v>reject</v>
      </c>
      <c r="Q814" t="str">
        <f>VLOOKUP($F814,'PAHs abbreviations'!$A$2:$B$17,2,FALSE)</f>
        <v>B(a)A</v>
      </c>
      <c r="R814" s="3">
        <v>3.5999999999999997E-2</v>
      </c>
    </row>
    <row r="815" spans="1:18" hidden="1">
      <c r="A815" t="s">
        <v>108</v>
      </c>
      <c r="B815" t="s">
        <v>123</v>
      </c>
      <c r="C815" t="s">
        <v>137</v>
      </c>
      <c r="D815">
        <v>600</v>
      </c>
      <c r="E815" t="s">
        <v>119</v>
      </c>
      <c r="F815" t="s">
        <v>55</v>
      </c>
      <c r="G815" t="s">
        <v>46</v>
      </c>
      <c r="H815" s="3">
        <v>4.1000000000000002E-2</v>
      </c>
      <c r="I815" t="s">
        <v>0</v>
      </c>
      <c r="J815" s="1" t="s">
        <v>119</v>
      </c>
      <c r="K815" s="1" t="s">
        <v>119</v>
      </c>
      <c r="L815" t="b">
        <f>IF(COUNTIF(carcinogens!$A$2:$A$35,F815),TRUE,FALSE)</f>
        <v>1</v>
      </c>
      <c r="M815" t="b">
        <f t="shared" si="48"/>
        <v>0</v>
      </c>
      <c r="N815" s="3">
        <f t="shared" si="50"/>
        <v>4.1000000000000002E-2</v>
      </c>
      <c r="O815" t="b">
        <f t="shared" si="49"/>
        <v>0</v>
      </c>
      <c r="P815" t="str">
        <f>VLOOKUP(C815,'Feedstock source'!$A$1:$B$8,2,FALSE)</f>
        <v>reject</v>
      </c>
      <c r="Q815" t="str">
        <f>VLOOKUP($F815,'PAHs abbreviations'!$A$2:$B$17,2,FALSE)</f>
        <v>B(a)A</v>
      </c>
      <c r="R815" s="3">
        <v>4.1000000000000002E-2</v>
      </c>
    </row>
    <row r="816" spans="1:18" hidden="1">
      <c r="A816" t="s">
        <v>108</v>
      </c>
      <c r="B816" t="s">
        <v>123</v>
      </c>
      <c r="C816" t="s">
        <v>137</v>
      </c>
      <c r="D816">
        <v>600</v>
      </c>
      <c r="E816" t="s">
        <v>119</v>
      </c>
      <c r="F816" t="s">
        <v>59</v>
      </c>
      <c r="G816" t="s">
        <v>46</v>
      </c>
      <c r="H816" s="3">
        <v>4.39999999999999E-2</v>
      </c>
      <c r="I816" t="s">
        <v>0</v>
      </c>
      <c r="J816" s="1" t="s">
        <v>119</v>
      </c>
      <c r="K816" s="1" t="s">
        <v>119</v>
      </c>
      <c r="L816" t="b">
        <f>IF(COUNTIF(carcinogens!$A$2:$A$35,F816),TRUE,FALSE)</f>
        <v>1</v>
      </c>
      <c r="M816" t="b">
        <f t="shared" si="48"/>
        <v>0</v>
      </c>
      <c r="N816" s="3">
        <f t="shared" si="50"/>
        <v>4.39999999999999E-2</v>
      </c>
      <c r="O816" t="b">
        <f t="shared" si="49"/>
        <v>0</v>
      </c>
      <c r="P816" t="str">
        <f>VLOOKUP(C816,'Feedstock source'!$A$1:$B$8,2,FALSE)</f>
        <v>reject</v>
      </c>
      <c r="Q816" t="str">
        <f>VLOOKUP($F816,'PAHs abbreviations'!$A$2:$B$17,2,FALSE)</f>
        <v>B(a)P</v>
      </c>
      <c r="R816" s="3">
        <v>4.39999999999999E-2</v>
      </c>
    </row>
    <row r="817" spans="1:18" hidden="1">
      <c r="A817" t="s">
        <v>108</v>
      </c>
      <c r="B817" t="s">
        <v>123</v>
      </c>
      <c r="C817" t="s">
        <v>137</v>
      </c>
      <c r="D817">
        <v>600</v>
      </c>
      <c r="E817" t="s">
        <v>119</v>
      </c>
      <c r="F817" t="s">
        <v>59</v>
      </c>
      <c r="G817" t="s">
        <v>46</v>
      </c>
      <c r="H817" s="3">
        <v>4.5999999999999902E-2</v>
      </c>
      <c r="I817" t="s">
        <v>0</v>
      </c>
      <c r="J817" s="1" t="s">
        <v>119</v>
      </c>
      <c r="K817" s="1" t="s">
        <v>119</v>
      </c>
      <c r="L817" t="b">
        <f>IF(COUNTIF(carcinogens!$A$2:$A$35,F817),TRUE,FALSE)</f>
        <v>1</v>
      </c>
      <c r="M817" t="b">
        <f t="shared" si="48"/>
        <v>0</v>
      </c>
      <c r="N817" s="3">
        <f t="shared" si="50"/>
        <v>4.5999999999999902E-2</v>
      </c>
      <c r="O817" t="b">
        <f t="shared" si="49"/>
        <v>0</v>
      </c>
      <c r="P817" t="str">
        <f>VLOOKUP(C817,'Feedstock source'!$A$1:$B$8,2,FALSE)</f>
        <v>reject</v>
      </c>
      <c r="Q817" t="str">
        <f>VLOOKUP($F817,'PAHs abbreviations'!$A$2:$B$17,2,FALSE)</f>
        <v>B(a)P</v>
      </c>
      <c r="R817" s="3">
        <v>4.5999999999999902E-2</v>
      </c>
    </row>
    <row r="818" spans="1:18" hidden="1">
      <c r="A818" t="s">
        <v>108</v>
      </c>
      <c r="B818" t="s">
        <v>123</v>
      </c>
      <c r="C818" t="s">
        <v>137</v>
      </c>
      <c r="D818">
        <v>600</v>
      </c>
      <c r="E818" t="s">
        <v>119</v>
      </c>
      <c r="F818" t="s">
        <v>59</v>
      </c>
      <c r="G818" t="s">
        <v>46</v>
      </c>
      <c r="H818" s="3">
        <v>4.9000000000000002E-2</v>
      </c>
      <c r="I818" t="s">
        <v>0</v>
      </c>
      <c r="J818" s="1" t="s">
        <v>119</v>
      </c>
      <c r="K818" s="1" t="s">
        <v>119</v>
      </c>
      <c r="L818" t="b">
        <f>IF(COUNTIF(carcinogens!$A$2:$A$35,F818),TRUE,FALSE)</f>
        <v>1</v>
      </c>
      <c r="M818" t="b">
        <f t="shared" si="48"/>
        <v>0</v>
      </c>
      <c r="N818" s="3">
        <f t="shared" si="50"/>
        <v>4.9000000000000002E-2</v>
      </c>
      <c r="O818" t="b">
        <f t="shared" si="49"/>
        <v>0</v>
      </c>
      <c r="P818" t="str">
        <f>VLOOKUP(C818,'Feedstock source'!$A$1:$B$8,2,FALSE)</f>
        <v>reject</v>
      </c>
      <c r="Q818" t="str">
        <f>VLOOKUP($F818,'PAHs abbreviations'!$A$2:$B$17,2,FALSE)</f>
        <v>B(a)P</v>
      </c>
      <c r="R818" s="3">
        <v>4.9000000000000002E-2</v>
      </c>
    </row>
    <row r="819" spans="1:18" hidden="1">
      <c r="A819" t="s">
        <v>108</v>
      </c>
      <c r="B819" t="s">
        <v>123</v>
      </c>
      <c r="C819" t="s">
        <v>137</v>
      </c>
      <c r="D819">
        <v>600</v>
      </c>
      <c r="E819" t="s">
        <v>119</v>
      </c>
      <c r="F819" t="s">
        <v>57</v>
      </c>
      <c r="G819" t="s">
        <v>46</v>
      </c>
      <c r="H819" s="3">
        <v>2.8000000000000001E-2</v>
      </c>
      <c r="I819" t="s">
        <v>0</v>
      </c>
      <c r="J819" s="1" t="s">
        <v>119</v>
      </c>
      <c r="K819" s="1" t="s">
        <v>119</v>
      </c>
      <c r="L819" t="b">
        <f>IF(COUNTIF(carcinogens!$A$2:$A$35,F819),TRUE,FALSE)</f>
        <v>1</v>
      </c>
      <c r="M819" t="b">
        <f t="shared" si="48"/>
        <v>0</v>
      </c>
      <c r="N819" s="3">
        <f t="shared" si="50"/>
        <v>2.8000000000000001E-2</v>
      </c>
      <c r="O819" t="b">
        <f t="shared" si="49"/>
        <v>0</v>
      </c>
      <c r="P819" t="str">
        <f>VLOOKUP(C819,'Feedstock source'!$A$1:$B$8,2,FALSE)</f>
        <v>reject</v>
      </c>
      <c r="Q819" t="str">
        <f>VLOOKUP($F819,'PAHs abbreviations'!$A$2:$B$17,2,FALSE)</f>
        <v>B(b)F</v>
      </c>
      <c r="R819" s="3">
        <v>2.8000000000000001E-2</v>
      </c>
    </row>
    <row r="820" spans="1:18" hidden="1">
      <c r="A820" t="s">
        <v>108</v>
      </c>
      <c r="B820" t="s">
        <v>123</v>
      </c>
      <c r="C820" t="s">
        <v>137</v>
      </c>
      <c r="D820">
        <v>600</v>
      </c>
      <c r="E820" t="s">
        <v>119</v>
      </c>
      <c r="F820" t="s">
        <v>57</v>
      </c>
      <c r="G820" t="s">
        <v>46</v>
      </c>
      <c r="H820" s="3">
        <v>0.03</v>
      </c>
      <c r="I820" t="s">
        <v>0</v>
      </c>
      <c r="J820" s="1" t="s">
        <v>119</v>
      </c>
      <c r="K820" s="1" t="s">
        <v>119</v>
      </c>
      <c r="L820" t="b">
        <f>IF(COUNTIF(carcinogens!$A$2:$A$35,F820),TRUE,FALSE)</f>
        <v>1</v>
      </c>
      <c r="M820" t="b">
        <f t="shared" si="48"/>
        <v>0</v>
      </c>
      <c r="N820" s="3">
        <f t="shared" si="50"/>
        <v>0.03</v>
      </c>
      <c r="O820" t="b">
        <f t="shared" si="49"/>
        <v>0</v>
      </c>
      <c r="P820" t="str">
        <f>VLOOKUP(C820,'Feedstock source'!$A$1:$B$8,2,FALSE)</f>
        <v>reject</v>
      </c>
      <c r="Q820" t="str">
        <f>VLOOKUP($F820,'PAHs abbreviations'!$A$2:$B$17,2,FALSE)</f>
        <v>B(b)F</v>
      </c>
      <c r="R820" s="3">
        <v>0.03</v>
      </c>
    </row>
    <row r="821" spans="1:18" hidden="1">
      <c r="A821" t="s">
        <v>108</v>
      </c>
      <c r="B821" t="s">
        <v>123</v>
      </c>
      <c r="C821" t="s">
        <v>137</v>
      </c>
      <c r="D821">
        <v>600</v>
      </c>
      <c r="E821" t="s">
        <v>119</v>
      </c>
      <c r="F821" t="s">
        <v>57</v>
      </c>
      <c r="G821" t="s">
        <v>46</v>
      </c>
      <c r="H821" s="3">
        <v>3.4000000000000002E-2</v>
      </c>
      <c r="I821" t="s">
        <v>0</v>
      </c>
      <c r="J821" s="1" t="s">
        <v>119</v>
      </c>
      <c r="K821" s="1" t="s">
        <v>119</v>
      </c>
      <c r="L821" t="b">
        <f>IF(COUNTIF(carcinogens!$A$2:$A$35,F821),TRUE,FALSE)</f>
        <v>1</v>
      </c>
      <c r="M821" t="b">
        <f t="shared" si="48"/>
        <v>0</v>
      </c>
      <c r="N821" s="3">
        <f t="shared" si="50"/>
        <v>3.4000000000000002E-2</v>
      </c>
      <c r="O821" t="b">
        <f t="shared" si="49"/>
        <v>0</v>
      </c>
      <c r="P821" t="str">
        <f>VLOOKUP(C821,'Feedstock source'!$A$1:$B$8,2,FALSE)</f>
        <v>reject</v>
      </c>
      <c r="Q821" t="str">
        <f>VLOOKUP($F821,'PAHs abbreviations'!$A$2:$B$17,2,FALSE)</f>
        <v>B(b)F</v>
      </c>
      <c r="R821" s="3">
        <v>3.4000000000000002E-2</v>
      </c>
    </row>
    <row r="822" spans="1:18" hidden="1">
      <c r="A822" t="s">
        <v>108</v>
      </c>
      <c r="B822" t="s">
        <v>123</v>
      </c>
      <c r="C822" t="s">
        <v>137</v>
      </c>
      <c r="D822">
        <v>600</v>
      </c>
      <c r="E822" t="s">
        <v>119</v>
      </c>
      <c r="F822" t="s">
        <v>61</v>
      </c>
      <c r="G822" t="s">
        <v>46</v>
      </c>
      <c r="H822" s="3">
        <v>1.09999999999999E-2</v>
      </c>
      <c r="I822" t="s">
        <v>0</v>
      </c>
      <c r="J822" s="1" t="s">
        <v>119</v>
      </c>
      <c r="K822" s="1" t="s">
        <v>119</v>
      </c>
      <c r="L822" t="b">
        <f>IF(COUNTIF(carcinogens!$A$2:$A$35,F822),TRUE,FALSE)</f>
        <v>1</v>
      </c>
      <c r="M822" t="b">
        <f t="shared" si="48"/>
        <v>0</v>
      </c>
      <c r="N822" s="3">
        <f t="shared" si="50"/>
        <v>1.09999999999999E-2</v>
      </c>
      <c r="O822" t="b">
        <f t="shared" si="49"/>
        <v>0</v>
      </c>
      <c r="P822" t="str">
        <f>VLOOKUP(C822,'Feedstock source'!$A$1:$B$8,2,FALSE)</f>
        <v>reject</v>
      </c>
      <c r="Q822" t="str">
        <f>VLOOKUP($F822,'PAHs abbreviations'!$A$2:$B$17,2,FALSE)</f>
        <v>B(ghi)P</v>
      </c>
      <c r="R822" s="3">
        <v>1.09999999999999E-2</v>
      </c>
    </row>
    <row r="823" spans="1:18" hidden="1">
      <c r="A823" t="s">
        <v>108</v>
      </c>
      <c r="B823" t="s">
        <v>123</v>
      </c>
      <c r="C823" t="s">
        <v>137</v>
      </c>
      <c r="D823">
        <v>600</v>
      </c>
      <c r="E823" t="s">
        <v>119</v>
      </c>
      <c r="F823" t="s">
        <v>61</v>
      </c>
      <c r="G823" t="s">
        <v>46</v>
      </c>
      <c r="H823" s="3">
        <v>1.09999999999999E-2</v>
      </c>
      <c r="I823" t="s">
        <v>0</v>
      </c>
      <c r="J823" s="1" t="s">
        <v>119</v>
      </c>
      <c r="K823" s="1" t="s">
        <v>119</v>
      </c>
      <c r="L823" t="b">
        <f>IF(COUNTIF(carcinogens!$A$2:$A$35,F823),TRUE,FALSE)</f>
        <v>1</v>
      </c>
      <c r="M823" t="b">
        <f t="shared" si="48"/>
        <v>0</v>
      </c>
      <c r="N823" s="3">
        <f t="shared" si="50"/>
        <v>1.09999999999999E-2</v>
      </c>
      <c r="O823" t="b">
        <f t="shared" si="49"/>
        <v>0</v>
      </c>
      <c r="P823" t="str">
        <f>VLOOKUP(C823,'Feedstock source'!$A$1:$B$8,2,FALSE)</f>
        <v>reject</v>
      </c>
      <c r="Q823" t="str">
        <f>VLOOKUP($F823,'PAHs abbreviations'!$A$2:$B$17,2,FALSE)</f>
        <v>B(ghi)P</v>
      </c>
      <c r="R823" s="3">
        <v>1.09999999999999E-2</v>
      </c>
    </row>
    <row r="824" spans="1:18" hidden="1">
      <c r="A824" t="s">
        <v>108</v>
      </c>
      <c r="B824" t="s">
        <v>123</v>
      </c>
      <c r="C824" t="s">
        <v>137</v>
      </c>
      <c r="D824">
        <v>600</v>
      </c>
      <c r="E824" t="s">
        <v>119</v>
      </c>
      <c r="F824" t="s">
        <v>61</v>
      </c>
      <c r="G824" t="s">
        <v>46</v>
      </c>
      <c r="H824" s="3">
        <v>1.2999999999999901E-2</v>
      </c>
      <c r="I824" t="s">
        <v>0</v>
      </c>
      <c r="J824" s="1" t="s">
        <v>119</v>
      </c>
      <c r="K824" s="1" t="s">
        <v>119</v>
      </c>
      <c r="L824" t="b">
        <f>IF(COUNTIF(carcinogens!$A$2:$A$35,F824),TRUE,FALSE)</f>
        <v>1</v>
      </c>
      <c r="M824" t="b">
        <f t="shared" si="48"/>
        <v>0</v>
      </c>
      <c r="N824" s="3">
        <f t="shared" si="50"/>
        <v>1.2999999999999901E-2</v>
      </c>
      <c r="O824" t="b">
        <f t="shared" si="49"/>
        <v>0</v>
      </c>
      <c r="P824" t="str">
        <f>VLOOKUP(C824,'Feedstock source'!$A$1:$B$8,2,FALSE)</f>
        <v>reject</v>
      </c>
      <c r="Q824" t="str">
        <f>VLOOKUP($F824,'PAHs abbreviations'!$A$2:$B$17,2,FALSE)</f>
        <v>B(ghi)P</v>
      </c>
      <c r="R824" s="3">
        <v>1.2999999999999901E-2</v>
      </c>
    </row>
    <row r="825" spans="1:18" hidden="1">
      <c r="A825" t="s">
        <v>108</v>
      </c>
      <c r="B825" t="s">
        <v>123</v>
      </c>
      <c r="C825" t="s">
        <v>137</v>
      </c>
      <c r="D825">
        <v>600</v>
      </c>
      <c r="E825" t="s">
        <v>119</v>
      </c>
      <c r="F825" t="s">
        <v>58</v>
      </c>
      <c r="G825" t="s">
        <v>46</v>
      </c>
      <c r="H825" s="3">
        <v>2.3E-2</v>
      </c>
      <c r="I825" t="s">
        <v>0</v>
      </c>
      <c r="J825" s="1" t="s">
        <v>119</v>
      </c>
      <c r="K825" s="1" t="s">
        <v>119</v>
      </c>
      <c r="L825" t="b">
        <f>IF(COUNTIF(carcinogens!$A$2:$A$35,F825),TRUE,FALSE)</f>
        <v>1</v>
      </c>
      <c r="M825" t="b">
        <f t="shared" si="48"/>
        <v>0</v>
      </c>
      <c r="N825" s="3">
        <f t="shared" si="50"/>
        <v>2.3E-2</v>
      </c>
      <c r="O825" t="b">
        <f t="shared" si="49"/>
        <v>0</v>
      </c>
      <c r="P825" t="str">
        <f>VLOOKUP(C825,'Feedstock source'!$A$1:$B$8,2,FALSE)</f>
        <v>reject</v>
      </c>
      <c r="Q825" t="str">
        <f>VLOOKUP($F825,'PAHs abbreviations'!$A$2:$B$17,2,FALSE)</f>
        <v>B(k)F</v>
      </c>
      <c r="R825" s="3">
        <v>2.3E-2</v>
      </c>
    </row>
    <row r="826" spans="1:18" hidden="1">
      <c r="A826" t="s">
        <v>108</v>
      </c>
      <c r="B826" t="s">
        <v>123</v>
      </c>
      <c r="C826" t="s">
        <v>137</v>
      </c>
      <c r="D826">
        <v>600</v>
      </c>
      <c r="E826" t="s">
        <v>119</v>
      </c>
      <c r="F826" t="s">
        <v>58</v>
      </c>
      <c r="G826" t="s">
        <v>46</v>
      </c>
      <c r="H826" s="3">
        <v>2.4E-2</v>
      </c>
      <c r="I826" t="s">
        <v>0</v>
      </c>
      <c r="J826" s="1" t="s">
        <v>119</v>
      </c>
      <c r="K826" s="1" t="s">
        <v>119</v>
      </c>
      <c r="L826" t="b">
        <f>IF(COUNTIF(carcinogens!$A$2:$A$35,F826),TRUE,FALSE)</f>
        <v>1</v>
      </c>
      <c r="M826" t="b">
        <f t="shared" si="48"/>
        <v>0</v>
      </c>
      <c r="N826" s="3">
        <f t="shared" si="50"/>
        <v>2.4E-2</v>
      </c>
      <c r="O826" t="b">
        <f t="shared" si="49"/>
        <v>0</v>
      </c>
      <c r="P826" t="str">
        <f>VLOOKUP(C826,'Feedstock source'!$A$1:$B$8,2,FALSE)</f>
        <v>reject</v>
      </c>
      <c r="Q826" t="str">
        <f>VLOOKUP($F826,'PAHs abbreviations'!$A$2:$B$17,2,FALSE)</f>
        <v>B(k)F</v>
      </c>
      <c r="R826" s="3">
        <v>2.4E-2</v>
      </c>
    </row>
    <row r="827" spans="1:18" hidden="1">
      <c r="A827" t="s">
        <v>108</v>
      </c>
      <c r="B827" t="s">
        <v>123</v>
      </c>
      <c r="C827" t="s">
        <v>137</v>
      </c>
      <c r="D827">
        <v>600</v>
      </c>
      <c r="E827" t="s">
        <v>119</v>
      </c>
      <c r="F827" t="s">
        <v>58</v>
      </c>
      <c r="G827" t="s">
        <v>46</v>
      </c>
      <c r="H827" s="3">
        <v>2.8000000000000001E-2</v>
      </c>
      <c r="I827" t="s">
        <v>0</v>
      </c>
      <c r="J827" s="1" t="s">
        <v>119</v>
      </c>
      <c r="K827" s="1" t="s">
        <v>119</v>
      </c>
      <c r="L827" t="b">
        <f>IF(COUNTIF(carcinogens!$A$2:$A$35,F827),TRUE,FALSE)</f>
        <v>1</v>
      </c>
      <c r="M827" t="b">
        <f t="shared" si="48"/>
        <v>0</v>
      </c>
      <c r="N827" s="3">
        <f t="shared" si="50"/>
        <v>2.8000000000000001E-2</v>
      </c>
      <c r="O827" t="b">
        <f t="shared" si="49"/>
        <v>0</v>
      </c>
      <c r="P827" t="str">
        <f>VLOOKUP(C827,'Feedstock source'!$A$1:$B$8,2,FALSE)</f>
        <v>reject</v>
      </c>
      <c r="Q827" t="str">
        <f>VLOOKUP($F827,'PAHs abbreviations'!$A$2:$B$17,2,FALSE)</f>
        <v>B(k)F</v>
      </c>
      <c r="R827" s="3">
        <v>2.8000000000000001E-2</v>
      </c>
    </row>
    <row r="828" spans="1:18" hidden="1">
      <c r="A828" t="s">
        <v>108</v>
      </c>
      <c r="B828" t="s">
        <v>123</v>
      </c>
      <c r="C828" t="s">
        <v>137</v>
      </c>
      <c r="D828">
        <v>600</v>
      </c>
      <c r="E828" t="s">
        <v>119</v>
      </c>
      <c r="F828" t="s">
        <v>56</v>
      </c>
      <c r="G828" t="s">
        <v>46</v>
      </c>
      <c r="H828" s="3">
        <v>4.7E-2</v>
      </c>
      <c r="I828" t="s">
        <v>0</v>
      </c>
      <c r="J828" s="1" t="s">
        <v>119</v>
      </c>
      <c r="K828" s="1" t="s">
        <v>119</v>
      </c>
      <c r="L828" t="b">
        <f>IF(COUNTIF(carcinogens!$A$2:$A$35,F828),TRUE,FALSE)</f>
        <v>1</v>
      </c>
      <c r="M828" t="b">
        <f t="shared" si="48"/>
        <v>0</v>
      </c>
      <c r="N828" s="3">
        <f t="shared" si="50"/>
        <v>4.7E-2</v>
      </c>
      <c r="O828" t="b">
        <f t="shared" si="49"/>
        <v>0</v>
      </c>
      <c r="P828" t="str">
        <f>VLOOKUP(C828,'Feedstock source'!$A$1:$B$8,2,FALSE)</f>
        <v>reject</v>
      </c>
      <c r="Q828" t="str">
        <f>VLOOKUP($F828,'PAHs abbreviations'!$A$2:$B$17,2,FALSE)</f>
        <v>Cry</v>
      </c>
      <c r="R828" s="3">
        <v>4.7E-2</v>
      </c>
    </row>
    <row r="829" spans="1:18" hidden="1">
      <c r="A829" t="s">
        <v>108</v>
      </c>
      <c r="B829" t="s">
        <v>123</v>
      </c>
      <c r="C829" t="s">
        <v>137</v>
      </c>
      <c r="D829">
        <v>600</v>
      </c>
      <c r="E829" t="s">
        <v>119</v>
      </c>
      <c r="F829" t="s">
        <v>56</v>
      </c>
      <c r="G829" t="s">
        <v>46</v>
      </c>
      <c r="H829" s="3">
        <v>4.8000000000000001E-2</v>
      </c>
      <c r="I829" t="s">
        <v>0</v>
      </c>
      <c r="J829" s="1" t="s">
        <v>119</v>
      </c>
      <c r="K829" s="1" t="s">
        <v>119</v>
      </c>
      <c r="L829" t="b">
        <f>IF(COUNTIF(carcinogens!$A$2:$A$35,F829),TRUE,FALSE)</f>
        <v>1</v>
      </c>
      <c r="M829" t="b">
        <f t="shared" si="48"/>
        <v>0</v>
      </c>
      <c r="N829" s="3">
        <f t="shared" si="50"/>
        <v>4.8000000000000001E-2</v>
      </c>
      <c r="O829" t="b">
        <f t="shared" si="49"/>
        <v>0</v>
      </c>
      <c r="P829" t="str">
        <f>VLOOKUP(C829,'Feedstock source'!$A$1:$B$8,2,FALSE)</f>
        <v>reject</v>
      </c>
      <c r="Q829" t="str">
        <f>VLOOKUP($F829,'PAHs abbreviations'!$A$2:$B$17,2,FALSE)</f>
        <v>Cry</v>
      </c>
      <c r="R829" s="3">
        <v>4.8000000000000001E-2</v>
      </c>
    </row>
    <row r="830" spans="1:18" hidden="1">
      <c r="A830" t="s">
        <v>108</v>
      </c>
      <c r="B830" t="s">
        <v>123</v>
      </c>
      <c r="C830" t="s">
        <v>137</v>
      </c>
      <c r="D830">
        <v>600</v>
      </c>
      <c r="E830" t="s">
        <v>119</v>
      </c>
      <c r="F830" t="s">
        <v>56</v>
      </c>
      <c r="G830" t="s">
        <v>46</v>
      </c>
      <c r="H830" s="3">
        <v>5.5E-2</v>
      </c>
      <c r="I830" t="s">
        <v>0</v>
      </c>
      <c r="J830" s="1" t="s">
        <v>119</v>
      </c>
      <c r="K830" s="1" t="s">
        <v>119</v>
      </c>
      <c r="L830" t="b">
        <f>IF(COUNTIF(carcinogens!$A$2:$A$35,F830),TRUE,FALSE)</f>
        <v>1</v>
      </c>
      <c r="M830" t="b">
        <f t="shared" si="48"/>
        <v>0</v>
      </c>
      <c r="N830" s="3">
        <f t="shared" si="50"/>
        <v>5.5E-2</v>
      </c>
      <c r="O830" t="b">
        <f t="shared" si="49"/>
        <v>0</v>
      </c>
      <c r="P830" t="str">
        <f>VLOOKUP(C830,'Feedstock source'!$A$1:$B$8,2,FALSE)</f>
        <v>reject</v>
      </c>
      <c r="Q830" t="str">
        <f>VLOOKUP($F830,'PAHs abbreviations'!$A$2:$B$17,2,FALSE)</f>
        <v>Cry</v>
      </c>
      <c r="R830" s="3">
        <v>5.5E-2</v>
      </c>
    </row>
    <row r="831" spans="1:18" hidden="1">
      <c r="A831" t="s">
        <v>108</v>
      </c>
      <c r="B831" t="s">
        <v>123</v>
      </c>
      <c r="C831" t="s">
        <v>137</v>
      </c>
      <c r="D831">
        <v>600</v>
      </c>
      <c r="E831" t="s">
        <v>119</v>
      </c>
      <c r="F831" t="s">
        <v>62</v>
      </c>
      <c r="G831" t="s">
        <v>46</v>
      </c>
      <c r="H831" s="3">
        <v>5.0000000000000001E-3</v>
      </c>
      <c r="I831" t="s">
        <v>0</v>
      </c>
      <c r="J831" s="1" t="s">
        <v>119</v>
      </c>
      <c r="K831" s="1" t="s">
        <v>119</v>
      </c>
      <c r="L831" t="b">
        <f>IF(COUNTIF(carcinogens!$A$2:$A$35,F831),TRUE,FALSE)</f>
        <v>1</v>
      </c>
      <c r="M831" t="b">
        <f t="shared" si="48"/>
        <v>0</v>
      </c>
      <c r="N831" s="3">
        <f t="shared" si="50"/>
        <v>5.0000000000000001E-3</v>
      </c>
      <c r="O831" t="b">
        <f t="shared" si="49"/>
        <v>0</v>
      </c>
      <c r="P831" t="str">
        <f>VLOOKUP(C831,'Feedstock source'!$A$1:$B$8,2,FALSE)</f>
        <v>reject</v>
      </c>
      <c r="Q831" t="str">
        <f>VLOOKUP($F831,'PAHs abbreviations'!$A$2:$B$17,2,FALSE)</f>
        <v>DB(ah)A</v>
      </c>
      <c r="R831" s="3">
        <v>5.0000000000000001E-3</v>
      </c>
    </row>
    <row r="832" spans="1:18" hidden="1">
      <c r="A832" t="s">
        <v>108</v>
      </c>
      <c r="B832" t="s">
        <v>123</v>
      </c>
      <c r="C832" t="s">
        <v>137</v>
      </c>
      <c r="D832">
        <v>600</v>
      </c>
      <c r="E832" t="s">
        <v>119</v>
      </c>
      <c r="F832" t="s">
        <v>62</v>
      </c>
      <c r="G832" t="s">
        <v>46</v>
      </c>
      <c r="H832" s="3">
        <v>6.0000000000000001E-3</v>
      </c>
      <c r="I832" t="s">
        <v>0</v>
      </c>
      <c r="J832" s="1" t="s">
        <v>119</v>
      </c>
      <c r="K832" s="1" t="s">
        <v>119</v>
      </c>
      <c r="L832" t="b">
        <f>IF(COUNTIF(carcinogens!$A$2:$A$35,F832),TRUE,FALSE)</f>
        <v>1</v>
      </c>
      <c r="M832" t="b">
        <f t="shared" si="48"/>
        <v>0</v>
      </c>
      <c r="N832" s="3">
        <f t="shared" si="50"/>
        <v>6.0000000000000001E-3</v>
      </c>
      <c r="O832" t="b">
        <f t="shared" si="49"/>
        <v>0</v>
      </c>
      <c r="P832" t="str">
        <f>VLOOKUP(C832,'Feedstock source'!$A$1:$B$8,2,FALSE)</f>
        <v>reject</v>
      </c>
      <c r="Q832" t="str">
        <f>VLOOKUP($F832,'PAHs abbreviations'!$A$2:$B$17,2,FALSE)</f>
        <v>DB(ah)A</v>
      </c>
      <c r="R832" s="3">
        <v>6.0000000000000001E-3</v>
      </c>
    </row>
    <row r="833" spans="1:18" hidden="1">
      <c r="A833" t="s">
        <v>108</v>
      </c>
      <c r="B833" t="s">
        <v>123</v>
      </c>
      <c r="C833" t="s">
        <v>137</v>
      </c>
      <c r="D833">
        <v>600</v>
      </c>
      <c r="E833" t="s">
        <v>119</v>
      </c>
      <c r="F833" t="s">
        <v>62</v>
      </c>
      <c r="G833" t="s">
        <v>46</v>
      </c>
      <c r="H833" s="3">
        <v>6.0000000000000001E-3</v>
      </c>
      <c r="I833" t="s">
        <v>0</v>
      </c>
      <c r="J833" s="1" t="s">
        <v>119</v>
      </c>
      <c r="K833" s="1" t="s">
        <v>119</v>
      </c>
      <c r="L833" t="b">
        <f>IF(COUNTIF(carcinogens!$A$2:$A$35,F833),TRUE,FALSE)</f>
        <v>1</v>
      </c>
      <c r="M833" t="b">
        <f t="shared" si="48"/>
        <v>0</v>
      </c>
      <c r="N833" s="3">
        <f t="shared" si="50"/>
        <v>6.0000000000000001E-3</v>
      </c>
      <c r="O833" t="b">
        <f t="shared" si="49"/>
        <v>0</v>
      </c>
      <c r="P833" t="str">
        <f>VLOOKUP(C833,'Feedstock source'!$A$1:$B$8,2,FALSE)</f>
        <v>reject</v>
      </c>
      <c r="Q833" t="str">
        <f>VLOOKUP($F833,'PAHs abbreviations'!$A$2:$B$17,2,FALSE)</f>
        <v>DB(ah)A</v>
      </c>
      <c r="R833" s="3">
        <v>6.0000000000000001E-3</v>
      </c>
    </row>
    <row r="834" spans="1:18" hidden="1">
      <c r="A834" t="s">
        <v>108</v>
      </c>
      <c r="B834" t="s">
        <v>123</v>
      </c>
      <c r="C834" t="s">
        <v>137</v>
      </c>
      <c r="D834">
        <v>600</v>
      </c>
      <c r="E834" t="s">
        <v>119</v>
      </c>
      <c r="F834" t="s">
        <v>53</v>
      </c>
      <c r="G834" t="s">
        <v>46</v>
      </c>
      <c r="H834" s="3">
        <v>0.34899999999999998</v>
      </c>
      <c r="I834" t="s">
        <v>0</v>
      </c>
      <c r="J834" s="1" t="s">
        <v>119</v>
      </c>
      <c r="K834" s="1" t="s">
        <v>119</v>
      </c>
      <c r="L834" t="b">
        <f>IF(COUNTIF(carcinogens!$A$2:$A$35,F834),TRUE,FALSE)</f>
        <v>0</v>
      </c>
      <c r="M834" t="b">
        <f t="shared" ref="M834:M897" si="51">IF(ISNUMBER(H834),FALSE,TRUE)</f>
        <v>0</v>
      </c>
      <c r="N834" s="3">
        <f t="shared" si="50"/>
        <v>0.34899999999999998</v>
      </c>
      <c r="O834" t="b">
        <f t="shared" ref="O834:O897" si="52">IF(ISNUMBER(N834),FALSE,TRUE)</f>
        <v>0</v>
      </c>
      <c r="P834" t="str">
        <f>VLOOKUP(C834,'Feedstock source'!$A$1:$B$8,2,FALSE)</f>
        <v>reject</v>
      </c>
      <c r="Q834" t="str">
        <f>VLOOKUP($F834,'PAHs abbreviations'!$A$2:$B$17,2,FALSE)</f>
        <v>Flt</v>
      </c>
      <c r="R834" s="3">
        <v>0.34899999999999998</v>
      </c>
    </row>
    <row r="835" spans="1:18" hidden="1">
      <c r="A835" t="s">
        <v>108</v>
      </c>
      <c r="B835" t="s">
        <v>123</v>
      </c>
      <c r="C835" t="s">
        <v>137</v>
      </c>
      <c r="D835">
        <v>600</v>
      </c>
      <c r="E835" t="s">
        <v>119</v>
      </c>
      <c r="F835" t="s">
        <v>53</v>
      </c>
      <c r="G835" t="s">
        <v>46</v>
      </c>
      <c r="H835" s="3">
        <v>0.35599999999999998</v>
      </c>
      <c r="I835" t="s">
        <v>0</v>
      </c>
      <c r="J835" s="1" t="s">
        <v>119</v>
      </c>
      <c r="K835" s="1" t="s">
        <v>119</v>
      </c>
      <c r="L835" t="b">
        <f>IF(COUNTIF(carcinogens!$A$2:$A$35,F835),TRUE,FALSE)</f>
        <v>0</v>
      </c>
      <c r="M835" t="b">
        <f t="shared" si="51"/>
        <v>0</v>
      </c>
      <c r="N835" s="3">
        <f t="shared" si="50"/>
        <v>0.35599999999999998</v>
      </c>
      <c r="O835" t="b">
        <f t="shared" si="52"/>
        <v>0</v>
      </c>
      <c r="P835" t="str">
        <f>VLOOKUP(C835,'Feedstock source'!$A$1:$B$8,2,FALSE)</f>
        <v>reject</v>
      </c>
      <c r="Q835" t="str">
        <f>VLOOKUP($F835,'PAHs abbreviations'!$A$2:$B$17,2,FALSE)</f>
        <v>Flt</v>
      </c>
      <c r="R835" s="3">
        <v>0.35599999999999998</v>
      </c>
    </row>
    <row r="836" spans="1:18" hidden="1">
      <c r="A836" t="s">
        <v>108</v>
      </c>
      <c r="B836" t="s">
        <v>123</v>
      </c>
      <c r="C836" t="s">
        <v>137</v>
      </c>
      <c r="D836">
        <v>600</v>
      </c>
      <c r="E836" t="s">
        <v>119</v>
      </c>
      <c r="F836" t="s">
        <v>53</v>
      </c>
      <c r="G836" t="s">
        <v>46</v>
      </c>
      <c r="H836" s="3">
        <v>0.4</v>
      </c>
      <c r="I836" t="s">
        <v>0</v>
      </c>
      <c r="J836" s="1" t="s">
        <v>119</v>
      </c>
      <c r="K836" s="1" t="s">
        <v>119</v>
      </c>
      <c r="L836" t="b">
        <f>IF(COUNTIF(carcinogens!$A$2:$A$35,F836),TRUE,FALSE)</f>
        <v>0</v>
      </c>
      <c r="M836" t="b">
        <f t="shared" si="51"/>
        <v>0</v>
      </c>
      <c r="N836" s="3">
        <f t="shared" si="50"/>
        <v>0.4</v>
      </c>
      <c r="O836" t="b">
        <f t="shared" si="52"/>
        <v>0</v>
      </c>
      <c r="P836" t="str">
        <f>VLOOKUP(C836,'Feedstock source'!$A$1:$B$8,2,FALSE)</f>
        <v>reject</v>
      </c>
      <c r="Q836" t="str">
        <f>VLOOKUP($F836,'PAHs abbreviations'!$A$2:$B$17,2,FALSE)</f>
        <v>Flt</v>
      </c>
      <c r="R836" s="3">
        <v>0.4</v>
      </c>
    </row>
    <row r="837" spans="1:18" hidden="1">
      <c r="A837" t="s">
        <v>108</v>
      </c>
      <c r="B837" t="s">
        <v>123</v>
      </c>
      <c r="C837" t="s">
        <v>137</v>
      </c>
      <c r="D837">
        <v>600</v>
      </c>
      <c r="E837" t="s">
        <v>119</v>
      </c>
      <c r="F837" t="s">
        <v>50</v>
      </c>
      <c r="G837" t="s">
        <v>46</v>
      </c>
      <c r="H837" s="3">
        <v>0.04</v>
      </c>
      <c r="I837" t="s">
        <v>0</v>
      </c>
      <c r="J837" s="1" t="s">
        <v>119</v>
      </c>
      <c r="K837" s="1" t="s">
        <v>119</v>
      </c>
      <c r="L837" t="b">
        <f>IF(COUNTIF(carcinogens!$A$2:$A$35,F837),TRUE,FALSE)</f>
        <v>0</v>
      </c>
      <c r="M837" t="b">
        <f t="shared" si="51"/>
        <v>0</v>
      </c>
      <c r="N837" s="3">
        <f t="shared" si="50"/>
        <v>0.04</v>
      </c>
      <c r="O837" t="b">
        <f t="shared" si="52"/>
        <v>0</v>
      </c>
      <c r="P837" t="str">
        <f>VLOOKUP(C837,'Feedstock source'!$A$1:$B$8,2,FALSE)</f>
        <v>reject</v>
      </c>
      <c r="Q837" t="str">
        <f>VLOOKUP($F837,'PAHs abbreviations'!$A$2:$B$17,2,FALSE)</f>
        <v>Flu</v>
      </c>
      <c r="R837" s="3">
        <v>0.04</v>
      </c>
    </row>
    <row r="838" spans="1:18" hidden="1">
      <c r="A838" t="s">
        <v>108</v>
      </c>
      <c r="B838" t="s">
        <v>123</v>
      </c>
      <c r="C838" t="s">
        <v>137</v>
      </c>
      <c r="D838">
        <v>600</v>
      </c>
      <c r="E838" t="s">
        <v>119</v>
      </c>
      <c r="F838" t="s">
        <v>50</v>
      </c>
      <c r="G838" t="s">
        <v>46</v>
      </c>
      <c r="H838" s="3">
        <v>4.2000000000000003E-2</v>
      </c>
      <c r="I838" t="s">
        <v>0</v>
      </c>
      <c r="J838" s="1" t="s">
        <v>119</v>
      </c>
      <c r="K838" s="1" t="s">
        <v>119</v>
      </c>
      <c r="L838" t="b">
        <f>IF(COUNTIF(carcinogens!$A$2:$A$35,F838),TRUE,FALSE)</f>
        <v>0</v>
      </c>
      <c r="M838" t="b">
        <f t="shared" si="51"/>
        <v>0</v>
      </c>
      <c r="N838" s="3">
        <f t="shared" si="50"/>
        <v>4.2000000000000003E-2</v>
      </c>
      <c r="O838" t="b">
        <f t="shared" si="52"/>
        <v>0</v>
      </c>
      <c r="P838" t="str">
        <f>VLOOKUP(C838,'Feedstock source'!$A$1:$B$8,2,FALSE)</f>
        <v>reject</v>
      </c>
      <c r="Q838" t="str">
        <f>VLOOKUP($F838,'PAHs abbreviations'!$A$2:$B$17,2,FALSE)</f>
        <v>Flu</v>
      </c>
      <c r="R838" s="3">
        <v>4.2000000000000003E-2</v>
      </c>
    </row>
    <row r="839" spans="1:18" hidden="1">
      <c r="A839" t="s">
        <v>108</v>
      </c>
      <c r="B839" t="s">
        <v>123</v>
      </c>
      <c r="C839" t="s">
        <v>137</v>
      </c>
      <c r="D839">
        <v>600</v>
      </c>
      <c r="E839" t="s">
        <v>119</v>
      </c>
      <c r="F839" t="s">
        <v>50</v>
      </c>
      <c r="G839" t="s">
        <v>46</v>
      </c>
      <c r="H839" s="3">
        <v>4.8000000000000001E-2</v>
      </c>
      <c r="I839" t="s">
        <v>0</v>
      </c>
      <c r="J839" s="1" t="s">
        <v>119</v>
      </c>
      <c r="K839" s="1" t="s">
        <v>119</v>
      </c>
      <c r="L839" t="b">
        <f>IF(COUNTIF(carcinogens!$A$2:$A$35,F839),TRUE,FALSE)</f>
        <v>0</v>
      </c>
      <c r="M839" t="b">
        <f t="shared" si="51"/>
        <v>0</v>
      </c>
      <c r="N839" s="3">
        <f t="shared" si="50"/>
        <v>4.8000000000000001E-2</v>
      </c>
      <c r="O839" t="b">
        <f t="shared" si="52"/>
        <v>0</v>
      </c>
      <c r="P839" t="str">
        <f>VLOOKUP(C839,'Feedstock source'!$A$1:$B$8,2,FALSE)</f>
        <v>reject</v>
      </c>
      <c r="Q839" t="str">
        <f>VLOOKUP($F839,'PAHs abbreviations'!$A$2:$B$17,2,FALSE)</f>
        <v>Flu</v>
      </c>
      <c r="R839" s="3">
        <v>4.8000000000000001E-2</v>
      </c>
    </row>
    <row r="840" spans="1:18" hidden="1">
      <c r="A840" t="s">
        <v>108</v>
      </c>
      <c r="B840" t="s">
        <v>123</v>
      </c>
      <c r="C840" t="s">
        <v>137</v>
      </c>
      <c r="D840">
        <v>600</v>
      </c>
      <c r="E840" t="s">
        <v>119</v>
      </c>
      <c r="F840" t="s">
        <v>60</v>
      </c>
      <c r="G840" t="s">
        <v>46</v>
      </c>
      <c r="H840" s="3">
        <v>1.2E-2</v>
      </c>
      <c r="I840" t="s">
        <v>0</v>
      </c>
      <c r="J840" s="1" t="s">
        <v>119</v>
      </c>
      <c r="K840" s="1" t="s">
        <v>119</v>
      </c>
      <c r="L840" t="b">
        <f>IF(COUNTIF(carcinogens!$A$2:$A$35,F840),TRUE,FALSE)</f>
        <v>1</v>
      </c>
      <c r="M840" t="b">
        <f t="shared" si="51"/>
        <v>0</v>
      </c>
      <c r="N840" s="3">
        <f t="shared" si="50"/>
        <v>1.2E-2</v>
      </c>
      <c r="O840" t="b">
        <f t="shared" si="52"/>
        <v>0</v>
      </c>
      <c r="P840" t="str">
        <f>VLOOKUP(C840,'Feedstock source'!$A$1:$B$8,2,FALSE)</f>
        <v>reject</v>
      </c>
      <c r="Q840" t="str">
        <f>VLOOKUP($F840,'PAHs abbreviations'!$A$2:$B$17,2,FALSE)</f>
        <v>IP</v>
      </c>
      <c r="R840" s="3">
        <v>1.2E-2</v>
      </c>
    </row>
    <row r="841" spans="1:18" hidden="1">
      <c r="A841" t="s">
        <v>108</v>
      </c>
      <c r="B841" t="s">
        <v>123</v>
      </c>
      <c r="C841" t="s">
        <v>137</v>
      </c>
      <c r="D841">
        <v>600</v>
      </c>
      <c r="E841" t="s">
        <v>119</v>
      </c>
      <c r="F841" t="s">
        <v>60</v>
      </c>
      <c r="G841" t="s">
        <v>46</v>
      </c>
      <c r="H841" s="3">
        <v>1.4E-2</v>
      </c>
      <c r="I841" t="s">
        <v>0</v>
      </c>
      <c r="J841" s="1" t="s">
        <v>119</v>
      </c>
      <c r="K841" s="1" t="s">
        <v>119</v>
      </c>
      <c r="L841" t="b">
        <f>IF(COUNTIF(carcinogens!$A$2:$A$35,F841),TRUE,FALSE)</f>
        <v>1</v>
      </c>
      <c r="M841" t="b">
        <f t="shared" si="51"/>
        <v>0</v>
      </c>
      <c r="N841" s="3">
        <f t="shared" si="50"/>
        <v>1.4E-2</v>
      </c>
      <c r="O841" t="b">
        <f t="shared" si="52"/>
        <v>0</v>
      </c>
      <c r="P841" t="str">
        <f>VLOOKUP(C841,'Feedstock source'!$A$1:$B$8,2,FALSE)</f>
        <v>reject</v>
      </c>
      <c r="Q841" t="str">
        <f>VLOOKUP($F841,'PAHs abbreviations'!$A$2:$B$17,2,FALSE)</f>
        <v>IP</v>
      </c>
      <c r="R841" s="3">
        <v>1.4E-2</v>
      </c>
    </row>
    <row r="842" spans="1:18" hidden="1">
      <c r="A842" t="s">
        <v>108</v>
      </c>
      <c r="B842" t="s">
        <v>123</v>
      </c>
      <c r="C842" t="s">
        <v>137</v>
      </c>
      <c r="D842">
        <v>600</v>
      </c>
      <c r="E842" t="s">
        <v>119</v>
      </c>
      <c r="F842" t="s">
        <v>60</v>
      </c>
      <c r="G842" t="s">
        <v>46</v>
      </c>
      <c r="H842" s="3">
        <v>1.4999999999999901E-2</v>
      </c>
      <c r="I842" t="s">
        <v>0</v>
      </c>
      <c r="J842" s="1" t="s">
        <v>119</v>
      </c>
      <c r="K842" s="1" t="s">
        <v>119</v>
      </c>
      <c r="L842" t="b">
        <f>IF(COUNTIF(carcinogens!$A$2:$A$35,F842),TRUE,FALSE)</f>
        <v>1</v>
      </c>
      <c r="M842" t="b">
        <f t="shared" si="51"/>
        <v>0</v>
      </c>
      <c r="N842" s="3">
        <f t="shared" si="50"/>
        <v>1.4999999999999901E-2</v>
      </c>
      <c r="O842" t="b">
        <f t="shared" si="52"/>
        <v>0</v>
      </c>
      <c r="P842" t="str">
        <f>VLOOKUP(C842,'Feedstock source'!$A$1:$B$8,2,FALSE)</f>
        <v>reject</v>
      </c>
      <c r="Q842" t="str">
        <f>VLOOKUP($F842,'PAHs abbreviations'!$A$2:$B$17,2,FALSE)</f>
        <v>IP</v>
      </c>
      <c r="R842" s="3">
        <v>1.4999999999999901E-2</v>
      </c>
    </row>
    <row r="843" spans="1:18" hidden="1">
      <c r="A843" t="s">
        <v>108</v>
      </c>
      <c r="B843" t="s">
        <v>123</v>
      </c>
      <c r="C843" t="s">
        <v>137</v>
      </c>
      <c r="D843">
        <v>600</v>
      </c>
      <c r="E843" t="s">
        <v>119</v>
      </c>
      <c r="F843" t="s">
        <v>47</v>
      </c>
      <c r="G843" t="s">
        <v>46</v>
      </c>
      <c r="H843" s="3">
        <v>6.21</v>
      </c>
      <c r="I843" t="s">
        <v>0</v>
      </c>
      <c r="J843" s="1" t="s">
        <v>119</v>
      </c>
      <c r="K843" s="1" t="s">
        <v>119</v>
      </c>
      <c r="L843" t="b">
        <f>IF(COUNTIF(carcinogens!$A$2:$A$35,F843),TRUE,FALSE)</f>
        <v>0</v>
      </c>
      <c r="M843" t="b">
        <f t="shared" si="51"/>
        <v>0</v>
      </c>
      <c r="N843" s="3">
        <f t="shared" si="50"/>
        <v>6.21</v>
      </c>
      <c r="O843" t="b">
        <f t="shared" si="52"/>
        <v>0</v>
      </c>
      <c r="P843" t="str">
        <f>VLOOKUP(C843,'Feedstock source'!$A$1:$B$8,2,FALSE)</f>
        <v>reject</v>
      </c>
      <c r="Q843" t="str">
        <f>VLOOKUP($F843,'PAHs abbreviations'!$A$2:$B$17,2,FALSE)</f>
        <v>Nap</v>
      </c>
      <c r="R843" s="3">
        <v>6.21</v>
      </c>
    </row>
    <row r="844" spans="1:18" hidden="1">
      <c r="A844" t="s">
        <v>108</v>
      </c>
      <c r="B844" t="s">
        <v>123</v>
      </c>
      <c r="C844" t="s">
        <v>137</v>
      </c>
      <c r="D844">
        <v>600</v>
      </c>
      <c r="E844" t="s">
        <v>119</v>
      </c>
      <c r="F844" t="s">
        <v>47</v>
      </c>
      <c r="G844" t="s">
        <v>46</v>
      </c>
      <c r="H844" s="3">
        <v>6.42</v>
      </c>
      <c r="I844" t="s">
        <v>0</v>
      </c>
      <c r="J844" s="1" t="s">
        <v>119</v>
      </c>
      <c r="K844" s="1" t="s">
        <v>119</v>
      </c>
      <c r="L844" t="b">
        <f>IF(COUNTIF(carcinogens!$A$2:$A$35,F844),TRUE,FALSE)</f>
        <v>0</v>
      </c>
      <c r="M844" t="b">
        <f t="shared" si="51"/>
        <v>0</v>
      </c>
      <c r="N844" s="3">
        <f t="shared" si="50"/>
        <v>6.42</v>
      </c>
      <c r="O844" t="b">
        <f t="shared" si="52"/>
        <v>0</v>
      </c>
      <c r="P844" t="str">
        <f>VLOOKUP(C844,'Feedstock source'!$A$1:$B$8,2,FALSE)</f>
        <v>reject</v>
      </c>
      <c r="Q844" t="str">
        <f>VLOOKUP($F844,'PAHs abbreviations'!$A$2:$B$17,2,FALSE)</f>
        <v>Nap</v>
      </c>
      <c r="R844" s="3">
        <v>6.42</v>
      </c>
    </row>
    <row r="845" spans="1:18" hidden="1">
      <c r="A845" t="s">
        <v>108</v>
      </c>
      <c r="B845" t="s">
        <v>123</v>
      </c>
      <c r="C845" t="s">
        <v>137</v>
      </c>
      <c r="D845">
        <v>600</v>
      </c>
      <c r="E845" t="s">
        <v>119</v>
      </c>
      <c r="F845" t="s">
        <v>47</v>
      </c>
      <c r="G845" t="s">
        <v>46</v>
      </c>
      <c r="H845" s="3">
        <v>7.1</v>
      </c>
      <c r="I845" t="s">
        <v>0</v>
      </c>
      <c r="J845" s="1" t="s">
        <v>119</v>
      </c>
      <c r="K845" s="1" t="s">
        <v>119</v>
      </c>
      <c r="L845" t="b">
        <f>IF(COUNTIF(carcinogens!$A$2:$A$35,F845),TRUE,FALSE)</f>
        <v>0</v>
      </c>
      <c r="M845" t="b">
        <f t="shared" si="51"/>
        <v>0</v>
      </c>
      <c r="N845" s="3">
        <f t="shared" si="50"/>
        <v>7.1</v>
      </c>
      <c r="O845" t="b">
        <f t="shared" si="52"/>
        <v>0</v>
      </c>
      <c r="P845" t="str">
        <f>VLOOKUP(C845,'Feedstock source'!$A$1:$B$8,2,FALSE)</f>
        <v>reject</v>
      </c>
      <c r="Q845" t="str">
        <f>VLOOKUP($F845,'PAHs abbreviations'!$A$2:$B$17,2,FALSE)</f>
        <v>Nap</v>
      </c>
      <c r="R845" s="3">
        <v>7.1</v>
      </c>
    </row>
    <row r="846" spans="1:18" hidden="1">
      <c r="A846" t="s">
        <v>108</v>
      </c>
      <c r="B846" t="s">
        <v>123</v>
      </c>
      <c r="C846" t="s">
        <v>137</v>
      </c>
      <c r="D846">
        <v>600</v>
      </c>
      <c r="E846" t="s">
        <v>119</v>
      </c>
      <c r="F846" t="s">
        <v>51</v>
      </c>
      <c r="G846" t="s">
        <v>46</v>
      </c>
      <c r="H846" s="3">
        <v>1.06</v>
      </c>
      <c r="I846" t="s">
        <v>0</v>
      </c>
      <c r="J846" s="1" t="s">
        <v>119</v>
      </c>
      <c r="K846" s="1" t="s">
        <v>119</v>
      </c>
      <c r="L846" t="b">
        <f>IF(COUNTIF(carcinogens!$A$2:$A$35,F846),TRUE,FALSE)</f>
        <v>0</v>
      </c>
      <c r="M846" t="b">
        <f t="shared" si="51"/>
        <v>0</v>
      </c>
      <c r="N846" s="3">
        <f t="shared" si="50"/>
        <v>1.06</v>
      </c>
      <c r="O846" t="b">
        <f t="shared" si="52"/>
        <v>0</v>
      </c>
      <c r="P846" t="str">
        <f>VLOOKUP(C846,'Feedstock source'!$A$1:$B$8,2,FALSE)</f>
        <v>reject</v>
      </c>
      <c r="Q846" t="str">
        <f>VLOOKUP($F846,'PAHs abbreviations'!$A$2:$B$17,2,FALSE)</f>
        <v>Phen</v>
      </c>
      <c r="R846" s="3">
        <v>1.06</v>
      </c>
    </row>
    <row r="847" spans="1:18" hidden="1">
      <c r="A847" t="s">
        <v>108</v>
      </c>
      <c r="B847" t="s">
        <v>123</v>
      </c>
      <c r="C847" t="s">
        <v>137</v>
      </c>
      <c r="D847">
        <v>600</v>
      </c>
      <c r="E847" t="s">
        <v>119</v>
      </c>
      <c r="F847" t="s">
        <v>51</v>
      </c>
      <c r="G847" t="s">
        <v>46</v>
      </c>
      <c r="H847" s="3">
        <v>1.081</v>
      </c>
      <c r="I847" t="s">
        <v>0</v>
      </c>
      <c r="J847" s="1" t="s">
        <v>119</v>
      </c>
      <c r="K847" s="1" t="s">
        <v>119</v>
      </c>
      <c r="L847" t="b">
        <f>IF(COUNTIF(carcinogens!$A$2:$A$35,F847),TRUE,FALSE)</f>
        <v>0</v>
      </c>
      <c r="M847" t="b">
        <f t="shared" si="51"/>
        <v>0</v>
      </c>
      <c r="N847" s="3">
        <f t="shared" si="50"/>
        <v>1.081</v>
      </c>
      <c r="O847" t="b">
        <f t="shared" si="52"/>
        <v>0</v>
      </c>
      <c r="P847" t="str">
        <f>VLOOKUP(C847,'Feedstock source'!$A$1:$B$8,2,FALSE)</f>
        <v>reject</v>
      </c>
      <c r="Q847" t="str">
        <f>VLOOKUP($F847,'PAHs abbreviations'!$A$2:$B$17,2,FALSE)</f>
        <v>Phen</v>
      </c>
      <c r="R847" s="3">
        <v>1.081</v>
      </c>
    </row>
    <row r="848" spans="1:18" hidden="1">
      <c r="A848" t="s">
        <v>108</v>
      </c>
      <c r="B848" t="s">
        <v>123</v>
      </c>
      <c r="C848" t="s">
        <v>137</v>
      </c>
      <c r="D848">
        <v>600</v>
      </c>
      <c r="E848" t="s">
        <v>119</v>
      </c>
      <c r="F848" t="s">
        <v>51</v>
      </c>
      <c r="G848" t="s">
        <v>46</v>
      </c>
      <c r="H848" s="3">
        <v>1.19</v>
      </c>
      <c r="I848" t="s">
        <v>0</v>
      </c>
      <c r="J848" s="1" t="s">
        <v>119</v>
      </c>
      <c r="K848" s="1" t="s">
        <v>119</v>
      </c>
      <c r="L848" t="b">
        <f>IF(COUNTIF(carcinogens!$A$2:$A$35,F848),TRUE,FALSE)</f>
        <v>0</v>
      </c>
      <c r="M848" t="b">
        <f t="shared" si="51"/>
        <v>0</v>
      </c>
      <c r="N848" s="3">
        <f t="shared" si="50"/>
        <v>1.19</v>
      </c>
      <c r="O848" t="b">
        <f t="shared" si="52"/>
        <v>0</v>
      </c>
      <c r="P848" t="str">
        <f>VLOOKUP(C848,'Feedstock source'!$A$1:$B$8,2,FALSE)</f>
        <v>reject</v>
      </c>
      <c r="Q848" t="str">
        <f>VLOOKUP($F848,'PAHs abbreviations'!$A$2:$B$17,2,FALSE)</f>
        <v>Phen</v>
      </c>
      <c r="R848" s="3">
        <v>1.19</v>
      </c>
    </row>
    <row r="849" spans="1:18" hidden="1">
      <c r="A849" t="s">
        <v>108</v>
      </c>
      <c r="B849" t="s">
        <v>123</v>
      </c>
      <c r="C849" t="s">
        <v>137</v>
      </c>
      <c r="D849">
        <v>600</v>
      </c>
      <c r="E849" t="s">
        <v>119</v>
      </c>
      <c r="F849" t="s">
        <v>54</v>
      </c>
      <c r="G849" t="s">
        <v>46</v>
      </c>
      <c r="H849" s="3">
        <v>0.33200000000000002</v>
      </c>
      <c r="I849" t="s">
        <v>0</v>
      </c>
      <c r="J849" s="1" t="s">
        <v>119</v>
      </c>
      <c r="K849" s="1" t="s">
        <v>119</v>
      </c>
      <c r="L849" t="b">
        <f>IF(COUNTIF(carcinogens!$A$2:$A$35,F849),TRUE,FALSE)</f>
        <v>0</v>
      </c>
      <c r="M849" t="b">
        <f t="shared" si="51"/>
        <v>0</v>
      </c>
      <c r="N849" s="3">
        <f t="shared" si="50"/>
        <v>0.33200000000000002</v>
      </c>
      <c r="O849" t="b">
        <f t="shared" si="52"/>
        <v>0</v>
      </c>
      <c r="P849" t="str">
        <f>VLOOKUP(C849,'Feedstock source'!$A$1:$B$8,2,FALSE)</f>
        <v>reject</v>
      </c>
      <c r="Q849" t="str">
        <f>VLOOKUP($F849,'PAHs abbreviations'!$A$2:$B$17,2,FALSE)</f>
        <v>Pyr</v>
      </c>
      <c r="R849" s="3">
        <v>0.33200000000000002</v>
      </c>
    </row>
    <row r="850" spans="1:18" hidden="1">
      <c r="A850" t="s">
        <v>108</v>
      </c>
      <c r="B850" t="s">
        <v>123</v>
      </c>
      <c r="C850" t="s">
        <v>137</v>
      </c>
      <c r="D850">
        <v>600</v>
      </c>
      <c r="E850" t="s">
        <v>119</v>
      </c>
      <c r="F850" t="s">
        <v>54</v>
      </c>
      <c r="G850" t="s">
        <v>46</v>
      </c>
      <c r="H850" s="3">
        <v>0.34100000000000003</v>
      </c>
      <c r="I850" t="s">
        <v>0</v>
      </c>
      <c r="J850" s="1" t="s">
        <v>119</v>
      </c>
      <c r="K850" s="1" t="s">
        <v>119</v>
      </c>
      <c r="L850" t="b">
        <f>IF(COUNTIF(carcinogens!$A$2:$A$35,F850),TRUE,FALSE)</f>
        <v>0</v>
      </c>
      <c r="M850" t="b">
        <f t="shared" si="51"/>
        <v>0</v>
      </c>
      <c r="N850" s="3">
        <f t="shared" si="50"/>
        <v>0.34100000000000003</v>
      </c>
      <c r="O850" t="b">
        <f t="shared" si="52"/>
        <v>0</v>
      </c>
      <c r="P850" t="str">
        <f>VLOOKUP(C850,'Feedstock source'!$A$1:$B$8,2,FALSE)</f>
        <v>reject</v>
      </c>
      <c r="Q850" t="str">
        <f>VLOOKUP($F850,'PAHs abbreviations'!$A$2:$B$17,2,FALSE)</f>
        <v>Pyr</v>
      </c>
      <c r="R850" s="3">
        <v>0.34100000000000003</v>
      </c>
    </row>
    <row r="851" spans="1:18" hidden="1">
      <c r="A851" t="s">
        <v>108</v>
      </c>
      <c r="B851" t="s">
        <v>123</v>
      </c>
      <c r="C851" t="s">
        <v>137</v>
      </c>
      <c r="D851">
        <v>600</v>
      </c>
      <c r="E851" t="s">
        <v>119</v>
      </c>
      <c r="F851" t="s">
        <v>54</v>
      </c>
      <c r="G851" t="s">
        <v>46</v>
      </c>
      <c r="H851" s="3">
        <v>0.36</v>
      </c>
      <c r="I851" t="s">
        <v>0</v>
      </c>
      <c r="J851" s="1" t="s">
        <v>119</v>
      </c>
      <c r="K851" s="1" t="s">
        <v>119</v>
      </c>
      <c r="L851" t="b">
        <f>IF(COUNTIF(carcinogens!$A$2:$A$35,F851),TRUE,FALSE)</f>
        <v>0</v>
      </c>
      <c r="M851" t="b">
        <f t="shared" si="51"/>
        <v>0</v>
      </c>
      <c r="N851" s="3">
        <f t="shared" si="50"/>
        <v>0.36</v>
      </c>
      <c r="O851" t="b">
        <f t="shared" si="52"/>
        <v>0</v>
      </c>
      <c r="P851" t="str">
        <f>VLOOKUP(C851,'Feedstock source'!$A$1:$B$8,2,FALSE)</f>
        <v>reject</v>
      </c>
      <c r="Q851" t="str">
        <f>VLOOKUP($F851,'PAHs abbreviations'!$A$2:$B$17,2,FALSE)</f>
        <v>Pyr</v>
      </c>
      <c r="R851" s="3">
        <v>0.36</v>
      </c>
    </row>
    <row r="852" spans="1:18" hidden="1">
      <c r="A852" t="s">
        <v>109</v>
      </c>
      <c r="B852" t="s">
        <v>124</v>
      </c>
      <c r="C852" t="s">
        <v>137</v>
      </c>
      <c r="D852">
        <v>800</v>
      </c>
      <c r="E852" t="s">
        <v>119</v>
      </c>
      <c r="F852" t="s">
        <v>49</v>
      </c>
      <c r="G852" t="s">
        <v>46</v>
      </c>
      <c r="H852" s="3">
        <v>3.7999999999999999E-2</v>
      </c>
      <c r="I852" t="s">
        <v>0</v>
      </c>
      <c r="J852" s="1" t="s">
        <v>119</v>
      </c>
      <c r="K852" s="1" t="s">
        <v>119</v>
      </c>
      <c r="L852" t="b">
        <f>IF(COUNTIF(carcinogens!$A$2:$A$35,F852),TRUE,FALSE)</f>
        <v>0</v>
      </c>
      <c r="M852" t="b">
        <f t="shared" si="51"/>
        <v>0</v>
      </c>
      <c r="N852" s="3">
        <f t="shared" si="50"/>
        <v>3.7999999999999999E-2</v>
      </c>
      <c r="O852" t="b">
        <f t="shared" si="52"/>
        <v>0</v>
      </c>
      <c r="P852" t="str">
        <f>VLOOKUP(C852,'Feedstock source'!$A$1:$B$8,2,FALSE)</f>
        <v>reject</v>
      </c>
      <c r="Q852" t="str">
        <f>VLOOKUP($F852,'PAHs abbreviations'!$A$2:$B$17,2,FALSE)</f>
        <v>Ace</v>
      </c>
      <c r="R852" s="3">
        <v>3.7999999999999999E-2</v>
      </c>
    </row>
    <row r="853" spans="1:18" hidden="1">
      <c r="A853" t="s">
        <v>109</v>
      </c>
      <c r="B853" t="s">
        <v>124</v>
      </c>
      <c r="C853" t="s">
        <v>137</v>
      </c>
      <c r="D853">
        <v>800</v>
      </c>
      <c r="E853" t="s">
        <v>119</v>
      </c>
      <c r="F853" t="s">
        <v>49</v>
      </c>
      <c r="G853" t="s">
        <v>46</v>
      </c>
      <c r="H853" s="3">
        <v>0.04</v>
      </c>
      <c r="I853" t="s">
        <v>0</v>
      </c>
      <c r="J853" s="1" t="s">
        <v>119</v>
      </c>
      <c r="K853" s="1" t="s">
        <v>119</v>
      </c>
      <c r="L853" t="b">
        <f>IF(COUNTIF(carcinogens!$A$2:$A$35,F853),TRUE,FALSE)</f>
        <v>0</v>
      </c>
      <c r="M853" t="b">
        <f t="shared" si="51"/>
        <v>0</v>
      </c>
      <c r="N853" s="3">
        <f t="shared" si="50"/>
        <v>0.04</v>
      </c>
      <c r="O853" t="b">
        <f t="shared" si="52"/>
        <v>0</v>
      </c>
      <c r="P853" t="str">
        <f>VLOOKUP(C853,'Feedstock source'!$A$1:$B$8,2,FALSE)</f>
        <v>reject</v>
      </c>
      <c r="Q853" t="str">
        <f>VLOOKUP($F853,'PAHs abbreviations'!$A$2:$B$17,2,FALSE)</f>
        <v>Ace</v>
      </c>
      <c r="R853" s="3">
        <v>0.04</v>
      </c>
    </row>
    <row r="854" spans="1:18" hidden="1">
      <c r="A854" t="s">
        <v>109</v>
      </c>
      <c r="B854" t="s">
        <v>124</v>
      </c>
      <c r="C854" t="s">
        <v>137</v>
      </c>
      <c r="D854">
        <v>800</v>
      </c>
      <c r="E854" t="s">
        <v>119</v>
      </c>
      <c r="F854" t="s">
        <v>49</v>
      </c>
      <c r="G854" t="s">
        <v>46</v>
      </c>
      <c r="H854" s="3">
        <v>4.4999999999999998E-2</v>
      </c>
      <c r="I854" t="s">
        <v>0</v>
      </c>
      <c r="J854" s="1" t="s">
        <v>119</v>
      </c>
      <c r="K854" s="1" t="s">
        <v>119</v>
      </c>
      <c r="L854" t="b">
        <f>IF(COUNTIF(carcinogens!$A$2:$A$35,F854),TRUE,FALSE)</f>
        <v>0</v>
      </c>
      <c r="M854" t="b">
        <f t="shared" si="51"/>
        <v>0</v>
      </c>
      <c r="N854" s="3">
        <f t="shared" si="50"/>
        <v>4.4999999999999998E-2</v>
      </c>
      <c r="O854" t="b">
        <f t="shared" si="52"/>
        <v>0</v>
      </c>
      <c r="P854" t="str">
        <f>VLOOKUP(C854,'Feedstock source'!$A$1:$B$8,2,FALSE)</f>
        <v>reject</v>
      </c>
      <c r="Q854" t="str">
        <f>VLOOKUP($F854,'PAHs abbreviations'!$A$2:$B$17,2,FALSE)</f>
        <v>Ace</v>
      </c>
      <c r="R854" s="3">
        <v>4.4999999999999998E-2</v>
      </c>
    </row>
    <row r="855" spans="1:18" hidden="1">
      <c r="A855" t="s">
        <v>109</v>
      </c>
      <c r="B855" t="s">
        <v>124</v>
      </c>
      <c r="C855" t="s">
        <v>137</v>
      </c>
      <c r="D855">
        <v>800</v>
      </c>
      <c r="E855" t="s">
        <v>119</v>
      </c>
      <c r="F855" t="s">
        <v>48</v>
      </c>
      <c r="G855" t="s">
        <v>46</v>
      </c>
      <c r="H855" s="3">
        <v>9.9000000000000005E-2</v>
      </c>
      <c r="I855" t="s">
        <v>0</v>
      </c>
      <c r="J855" s="1" t="s">
        <v>119</v>
      </c>
      <c r="K855" s="1" t="s">
        <v>119</v>
      </c>
      <c r="L855" t="b">
        <f>IF(COUNTIF(carcinogens!$A$2:$A$35,F855),TRUE,FALSE)</f>
        <v>0</v>
      </c>
      <c r="M855" t="b">
        <f t="shared" si="51"/>
        <v>0</v>
      </c>
      <c r="N855" s="3">
        <f t="shared" si="50"/>
        <v>9.9000000000000005E-2</v>
      </c>
      <c r="O855" t="b">
        <f t="shared" si="52"/>
        <v>0</v>
      </c>
      <c r="P855" t="str">
        <f>VLOOKUP(C855,'Feedstock source'!$A$1:$B$8,2,FALSE)</f>
        <v>reject</v>
      </c>
      <c r="Q855" t="str">
        <f>VLOOKUP($F855,'PAHs abbreviations'!$A$2:$B$17,2,FALSE)</f>
        <v>Acy</v>
      </c>
      <c r="R855" s="3">
        <v>9.9000000000000005E-2</v>
      </c>
    </row>
    <row r="856" spans="1:18" hidden="1">
      <c r="A856" t="s">
        <v>109</v>
      </c>
      <c r="B856" t="s">
        <v>124</v>
      </c>
      <c r="C856" t="s">
        <v>137</v>
      </c>
      <c r="D856">
        <v>800</v>
      </c>
      <c r="E856" t="s">
        <v>119</v>
      </c>
      <c r="F856" t="s">
        <v>48</v>
      </c>
      <c r="G856" t="s">
        <v>46</v>
      </c>
      <c r="H856" s="3">
        <v>0.10299999999999999</v>
      </c>
      <c r="I856" t="s">
        <v>0</v>
      </c>
      <c r="J856" s="1" t="s">
        <v>119</v>
      </c>
      <c r="K856" s="1" t="s">
        <v>119</v>
      </c>
      <c r="L856" t="b">
        <f>IF(COUNTIF(carcinogens!$A$2:$A$35,F856),TRUE,FALSE)</f>
        <v>0</v>
      </c>
      <c r="M856" t="b">
        <f t="shared" si="51"/>
        <v>0</v>
      </c>
      <c r="N856" s="3">
        <f t="shared" si="50"/>
        <v>0.10299999999999999</v>
      </c>
      <c r="O856" t="b">
        <f t="shared" si="52"/>
        <v>0</v>
      </c>
      <c r="P856" t="str">
        <f>VLOOKUP(C856,'Feedstock source'!$A$1:$B$8,2,FALSE)</f>
        <v>reject</v>
      </c>
      <c r="Q856" t="str">
        <f>VLOOKUP($F856,'PAHs abbreviations'!$A$2:$B$17,2,FALSE)</f>
        <v>Acy</v>
      </c>
      <c r="R856" s="3">
        <v>0.10299999999999999</v>
      </c>
    </row>
    <row r="857" spans="1:18" hidden="1">
      <c r="A857" t="s">
        <v>109</v>
      </c>
      <c r="B857" t="s">
        <v>124</v>
      </c>
      <c r="C857" t="s">
        <v>137</v>
      </c>
      <c r="D857">
        <v>800</v>
      </c>
      <c r="E857" t="s">
        <v>119</v>
      </c>
      <c r="F857" t="s">
        <v>48</v>
      </c>
      <c r="G857" t="s">
        <v>46</v>
      </c>
      <c r="H857" s="3">
        <v>0.128</v>
      </c>
      <c r="I857" t="s">
        <v>0</v>
      </c>
      <c r="J857" s="1" t="s">
        <v>119</v>
      </c>
      <c r="K857" s="1" t="s">
        <v>119</v>
      </c>
      <c r="L857" t="b">
        <f>IF(COUNTIF(carcinogens!$A$2:$A$35,F857),TRUE,FALSE)</f>
        <v>0</v>
      </c>
      <c r="M857" t="b">
        <f t="shared" si="51"/>
        <v>0</v>
      </c>
      <c r="N857" s="3">
        <f t="shared" si="50"/>
        <v>0.128</v>
      </c>
      <c r="O857" t="b">
        <f t="shared" si="52"/>
        <v>0</v>
      </c>
      <c r="P857" t="str">
        <f>VLOOKUP(C857,'Feedstock source'!$A$1:$B$8,2,FALSE)</f>
        <v>reject</v>
      </c>
      <c r="Q857" t="str">
        <f>VLOOKUP($F857,'PAHs abbreviations'!$A$2:$B$17,2,FALSE)</f>
        <v>Acy</v>
      </c>
      <c r="R857" s="3">
        <v>0.128</v>
      </c>
    </row>
    <row r="858" spans="1:18" hidden="1">
      <c r="A858" t="s">
        <v>109</v>
      </c>
      <c r="B858" t="s">
        <v>124</v>
      </c>
      <c r="C858" t="s">
        <v>137</v>
      </c>
      <c r="D858">
        <v>800</v>
      </c>
      <c r="E858" t="s">
        <v>119</v>
      </c>
      <c r="F858" t="s">
        <v>52</v>
      </c>
      <c r="G858" t="s">
        <v>46</v>
      </c>
      <c r="H858" s="3">
        <v>0.17499999999999999</v>
      </c>
      <c r="I858" t="s">
        <v>0</v>
      </c>
      <c r="J858" s="1" t="s">
        <v>119</v>
      </c>
      <c r="K858" s="1" t="s">
        <v>119</v>
      </c>
      <c r="L858" t="b">
        <f>IF(COUNTIF(carcinogens!$A$2:$A$35,F858),TRUE,FALSE)</f>
        <v>0</v>
      </c>
      <c r="M858" t="b">
        <f t="shared" si="51"/>
        <v>0</v>
      </c>
      <c r="N858" s="3">
        <f t="shared" si="50"/>
        <v>0.17499999999999999</v>
      </c>
      <c r="O858" t="b">
        <f t="shared" si="52"/>
        <v>0</v>
      </c>
      <c r="P858" t="str">
        <f>VLOOKUP(C858,'Feedstock source'!$A$1:$B$8,2,FALSE)</f>
        <v>reject</v>
      </c>
      <c r="Q858" t="str">
        <f>VLOOKUP($F858,'PAHs abbreviations'!$A$2:$B$17,2,FALSE)</f>
        <v>Ant</v>
      </c>
      <c r="R858" s="3">
        <v>0.17499999999999999</v>
      </c>
    </row>
    <row r="859" spans="1:18" hidden="1">
      <c r="A859" t="s">
        <v>109</v>
      </c>
      <c r="B859" t="s">
        <v>124</v>
      </c>
      <c r="C859" t="s">
        <v>137</v>
      </c>
      <c r="D859">
        <v>800</v>
      </c>
      <c r="E859" t="s">
        <v>119</v>
      </c>
      <c r="F859" t="s">
        <v>52</v>
      </c>
      <c r="G859" t="s">
        <v>46</v>
      </c>
      <c r="H859" s="3">
        <v>0.17799999999999999</v>
      </c>
      <c r="I859" t="s">
        <v>0</v>
      </c>
      <c r="J859" s="1" t="s">
        <v>119</v>
      </c>
      <c r="K859" s="1" t="s">
        <v>119</v>
      </c>
      <c r="L859" t="b">
        <f>IF(COUNTIF(carcinogens!$A$2:$A$35,F859),TRUE,FALSE)</f>
        <v>0</v>
      </c>
      <c r="M859" t="b">
        <f t="shared" si="51"/>
        <v>0</v>
      </c>
      <c r="N859" s="3">
        <f t="shared" si="50"/>
        <v>0.17799999999999999</v>
      </c>
      <c r="O859" t="b">
        <f t="shared" si="52"/>
        <v>0</v>
      </c>
      <c r="P859" t="str">
        <f>VLOOKUP(C859,'Feedstock source'!$A$1:$B$8,2,FALSE)</f>
        <v>reject</v>
      </c>
      <c r="Q859" t="str">
        <f>VLOOKUP($F859,'PAHs abbreviations'!$A$2:$B$17,2,FALSE)</f>
        <v>Ant</v>
      </c>
      <c r="R859" s="3">
        <v>0.17799999999999999</v>
      </c>
    </row>
    <row r="860" spans="1:18" hidden="1">
      <c r="A860" t="s">
        <v>109</v>
      </c>
      <c r="B860" t="s">
        <v>124</v>
      </c>
      <c r="C860" t="s">
        <v>137</v>
      </c>
      <c r="D860">
        <v>800</v>
      </c>
      <c r="E860" t="s">
        <v>119</v>
      </c>
      <c r="F860" t="s">
        <v>52</v>
      </c>
      <c r="G860" t="s">
        <v>46</v>
      </c>
      <c r="H860" s="3">
        <v>0.19400000000000001</v>
      </c>
      <c r="I860" t="s">
        <v>0</v>
      </c>
      <c r="J860" s="1" t="s">
        <v>119</v>
      </c>
      <c r="K860" s="1" t="s">
        <v>119</v>
      </c>
      <c r="L860" t="b">
        <f>IF(COUNTIF(carcinogens!$A$2:$A$35,F860),TRUE,FALSE)</f>
        <v>0</v>
      </c>
      <c r="M860" t="b">
        <f t="shared" si="51"/>
        <v>0</v>
      </c>
      <c r="N860" s="3">
        <f t="shared" si="50"/>
        <v>0.19400000000000001</v>
      </c>
      <c r="O860" t="b">
        <f t="shared" si="52"/>
        <v>0</v>
      </c>
      <c r="P860" t="str">
        <f>VLOOKUP(C860,'Feedstock source'!$A$1:$B$8,2,FALSE)</f>
        <v>reject</v>
      </c>
      <c r="Q860" t="str">
        <f>VLOOKUP($F860,'PAHs abbreviations'!$A$2:$B$17,2,FALSE)</f>
        <v>Ant</v>
      </c>
      <c r="R860" s="3">
        <v>0.19400000000000001</v>
      </c>
    </row>
    <row r="861" spans="1:18" hidden="1">
      <c r="A861" t="s">
        <v>109</v>
      </c>
      <c r="B861" t="s">
        <v>124</v>
      </c>
      <c r="C861" t="s">
        <v>137</v>
      </c>
      <c r="D861">
        <v>800</v>
      </c>
      <c r="E861" t="s">
        <v>119</v>
      </c>
      <c r="F861" t="s">
        <v>55</v>
      </c>
      <c r="G861" t="s">
        <v>46</v>
      </c>
      <c r="H861" s="3">
        <v>3.9E-2</v>
      </c>
      <c r="I861" t="s">
        <v>0</v>
      </c>
      <c r="J861" s="1" t="s">
        <v>119</v>
      </c>
      <c r="K861" s="1" t="s">
        <v>119</v>
      </c>
      <c r="L861" t="b">
        <f>IF(COUNTIF(carcinogens!$A$2:$A$35,F861),TRUE,FALSE)</f>
        <v>1</v>
      </c>
      <c r="M861" t="b">
        <f t="shared" si="51"/>
        <v>0</v>
      </c>
      <c r="N861" s="3">
        <f t="shared" si="50"/>
        <v>3.9E-2</v>
      </c>
      <c r="O861" t="b">
        <f t="shared" si="52"/>
        <v>0</v>
      </c>
      <c r="P861" t="str">
        <f>VLOOKUP(C861,'Feedstock source'!$A$1:$B$8,2,FALSE)</f>
        <v>reject</v>
      </c>
      <c r="Q861" t="str">
        <f>VLOOKUP($F861,'PAHs abbreviations'!$A$2:$B$17,2,FALSE)</f>
        <v>B(a)A</v>
      </c>
      <c r="R861" s="3">
        <v>3.9E-2</v>
      </c>
    </row>
    <row r="862" spans="1:18" hidden="1">
      <c r="A862" t="s">
        <v>109</v>
      </c>
      <c r="B862" t="s">
        <v>124</v>
      </c>
      <c r="C862" t="s">
        <v>137</v>
      </c>
      <c r="D862">
        <v>800</v>
      </c>
      <c r="E862" t="s">
        <v>119</v>
      </c>
      <c r="F862" t="s">
        <v>55</v>
      </c>
      <c r="G862" t="s">
        <v>46</v>
      </c>
      <c r="H862" s="3">
        <v>3.9E-2</v>
      </c>
      <c r="I862" t="s">
        <v>0</v>
      </c>
      <c r="J862" s="1" t="s">
        <v>119</v>
      </c>
      <c r="K862" s="1" t="s">
        <v>119</v>
      </c>
      <c r="L862" t="b">
        <f>IF(COUNTIF(carcinogens!$A$2:$A$35,F862),TRUE,FALSE)</f>
        <v>1</v>
      </c>
      <c r="M862" t="b">
        <f t="shared" si="51"/>
        <v>0</v>
      </c>
      <c r="N862" s="3">
        <f t="shared" si="50"/>
        <v>3.9E-2</v>
      </c>
      <c r="O862" t="b">
        <f t="shared" si="52"/>
        <v>0</v>
      </c>
      <c r="P862" t="str">
        <f>VLOOKUP(C862,'Feedstock source'!$A$1:$B$8,2,FALSE)</f>
        <v>reject</v>
      </c>
      <c r="Q862" t="str">
        <f>VLOOKUP($F862,'PAHs abbreviations'!$A$2:$B$17,2,FALSE)</f>
        <v>B(a)A</v>
      </c>
      <c r="R862" s="3">
        <v>3.9E-2</v>
      </c>
    </row>
    <row r="863" spans="1:18" hidden="1">
      <c r="A863" t="s">
        <v>109</v>
      </c>
      <c r="B863" t="s">
        <v>124</v>
      </c>
      <c r="C863" t="s">
        <v>137</v>
      </c>
      <c r="D863">
        <v>800</v>
      </c>
      <c r="E863" t="s">
        <v>119</v>
      </c>
      <c r="F863" t="s">
        <v>55</v>
      </c>
      <c r="G863" t="s">
        <v>46</v>
      </c>
      <c r="H863" s="3">
        <v>0.04</v>
      </c>
      <c r="I863" t="s">
        <v>0</v>
      </c>
      <c r="J863" s="1" t="s">
        <v>119</v>
      </c>
      <c r="K863" s="1" t="s">
        <v>119</v>
      </c>
      <c r="L863" t="b">
        <f>IF(COUNTIF(carcinogens!$A$2:$A$35,F863),TRUE,FALSE)</f>
        <v>1</v>
      </c>
      <c r="M863" t="b">
        <f t="shared" si="51"/>
        <v>0</v>
      </c>
      <c r="N863" s="3">
        <f t="shared" si="50"/>
        <v>0.04</v>
      </c>
      <c r="O863" t="b">
        <f t="shared" si="52"/>
        <v>0</v>
      </c>
      <c r="P863" t="str">
        <f>VLOOKUP(C863,'Feedstock source'!$A$1:$B$8,2,FALSE)</f>
        <v>reject</v>
      </c>
      <c r="Q863" t="str">
        <f>VLOOKUP($F863,'PAHs abbreviations'!$A$2:$B$17,2,FALSE)</f>
        <v>B(a)A</v>
      </c>
      <c r="R863" s="3">
        <v>0.04</v>
      </c>
    </row>
    <row r="864" spans="1:18" hidden="1">
      <c r="A864" t="s">
        <v>109</v>
      </c>
      <c r="B864" t="s">
        <v>124</v>
      </c>
      <c r="C864" t="s">
        <v>137</v>
      </c>
      <c r="D864">
        <v>800</v>
      </c>
      <c r="E864" t="s">
        <v>119</v>
      </c>
      <c r="F864" t="s">
        <v>59</v>
      </c>
      <c r="G864" t="s">
        <v>46</v>
      </c>
      <c r="H864" s="3">
        <v>0.03</v>
      </c>
      <c r="I864" t="s">
        <v>0</v>
      </c>
      <c r="J864" s="1" t="s">
        <v>119</v>
      </c>
      <c r="K864" s="1" t="s">
        <v>119</v>
      </c>
      <c r="L864" t="b">
        <f>IF(COUNTIF(carcinogens!$A$2:$A$35,F864),TRUE,FALSE)</f>
        <v>1</v>
      </c>
      <c r="M864" t="b">
        <f t="shared" si="51"/>
        <v>0</v>
      </c>
      <c r="N864" s="3">
        <f t="shared" si="50"/>
        <v>0.03</v>
      </c>
      <c r="O864" t="b">
        <f t="shared" si="52"/>
        <v>0</v>
      </c>
      <c r="P864" t="str">
        <f>VLOOKUP(C864,'Feedstock source'!$A$1:$B$8,2,FALSE)</f>
        <v>reject</v>
      </c>
      <c r="Q864" t="str">
        <f>VLOOKUP($F864,'PAHs abbreviations'!$A$2:$B$17,2,FALSE)</f>
        <v>B(a)P</v>
      </c>
      <c r="R864" s="3">
        <v>0.03</v>
      </c>
    </row>
    <row r="865" spans="1:18" hidden="1">
      <c r="A865" t="s">
        <v>109</v>
      </c>
      <c r="B865" t="s">
        <v>124</v>
      </c>
      <c r="C865" t="s">
        <v>137</v>
      </c>
      <c r="D865">
        <v>800</v>
      </c>
      <c r="E865" t="s">
        <v>119</v>
      </c>
      <c r="F865" t="s">
        <v>59</v>
      </c>
      <c r="G865" t="s">
        <v>46</v>
      </c>
      <c r="H865" s="3">
        <v>3.2000000000000001E-2</v>
      </c>
      <c r="I865" t="s">
        <v>0</v>
      </c>
      <c r="J865" s="1" t="s">
        <v>119</v>
      </c>
      <c r="K865" s="1" t="s">
        <v>119</v>
      </c>
      <c r="L865" t="b">
        <f>IF(COUNTIF(carcinogens!$A$2:$A$35,F865),TRUE,FALSE)</f>
        <v>1</v>
      </c>
      <c r="M865" t="b">
        <f t="shared" si="51"/>
        <v>0</v>
      </c>
      <c r="N865" s="3">
        <f t="shared" si="50"/>
        <v>3.2000000000000001E-2</v>
      </c>
      <c r="O865" t="b">
        <f t="shared" si="52"/>
        <v>0</v>
      </c>
      <c r="P865" t="str">
        <f>VLOOKUP(C865,'Feedstock source'!$A$1:$B$8,2,FALSE)</f>
        <v>reject</v>
      </c>
      <c r="Q865" t="str">
        <f>VLOOKUP($F865,'PAHs abbreviations'!$A$2:$B$17,2,FALSE)</f>
        <v>B(a)P</v>
      </c>
      <c r="R865" s="3">
        <v>3.2000000000000001E-2</v>
      </c>
    </row>
    <row r="866" spans="1:18" hidden="1">
      <c r="A866" t="s">
        <v>109</v>
      </c>
      <c r="B866" t="s">
        <v>124</v>
      </c>
      <c r="C866" t="s">
        <v>137</v>
      </c>
      <c r="D866">
        <v>800</v>
      </c>
      <c r="E866" t="s">
        <v>119</v>
      </c>
      <c r="F866" t="s">
        <v>59</v>
      </c>
      <c r="G866" t="s">
        <v>46</v>
      </c>
      <c r="H866" s="3">
        <v>3.59999999999999E-2</v>
      </c>
      <c r="I866" t="s">
        <v>0</v>
      </c>
      <c r="J866" s="1" t="s">
        <v>119</v>
      </c>
      <c r="K866" s="1" t="s">
        <v>119</v>
      </c>
      <c r="L866" t="b">
        <f>IF(COUNTIF(carcinogens!$A$2:$A$35,F866),TRUE,FALSE)</f>
        <v>1</v>
      </c>
      <c r="M866" t="b">
        <f t="shared" si="51"/>
        <v>0</v>
      </c>
      <c r="N866" s="3">
        <f t="shared" si="50"/>
        <v>3.59999999999999E-2</v>
      </c>
      <c r="O866" t="b">
        <f t="shared" si="52"/>
        <v>0</v>
      </c>
      <c r="P866" t="str">
        <f>VLOOKUP(C866,'Feedstock source'!$A$1:$B$8,2,FALSE)</f>
        <v>reject</v>
      </c>
      <c r="Q866" t="str">
        <f>VLOOKUP($F866,'PAHs abbreviations'!$A$2:$B$17,2,FALSE)</f>
        <v>B(a)P</v>
      </c>
      <c r="R866" s="3">
        <v>3.59999999999999E-2</v>
      </c>
    </row>
    <row r="867" spans="1:18" hidden="1">
      <c r="A867" t="s">
        <v>109</v>
      </c>
      <c r="B867" t="s">
        <v>124</v>
      </c>
      <c r="C867" t="s">
        <v>137</v>
      </c>
      <c r="D867">
        <v>800</v>
      </c>
      <c r="E867" t="s">
        <v>119</v>
      </c>
      <c r="F867" t="s">
        <v>57</v>
      </c>
      <c r="G867" t="s">
        <v>46</v>
      </c>
      <c r="H867" s="3">
        <v>0.03</v>
      </c>
      <c r="I867" t="s">
        <v>0</v>
      </c>
      <c r="J867" s="1" t="s">
        <v>119</v>
      </c>
      <c r="K867" s="1" t="s">
        <v>119</v>
      </c>
      <c r="L867" t="b">
        <f>IF(COUNTIF(carcinogens!$A$2:$A$35,F867),TRUE,FALSE)</f>
        <v>1</v>
      </c>
      <c r="M867" t="b">
        <f t="shared" si="51"/>
        <v>0</v>
      </c>
      <c r="N867" s="3">
        <f t="shared" si="50"/>
        <v>0.03</v>
      </c>
      <c r="O867" t="b">
        <f t="shared" si="52"/>
        <v>0</v>
      </c>
      <c r="P867" t="str">
        <f>VLOOKUP(C867,'Feedstock source'!$A$1:$B$8,2,FALSE)</f>
        <v>reject</v>
      </c>
      <c r="Q867" t="str">
        <f>VLOOKUP($F867,'PAHs abbreviations'!$A$2:$B$17,2,FALSE)</f>
        <v>B(b)F</v>
      </c>
      <c r="R867" s="3">
        <v>0.03</v>
      </c>
    </row>
    <row r="868" spans="1:18" hidden="1">
      <c r="A868" t="s">
        <v>109</v>
      </c>
      <c r="B868" t="s">
        <v>124</v>
      </c>
      <c r="C868" t="s">
        <v>137</v>
      </c>
      <c r="D868">
        <v>800</v>
      </c>
      <c r="E868" t="s">
        <v>119</v>
      </c>
      <c r="F868" t="s">
        <v>57</v>
      </c>
      <c r="G868" t="s">
        <v>46</v>
      </c>
      <c r="H868" s="3">
        <v>0.03</v>
      </c>
      <c r="I868" t="s">
        <v>0</v>
      </c>
      <c r="J868" s="1" t="s">
        <v>119</v>
      </c>
      <c r="K868" s="1" t="s">
        <v>119</v>
      </c>
      <c r="L868" t="b">
        <f>IF(COUNTIF(carcinogens!$A$2:$A$35,F868),TRUE,FALSE)</f>
        <v>1</v>
      </c>
      <c r="M868" t="b">
        <f t="shared" si="51"/>
        <v>0</v>
      </c>
      <c r="N868" s="3">
        <f t="shared" ref="N868:N931" si="53">H868</f>
        <v>0.03</v>
      </c>
      <c r="O868" t="b">
        <f t="shared" si="52"/>
        <v>0</v>
      </c>
      <c r="P868" t="str">
        <f>VLOOKUP(C868,'Feedstock source'!$A$1:$B$8,2,FALSE)</f>
        <v>reject</v>
      </c>
      <c r="Q868" t="str">
        <f>VLOOKUP($F868,'PAHs abbreviations'!$A$2:$B$17,2,FALSE)</f>
        <v>B(b)F</v>
      </c>
      <c r="R868" s="3">
        <v>0.03</v>
      </c>
    </row>
    <row r="869" spans="1:18" hidden="1">
      <c r="A869" t="s">
        <v>109</v>
      </c>
      <c r="B869" t="s">
        <v>124</v>
      </c>
      <c r="C869" t="s">
        <v>137</v>
      </c>
      <c r="D869">
        <v>800</v>
      </c>
      <c r="E869" t="s">
        <v>119</v>
      </c>
      <c r="F869" t="s">
        <v>57</v>
      </c>
      <c r="G869" t="s">
        <v>46</v>
      </c>
      <c r="H869" s="3">
        <v>3.4000000000000002E-2</v>
      </c>
      <c r="I869" t="s">
        <v>0</v>
      </c>
      <c r="J869" s="1" t="s">
        <v>119</v>
      </c>
      <c r="K869" s="1" t="s">
        <v>119</v>
      </c>
      <c r="L869" t="b">
        <f>IF(COUNTIF(carcinogens!$A$2:$A$35,F869),TRUE,FALSE)</f>
        <v>1</v>
      </c>
      <c r="M869" t="b">
        <f t="shared" si="51"/>
        <v>0</v>
      </c>
      <c r="N869" s="3">
        <f t="shared" si="53"/>
        <v>3.4000000000000002E-2</v>
      </c>
      <c r="O869" t="b">
        <f t="shared" si="52"/>
        <v>0</v>
      </c>
      <c r="P869" t="str">
        <f>VLOOKUP(C869,'Feedstock source'!$A$1:$B$8,2,FALSE)</f>
        <v>reject</v>
      </c>
      <c r="Q869" t="str">
        <f>VLOOKUP($F869,'PAHs abbreviations'!$A$2:$B$17,2,FALSE)</f>
        <v>B(b)F</v>
      </c>
      <c r="R869" s="3">
        <v>3.4000000000000002E-2</v>
      </c>
    </row>
    <row r="870" spans="1:18" hidden="1">
      <c r="A870" t="s">
        <v>109</v>
      </c>
      <c r="B870" t="s">
        <v>124</v>
      </c>
      <c r="C870" t="s">
        <v>137</v>
      </c>
      <c r="D870">
        <v>800</v>
      </c>
      <c r="E870" t="s">
        <v>119</v>
      </c>
      <c r="F870" t="s">
        <v>61</v>
      </c>
      <c r="G870" t="s">
        <v>46</v>
      </c>
      <c r="H870" s="3">
        <v>5.0000000000000001E-3</v>
      </c>
      <c r="I870" t="s">
        <v>0</v>
      </c>
      <c r="J870" s="1" t="s">
        <v>119</v>
      </c>
      <c r="K870" s="1" t="s">
        <v>119</v>
      </c>
      <c r="L870" t="b">
        <f>IF(COUNTIF(carcinogens!$A$2:$A$35,F870),TRUE,FALSE)</f>
        <v>1</v>
      </c>
      <c r="M870" t="b">
        <f t="shared" si="51"/>
        <v>0</v>
      </c>
      <c r="N870" s="3">
        <f t="shared" si="53"/>
        <v>5.0000000000000001E-3</v>
      </c>
      <c r="O870" t="b">
        <f t="shared" si="52"/>
        <v>0</v>
      </c>
      <c r="P870" t="str">
        <f>VLOOKUP(C870,'Feedstock source'!$A$1:$B$8,2,FALSE)</f>
        <v>reject</v>
      </c>
      <c r="Q870" t="str">
        <f>VLOOKUP($F870,'PAHs abbreviations'!$A$2:$B$17,2,FALSE)</f>
        <v>B(ghi)P</v>
      </c>
      <c r="R870" s="3">
        <v>5.0000000000000001E-3</v>
      </c>
    </row>
    <row r="871" spans="1:18" hidden="1">
      <c r="A871" t="s">
        <v>109</v>
      </c>
      <c r="B871" t="s">
        <v>124</v>
      </c>
      <c r="C871" t="s">
        <v>137</v>
      </c>
      <c r="D871">
        <v>800</v>
      </c>
      <c r="E871" t="s">
        <v>119</v>
      </c>
      <c r="F871" t="s">
        <v>61</v>
      </c>
      <c r="G871" t="s">
        <v>46</v>
      </c>
      <c r="H871" s="3">
        <v>6.0000000000000001E-3</v>
      </c>
      <c r="I871" t="s">
        <v>0</v>
      </c>
      <c r="J871" s="1" t="s">
        <v>119</v>
      </c>
      <c r="K871" s="1" t="s">
        <v>119</v>
      </c>
      <c r="L871" t="b">
        <f>IF(COUNTIF(carcinogens!$A$2:$A$35,F871),TRUE,FALSE)</f>
        <v>1</v>
      </c>
      <c r="M871" t="b">
        <f t="shared" si="51"/>
        <v>0</v>
      </c>
      <c r="N871" s="3">
        <f t="shared" si="53"/>
        <v>6.0000000000000001E-3</v>
      </c>
      <c r="O871" t="b">
        <f t="shared" si="52"/>
        <v>0</v>
      </c>
      <c r="P871" t="str">
        <f>VLOOKUP(C871,'Feedstock source'!$A$1:$B$8,2,FALSE)</f>
        <v>reject</v>
      </c>
      <c r="Q871" t="str">
        <f>VLOOKUP($F871,'PAHs abbreviations'!$A$2:$B$17,2,FALSE)</f>
        <v>B(ghi)P</v>
      </c>
      <c r="R871" s="3">
        <v>6.0000000000000001E-3</v>
      </c>
    </row>
    <row r="872" spans="1:18" hidden="1">
      <c r="A872" t="s">
        <v>109</v>
      </c>
      <c r="B872" t="s">
        <v>124</v>
      </c>
      <c r="C872" t="s">
        <v>137</v>
      </c>
      <c r="D872">
        <v>800</v>
      </c>
      <c r="E872" t="s">
        <v>119</v>
      </c>
      <c r="F872" t="s">
        <v>61</v>
      </c>
      <c r="G872" t="s">
        <v>46</v>
      </c>
      <c r="H872" s="3">
        <v>8.0000000000000002E-3</v>
      </c>
      <c r="I872" t="s">
        <v>0</v>
      </c>
      <c r="J872" s="1" t="s">
        <v>119</v>
      </c>
      <c r="K872" s="1" t="s">
        <v>119</v>
      </c>
      <c r="L872" t="b">
        <f>IF(COUNTIF(carcinogens!$A$2:$A$35,F872),TRUE,FALSE)</f>
        <v>1</v>
      </c>
      <c r="M872" t="b">
        <f t="shared" si="51"/>
        <v>0</v>
      </c>
      <c r="N872" s="3">
        <f t="shared" si="53"/>
        <v>8.0000000000000002E-3</v>
      </c>
      <c r="O872" t="b">
        <f t="shared" si="52"/>
        <v>0</v>
      </c>
      <c r="P872" t="str">
        <f>VLOOKUP(C872,'Feedstock source'!$A$1:$B$8,2,FALSE)</f>
        <v>reject</v>
      </c>
      <c r="Q872" t="str">
        <f>VLOOKUP($F872,'PAHs abbreviations'!$A$2:$B$17,2,FALSE)</f>
        <v>B(ghi)P</v>
      </c>
      <c r="R872" s="3">
        <v>8.0000000000000002E-3</v>
      </c>
    </row>
    <row r="873" spans="1:18" hidden="1">
      <c r="A873" t="s">
        <v>109</v>
      </c>
      <c r="B873" t="s">
        <v>124</v>
      </c>
      <c r="C873" t="s">
        <v>137</v>
      </c>
      <c r="D873">
        <v>800</v>
      </c>
      <c r="E873" t="s">
        <v>119</v>
      </c>
      <c r="F873" t="s">
        <v>58</v>
      </c>
      <c r="G873" t="s">
        <v>46</v>
      </c>
      <c r="H873" s="3">
        <v>1.6E-2</v>
      </c>
      <c r="I873" t="s">
        <v>0</v>
      </c>
      <c r="J873" s="1" t="s">
        <v>119</v>
      </c>
      <c r="K873" s="1" t="s">
        <v>119</v>
      </c>
      <c r="L873" t="b">
        <f>IF(COUNTIF(carcinogens!$A$2:$A$35,F873),TRUE,FALSE)</f>
        <v>1</v>
      </c>
      <c r="M873" t="b">
        <f t="shared" si="51"/>
        <v>0</v>
      </c>
      <c r="N873" s="3">
        <f t="shared" si="53"/>
        <v>1.6E-2</v>
      </c>
      <c r="O873" t="b">
        <f t="shared" si="52"/>
        <v>0</v>
      </c>
      <c r="P873" t="str">
        <f>VLOOKUP(C873,'Feedstock source'!$A$1:$B$8,2,FALSE)</f>
        <v>reject</v>
      </c>
      <c r="Q873" t="str">
        <f>VLOOKUP($F873,'PAHs abbreviations'!$A$2:$B$17,2,FALSE)</f>
        <v>B(k)F</v>
      </c>
      <c r="R873" s="3">
        <v>1.6E-2</v>
      </c>
    </row>
    <row r="874" spans="1:18" hidden="1">
      <c r="A874" t="s">
        <v>109</v>
      </c>
      <c r="B874" t="s">
        <v>124</v>
      </c>
      <c r="C874" t="s">
        <v>137</v>
      </c>
      <c r="D874">
        <v>800</v>
      </c>
      <c r="E874" t="s">
        <v>119</v>
      </c>
      <c r="F874" t="s">
        <v>58</v>
      </c>
      <c r="G874" t="s">
        <v>46</v>
      </c>
      <c r="H874" s="3">
        <v>1.7000000000000001E-2</v>
      </c>
      <c r="I874" t="s">
        <v>0</v>
      </c>
      <c r="J874" s="1" t="s">
        <v>119</v>
      </c>
      <c r="K874" s="1" t="s">
        <v>119</v>
      </c>
      <c r="L874" t="b">
        <f>IF(COUNTIF(carcinogens!$A$2:$A$35,F874),TRUE,FALSE)</f>
        <v>1</v>
      </c>
      <c r="M874" t="b">
        <f t="shared" si="51"/>
        <v>0</v>
      </c>
      <c r="N874" s="3">
        <f t="shared" si="53"/>
        <v>1.7000000000000001E-2</v>
      </c>
      <c r="O874" t="b">
        <f t="shared" si="52"/>
        <v>0</v>
      </c>
      <c r="P874" t="str">
        <f>VLOOKUP(C874,'Feedstock source'!$A$1:$B$8,2,FALSE)</f>
        <v>reject</v>
      </c>
      <c r="Q874" t="str">
        <f>VLOOKUP($F874,'PAHs abbreviations'!$A$2:$B$17,2,FALSE)</f>
        <v>B(k)F</v>
      </c>
      <c r="R874" s="3">
        <v>1.7000000000000001E-2</v>
      </c>
    </row>
    <row r="875" spans="1:18" hidden="1">
      <c r="A875" t="s">
        <v>109</v>
      </c>
      <c r="B875" t="s">
        <v>124</v>
      </c>
      <c r="C875" t="s">
        <v>137</v>
      </c>
      <c r="D875">
        <v>800</v>
      </c>
      <c r="E875" t="s">
        <v>119</v>
      </c>
      <c r="F875" t="s">
        <v>58</v>
      </c>
      <c r="G875" t="s">
        <v>46</v>
      </c>
      <c r="H875" s="3">
        <v>2.1999999999999999E-2</v>
      </c>
      <c r="I875" t="s">
        <v>0</v>
      </c>
      <c r="J875" s="1" t="s">
        <v>119</v>
      </c>
      <c r="K875" s="1" t="s">
        <v>119</v>
      </c>
      <c r="L875" t="b">
        <f>IF(COUNTIF(carcinogens!$A$2:$A$35,F875),TRUE,FALSE)</f>
        <v>1</v>
      </c>
      <c r="M875" t="b">
        <f t="shared" si="51"/>
        <v>0</v>
      </c>
      <c r="N875" s="3">
        <f t="shared" si="53"/>
        <v>2.1999999999999999E-2</v>
      </c>
      <c r="O875" t="b">
        <f t="shared" si="52"/>
        <v>0</v>
      </c>
      <c r="P875" t="str">
        <f>VLOOKUP(C875,'Feedstock source'!$A$1:$B$8,2,FALSE)</f>
        <v>reject</v>
      </c>
      <c r="Q875" t="str">
        <f>VLOOKUP($F875,'PAHs abbreviations'!$A$2:$B$17,2,FALSE)</f>
        <v>B(k)F</v>
      </c>
      <c r="R875" s="3">
        <v>2.1999999999999999E-2</v>
      </c>
    </row>
    <row r="876" spans="1:18" hidden="1">
      <c r="A876" t="s">
        <v>109</v>
      </c>
      <c r="B876" t="s">
        <v>124</v>
      </c>
      <c r="C876" t="s">
        <v>137</v>
      </c>
      <c r="D876">
        <v>800</v>
      </c>
      <c r="E876" t="s">
        <v>119</v>
      </c>
      <c r="F876" t="s">
        <v>56</v>
      </c>
      <c r="G876" t="s">
        <v>46</v>
      </c>
      <c r="H876" s="3">
        <v>6.4000000000000001E-2</v>
      </c>
      <c r="I876" t="s">
        <v>0</v>
      </c>
      <c r="J876" s="1" t="s">
        <v>119</v>
      </c>
      <c r="K876" s="1" t="s">
        <v>119</v>
      </c>
      <c r="L876" t="b">
        <f>IF(COUNTIF(carcinogens!$A$2:$A$35,F876),TRUE,FALSE)</f>
        <v>1</v>
      </c>
      <c r="M876" t="b">
        <f t="shared" si="51"/>
        <v>0</v>
      </c>
      <c r="N876" s="3">
        <f t="shared" si="53"/>
        <v>6.4000000000000001E-2</v>
      </c>
      <c r="O876" t="b">
        <f t="shared" si="52"/>
        <v>0</v>
      </c>
      <c r="P876" t="str">
        <f>VLOOKUP(C876,'Feedstock source'!$A$1:$B$8,2,FALSE)</f>
        <v>reject</v>
      </c>
      <c r="Q876" t="str">
        <f>VLOOKUP($F876,'PAHs abbreviations'!$A$2:$B$17,2,FALSE)</f>
        <v>Cry</v>
      </c>
      <c r="R876" s="3">
        <v>6.4000000000000001E-2</v>
      </c>
    </row>
    <row r="877" spans="1:18" hidden="1">
      <c r="A877" t="s">
        <v>109</v>
      </c>
      <c r="B877" t="s">
        <v>124</v>
      </c>
      <c r="C877" t="s">
        <v>137</v>
      </c>
      <c r="D877">
        <v>800</v>
      </c>
      <c r="E877" t="s">
        <v>119</v>
      </c>
      <c r="F877" t="s">
        <v>56</v>
      </c>
      <c r="G877" t="s">
        <v>46</v>
      </c>
      <c r="H877" s="3">
        <v>6.5000000000000002E-2</v>
      </c>
      <c r="I877" t="s">
        <v>0</v>
      </c>
      <c r="J877" s="1" t="s">
        <v>119</v>
      </c>
      <c r="K877" s="1" t="s">
        <v>119</v>
      </c>
      <c r="L877" t="b">
        <f>IF(COUNTIF(carcinogens!$A$2:$A$35,F877),TRUE,FALSE)</f>
        <v>1</v>
      </c>
      <c r="M877" t="b">
        <f t="shared" si="51"/>
        <v>0</v>
      </c>
      <c r="N877" s="3">
        <f t="shared" si="53"/>
        <v>6.5000000000000002E-2</v>
      </c>
      <c r="O877" t="b">
        <f t="shared" si="52"/>
        <v>0</v>
      </c>
      <c r="P877" t="str">
        <f>VLOOKUP(C877,'Feedstock source'!$A$1:$B$8,2,FALSE)</f>
        <v>reject</v>
      </c>
      <c r="Q877" t="str">
        <f>VLOOKUP($F877,'PAHs abbreviations'!$A$2:$B$17,2,FALSE)</f>
        <v>Cry</v>
      </c>
      <c r="R877" s="3">
        <v>6.5000000000000002E-2</v>
      </c>
    </row>
    <row r="878" spans="1:18" hidden="1">
      <c r="A878" t="s">
        <v>109</v>
      </c>
      <c r="B878" t="s">
        <v>124</v>
      </c>
      <c r="C878" t="s">
        <v>137</v>
      </c>
      <c r="D878">
        <v>800</v>
      </c>
      <c r="E878" t="s">
        <v>119</v>
      </c>
      <c r="F878" t="s">
        <v>56</v>
      </c>
      <c r="G878" t="s">
        <v>46</v>
      </c>
      <c r="H878" s="3">
        <v>6.7000000000000004E-2</v>
      </c>
      <c r="I878" t="s">
        <v>0</v>
      </c>
      <c r="J878" s="1" t="s">
        <v>119</v>
      </c>
      <c r="K878" s="1" t="s">
        <v>119</v>
      </c>
      <c r="L878" t="b">
        <f>IF(COUNTIF(carcinogens!$A$2:$A$35,F878),TRUE,FALSE)</f>
        <v>1</v>
      </c>
      <c r="M878" t="b">
        <f t="shared" si="51"/>
        <v>0</v>
      </c>
      <c r="N878" s="3">
        <f t="shared" si="53"/>
        <v>6.7000000000000004E-2</v>
      </c>
      <c r="O878" t="b">
        <f t="shared" si="52"/>
        <v>0</v>
      </c>
      <c r="P878" t="str">
        <f>VLOOKUP(C878,'Feedstock source'!$A$1:$B$8,2,FALSE)</f>
        <v>reject</v>
      </c>
      <c r="Q878" t="str">
        <f>VLOOKUP($F878,'PAHs abbreviations'!$A$2:$B$17,2,FALSE)</f>
        <v>Cry</v>
      </c>
      <c r="R878" s="3">
        <v>6.7000000000000004E-2</v>
      </c>
    </row>
    <row r="879" spans="1:18" hidden="1">
      <c r="A879" t="s">
        <v>109</v>
      </c>
      <c r="B879" t="s">
        <v>124</v>
      </c>
      <c r="C879" t="s">
        <v>137</v>
      </c>
      <c r="D879">
        <v>800</v>
      </c>
      <c r="E879" t="s">
        <v>119</v>
      </c>
      <c r="F879" t="s">
        <v>53</v>
      </c>
      <c r="G879" t="s">
        <v>46</v>
      </c>
      <c r="H879" s="3">
        <v>0.49299999999999999</v>
      </c>
      <c r="I879" t="s">
        <v>0</v>
      </c>
      <c r="J879" s="1" t="s">
        <v>119</v>
      </c>
      <c r="K879" s="1" t="s">
        <v>119</v>
      </c>
      <c r="L879" t="b">
        <f>IF(COUNTIF(carcinogens!$A$2:$A$35,F879),TRUE,FALSE)</f>
        <v>0</v>
      </c>
      <c r="M879" t="b">
        <f t="shared" si="51"/>
        <v>0</v>
      </c>
      <c r="N879" s="3">
        <f t="shared" si="53"/>
        <v>0.49299999999999999</v>
      </c>
      <c r="O879" t="b">
        <f t="shared" si="52"/>
        <v>0</v>
      </c>
      <c r="P879" t="str">
        <f>VLOOKUP(C879,'Feedstock source'!$A$1:$B$8,2,FALSE)</f>
        <v>reject</v>
      </c>
      <c r="Q879" t="str">
        <f>VLOOKUP($F879,'PAHs abbreviations'!$A$2:$B$17,2,FALSE)</f>
        <v>Flt</v>
      </c>
      <c r="R879" s="3">
        <v>0.49299999999999999</v>
      </c>
    </row>
    <row r="880" spans="1:18" hidden="1">
      <c r="A880" t="s">
        <v>109</v>
      </c>
      <c r="B880" t="s">
        <v>124</v>
      </c>
      <c r="C880" t="s">
        <v>137</v>
      </c>
      <c r="D880">
        <v>800</v>
      </c>
      <c r="E880" t="s">
        <v>119</v>
      </c>
      <c r="F880" t="s">
        <v>53</v>
      </c>
      <c r="G880" t="s">
        <v>46</v>
      </c>
      <c r="H880" s="3">
        <v>0.51400000000000001</v>
      </c>
      <c r="I880" t="s">
        <v>0</v>
      </c>
      <c r="J880" s="1" t="s">
        <v>119</v>
      </c>
      <c r="K880" s="1" t="s">
        <v>119</v>
      </c>
      <c r="L880" t="b">
        <f>IF(COUNTIF(carcinogens!$A$2:$A$35,F880),TRUE,FALSE)</f>
        <v>0</v>
      </c>
      <c r="M880" t="b">
        <f t="shared" si="51"/>
        <v>0</v>
      </c>
      <c r="N880" s="3">
        <f t="shared" si="53"/>
        <v>0.51400000000000001</v>
      </c>
      <c r="O880" t="b">
        <f t="shared" si="52"/>
        <v>0</v>
      </c>
      <c r="P880" t="str">
        <f>VLOOKUP(C880,'Feedstock source'!$A$1:$B$8,2,FALSE)</f>
        <v>reject</v>
      </c>
      <c r="Q880" t="str">
        <f>VLOOKUP($F880,'PAHs abbreviations'!$A$2:$B$17,2,FALSE)</f>
        <v>Flt</v>
      </c>
      <c r="R880" s="3">
        <v>0.51400000000000001</v>
      </c>
    </row>
    <row r="881" spans="1:18" hidden="1">
      <c r="A881" t="s">
        <v>109</v>
      </c>
      <c r="B881" t="s">
        <v>124</v>
      </c>
      <c r="C881" t="s">
        <v>137</v>
      </c>
      <c r="D881">
        <v>800</v>
      </c>
      <c r="E881" t="s">
        <v>119</v>
      </c>
      <c r="F881" t="s">
        <v>53</v>
      </c>
      <c r="G881" t="s">
        <v>46</v>
      </c>
      <c r="H881" s="3">
        <v>0.53500000000000003</v>
      </c>
      <c r="I881" t="s">
        <v>0</v>
      </c>
      <c r="J881" s="1" t="s">
        <v>119</v>
      </c>
      <c r="K881" s="1" t="s">
        <v>119</v>
      </c>
      <c r="L881" t="b">
        <f>IF(COUNTIF(carcinogens!$A$2:$A$35,F881),TRUE,FALSE)</f>
        <v>0</v>
      </c>
      <c r="M881" t="b">
        <f t="shared" si="51"/>
        <v>0</v>
      </c>
      <c r="N881" s="3">
        <f t="shared" si="53"/>
        <v>0.53500000000000003</v>
      </c>
      <c r="O881" t="b">
        <f t="shared" si="52"/>
        <v>0</v>
      </c>
      <c r="P881" t="str">
        <f>VLOOKUP(C881,'Feedstock source'!$A$1:$B$8,2,FALSE)</f>
        <v>reject</v>
      </c>
      <c r="Q881" t="str">
        <f>VLOOKUP($F881,'PAHs abbreviations'!$A$2:$B$17,2,FALSE)</f>
        <v>Flt</v>
      </c>
      <c r="R881" s="3">
        <v>0.53500000000000003</v>
      </c>
    </row>
    <row r="882" spans="1:18" hidden="1">
      <c r="A882" t="s">
        <v>109</v>
      </c>
      <c r="B882" t="s">
        <v>124</v>
      </c>
      <c r="C882" t="s">
        <v>137</v>
      </c>
      <c r="D882">
        <v>800</v>
      </c>
      <c r="E882" t="s">
        <v>119</v>
      </c>
      <c r="F882" t="s">
        <v>50</v>
      </c>
      <c r="G882" t="s">
        <v>46</v>
      </c>
      <c r="H882" s="3">
        <v>4.8000000000000001E-2</v>
      </c>
      <c r="I882" t="s">
        <v>0</v>
      </c>
      <c r="J882" s="1" t="s">
        <v>119</v>
      </c>
      <c r="K882" s="1" t="s">
        <v>119</v>
      </c>
      <c r="L882" t="b">
        <f>IF(COUNTIF(carcinogens!$A$2:$A$35,F882),TRUE,FALSE)</f>
        <v>0</v>
      </c>
      <c r="M882" t="b">
        <f t="shared" si="51"/>
        <v>0</v>
      </c>
      <c r="N882" s="3">
        <f t="shared" si="53"/>
        <v>4.8000000000000001E-2</v>
      </c>
      <c r="O882" t="b">
        <f t="shared" si="52"/>
        <v>0</v>
      </c>
      <c r="P882" t="str">
        <f>VLOOKUP(C882,'Feedstock source'!$A$1:$B$8,2,FALSE)</f>
        <v>reject</v>
      </c>
      <c r="Q882" t="str">
        <f>VLOOKUP($F882,'PAHs abbreviations'!$A$2:$B$17,2,FALSE)</f>
        <v>Flu</v>
      </c>
      <c r="R882" s="3">
        <v>4.8000000000000001E-2</v>
      </c>
    </row>
    <row r="883" spans="1:18" hidden="1">
      <c r="A883" t="s">
        <v>109</v>
      </c>
      <c r="B883" t="s">
        <v>124</v>
      </c>
      <c r="C883" t="s">
        <v>137</v>
      </c>
      <c r="D883">
        <v>800</v>
      </c>
      <c r="E883" t="s">
        <v>119</v>
      </c>
      <c r="F883" t="s">
        <v>50</v>
      </c>
      <c r="G883" t="s">
        <v>46</v>
      </c>
      <c r="H883" s="3">
        <v>5.1999999999999998E-2</v>
      </c>
      <c r="I883" t="s">
        <v>0</v>
      </c>
      <c r="J883" s="1" t="s">
        <v>119</v>
      </c>
      <c r="K883" s="1" t="s">
        <v>119</v>
      </c>
      <c r="L883" t="b">
        <f>IF(COUNTIF(carcinogens!$A$2:$A$35,F883),TRUE,FALSE)</f>
        <v>0</v>
      </c>
      <c r="M883" t="b">
        <f t="shared" si="51"/>
        <v>0</v>
      </c>
      <c r="N883" s="3">
        <f t="shared" si="53"/>
        <v>5.1999999999999998E-2</v>
      </c>
      <c r="O883" t="b">
        <f t="shared" si="52"/>
        <v>0</v>
      </c>
      <c r="P883" t="str">
        <f>VLOOKUP(C883,'Feedstock source'!$A$1:$B$8,2,FALSE)</f>
        <v>reject</v>
      </c>
      <c r="Q883" t="str">
        <f>VLOOKUP($F883,'PAHs abbreviations'!$A$2:$B$17,2,FALSE)</f>
        <v>Flu</v>
      </c>
      <c r="R883" s="3">
        <v>5.1999999999999998E-2</v>
      </c>
    </row>
    <row r="884" spans="1:18" hidden="1">
      <c r="A884" t="s">
        <v>109</v>
      </c>
      <c r="B884" t="s">
        <v>124</v>
      </c>
      <c r="C884" t="s">
        <v>137</v>
      </c>
      <c r="D884">
        <v>800</v>
      </c>
      <c r="E884" t="s">
        <v>119</v>
      </c>
      <c r="F884" t="s">
        <v>50</v>
      </c>
      <c r="G884" t="s">
        <v>46</v>
      </c>
      <c r="H884" s="3">
        <v>5.7000000000000002E-2</v>
      </c>
      <c r="I884" t="s">
        <v>0</v>
      </c>
      <c r="J884" s="1" t="s">
        <v>119</v>
      </c>
      <c r="K884" s="1" t="s">
        <v>119</v>
      </c>
      <c r="L884" t="b">
        <f>IF(COUNTIF(carcinogens!$A$2:$A$35,F884),TRUE,FALSE)</f>
        <v>0</v>
      </c>
      <c r="M884" t="b">
        <f t="shared" si="51"/>
        <v>0</v>
      </c>
      <c r="N884" s="3">
        <f t="shared" si="53"/>
        <v>5.7000000000000002E-2</v>
      </c>
      <c r="O884" t="b">
        <f t="shared" si="52"/>
        <v>0</v>
      </c>
      <c r="P884" t="str">
        <f>VLOOKUP(C884,'Feedstock source'!$A$1:$B$8,2,FALSE)</f>
        <v>reject</v>
      </c>
      <c r="Q884" t="str">
        <f>VLOOKUP($F884,'PAHs abbreviations'!$A$2:$B$17,2,FALSE)</f>
        <v>Flu</v>
      </c>
      <c r="R884" s="3">
        <v>5.7000000000000002E-2</v>
      </c>
    </row>
    <row r="885" spans="1:18" hidden="1">
      <c r="A885" t="s">
        <v>109</v>
      </c>
      <c r="B885" t="s">
        <v>124</v>
      </c>
      <c r="C885" t="s">
        <v>137</v>
      </c>
      <c r="D885">
        <v>800</v>
      </c>
      <c r="E885" t="s">
        <v>119</v>
      </c>
      <c r="F885" t="s">
        <v>60</v>
      </c>
      <c r="G885" t="s">
        <v>46</v>
      </c>
      <c r="H885" s="3">
        <v>7.0000000000000001E-3</v>
      </c>
      <c r="I885" t="s">
        <v>0</v>
      </c>
      <c r="J885" s="1" t="s">
        <v>119</v>
      </c>
      <c r="K885" s="1" t="s">
        <v>119</v>
      </c>
      <c r="L885" t="b">
        <f>IF(COUNTIF(carcinogens!$A$2:$A$35,F885),TRUE,FALSE)</f>
        <v>1</v>
      </c>
      <c r="M885" t="b">
        <f t="shared" si="51"/>
        <v>0</v>
      </c>
      <c r="N885" s="3">
        <f t="shared" si="53"/>
        <v>7.0000000000000001E-3</v>
      </c>
      <c r="O885" t="b">
        <f t="shared" si="52"/>
        <v>0</v>
      </c>
      <c r="P885" t="str">
        <f>VLOOKUP(C885,'Feedstock source'!$A$1:$B$8,2,FALSE)</f>
        <v>reject</v>
      </c>
      <c r="Q885" t="str">
        <f>VLOOKUP($F885,'PAHs abbreviations'!$A$2:$B$17,2,FALSE)</f>
        <v>IP</v>
      </c>
      <c r="R885" s="3">
        <v>7.0000000000000001E-3</v>
      </c>
    </row>
    <row r="886" spans="1:18" hidden="1">
      <c r="A886" t="s">
        <v>109</v>
      </c>
      <c r="B886" t="s">
        <v>124</v>
      </c>
      <c r="C886" t="s">
        <v>137</v>
      </c>
      <c r="D886">
        <v>800</v>
      </c>
      <c r="E886" t="s">
        <v>119</v>
      </c>
      <c r="F886" t="s">
        <v>60</v>
      </c>
      <c r="G886" t="s">
        <v>46</v>
      </c>
      <c r="H886" s="3">
        <v>7.0000000000000001E-3</v>
      </c>
      <c r="I886" t="s">
        <v>0</v>
      </c>
      <c r="J886" s="1" t="s">
        <v>119</v>
      </c>
      <c r="K886" s="1" t="s">
        <v>119</v>
      </c>
      <c r="L886" t="b">
        <f>IF(COUNTIF(carcinogens!$A$2:$A$35,F886),TRUE,FALSE)</f>
        <v>1</v>
      </c>
      <c r="M886" t="b">
        <f t="shared" si="51"/>
        <v>0</v>
      </c>
      <c r="N886" s="3">
        <f t="shared" si="53"/>
        <v>7.0000000000000001E-3</v>
      </c>
      <c r="O886" t="b">
        <f t="shared" si="52"/>
        <v>0</v>
      </c>
      <c r="P886" t="str">
        <f>VLOOKUP(C886,'Feedstock source'!$A$1:$B$8,2,FALSE)</f>
        <v>reject</v>
      </c>
      <c r="Q886" t="str">
        <f>VLOOKUP($F886,'PAHs abbreviations'!$A$2:$B$17,2,FALSE)</f>
        <v>IP</v>
      </c>
      <c r="R886" s="3">
        <v>7.0000000000000001E-3</v>
      </c>
    </row>
    <row r="887" spans="1:18" hidden="1">
      <c r="A887" t="s">
        <v>109</v>
      </c>
      <c r="B887" t="s">
        <v>124</v>
      </c>
      <c r="C887" t="s">
        <v>137</v>
      </c>
      <c r="D887">
        <v>800</v>
      </c>
      <c r="E887" t="s">
        <v>119</v>
      </c>
      <c r="F887" t="s">
        <v>60</v>
      </c>
      <c r="G887" t="s">
        <v>46</v>
      </c>
      <c r="H887" s="3">
        <v>8.9999999999999906E-3</v>
      </c>
      <c r="I887" t="s">
        <v>0</v>
      </c>
      <c r="J887" s="1" t="s">
        <v>119</v>
      </c>
      <c r="K887" s="1" t="s">
        <v>119</v>
      </c>
      <c r="L887" t="b">
        <f>IF(COUNTIF(carcinogens!$A$2:$A$35,F887),TRUE,FALSE)</f>
        <v>1</v>
      </c>
      <c r="M887" t="b">
        <f t="shared" si="51"/>
        <v>0</v>
      </c>
      <c r="N887" s="3">
        <f t="shared" si="53"/>
        <v>8.9999999999999906E-3</v>
      </c>
      <c r="O887" t="b">
        <f t="shared" si="52"/>
        <v>0</v>
      </c>
      <c r="P887" t="str">
        <f>VLOOKUP(C887,'Feedstock source'!$A$1:$B$8,2,FALSE)</f>
        <v>reject</v>
      </c>
      <c r="Q887" t="str">
        <f>VLOOKUP($F887,'PAHs abbreviations'!$A$2:$B$17,2,FALSE)</f>
        <v>IP</v>
      </c>
      <c r="R887" s="3">
        <v>8.9999999999999906E-3</v>
      </c>
    </row>
    <row r="888" spans="1:18" hidden="1">
      <c r="A888" t="s">
        <v>109</v>
      </c>
      <c r="B888" t="s">
        <v>124</v>
      </c>
      <c r="C888" t="s">
        <v>137</v>
      </c>
      <c r="D888">
        <v>800</v>
      </c>
      <c r="E888" t="s">
        <v>119</v>
      </c>
      <c r="F888" t="s">
        <v>47</v>
      </c>
      <c r="G888" t="s">
        <v>46</v>
      </c>
      <c r="H888" s="3">
        <v>4.09</v>
      </c>
      <c r="I888" t="s">
        <v>0</v>
      </c>
      <c r="J888" s="1" t="s">
        <v>119</v>
      </c>
      <c r="K888" s="1" t="s">
        <v>119</v>
      </c>
      <c r="L888" t="b">
        <f>IF(COUNTIF(carcinogens!$A$2:$A$35,F888),TRUE,FALSE)</f>
        <v>0</v>
      </c>
      <c r="M888" t="b">
        <f t="shared" si="51"/>
        <v>0</v>
      </c>
      <c r="N888" s="3">
        <f t="shared" si="53"/>
        <v>4.09</v>
      </c>
      <c r="O888" t="b">
        <f t="shared" si="52"/>
        <v>0</v>
      </c>
      <c r="P888" t="str">
        <f>VLOOKUP(C888,'Feedstock source'!$A$1:$B$8,2,FALSE)</f>
        <v>reject</v>
      </c>
      <c r="Q888" t="str">
        <f>VLOOKUP($F888,'PAHs abbreviations'!$A$2:$B$17,2,FALSE)</f>
        <v>Nap</v>
      </c>
      <c r="R888" s="3">
        <v>4.09</v>
      </c>
    </row>
    <row r="889" spans="1:18" hidden="1">
      <c r="A889" t="s">
        <v>109</v>
      </c>
      <c r="B889" t="s">
        <v>124</v>
      </c>
      <c r="C889" t="s">
        <v>137</v>
      </c>
      <c r="D889">
        <v>800</v>
      </c>
      <c r="E889" t="s">
        <v>119</v>
      </c>
      <c r="F889" t="s">
        <v>47</v>
      </c>
      <c r="G889" t="s">
        <v>46</v>
      </c>
      <c r="H889" s="3">
        <v>4.17</v>
      </c>
      <c r="I889" t="s">
        <v>0</v>
      </c>
      <c r="J889" s="1" t="s">
        <v>119</v>
      </c>
      <c r="K889" s="1" t="s">
        <v>119</v>
      </c>
      <c r="L889" t="b">
        <f>IF(COUNTIF(carcinogens!$A$2:$A$35,F889),TRUE,FALSE)</f>
        <v>0</v>
      </c>
      <c r="M889" t="b">
        <f t="shared" si="51"/>
        <v>0</v>
      </c>
      <c r="N889" s="3">
        <f t="shared" si="53"/>
        <v>4.17</v>
      </c>
      <c r="O889" t="b">
        <f t="shared" si="52"/>
        <v>0</v>
      </c>
      <c r="P889" t="str">
        <f>VLOOKUP(C889,'Feedstock source'!$A$1:$B$8,2,FALSE)</f>
        <v>reject</v>
      </c>
      <c r="Q889" t="str">
        <f>VLOOKUP($F889,'PAHs abbreviations'!$A$2:$B$17,2,FALSE)</f>
        <v>Nap</v>
      </c>
      <c r="R889" s="3">
        <v>4.17</v>
      </c>
    </row>
    <row r="890" spans="1:18" hidden="1">
      <c r="A890" t="s">
        <v>109</v>
      </c>
      <c r="B890" t="s">
        <v>124</v>
      </c>
      <c r="C890" t="s">
        <v>137</v>
      </c>
      <c r="D890">
        <v>800</v>
      </c>
      <c r="E890" t="s">
        <v>119</v>
      </c>
      <c r="F890" t="s">
        <v>47</v>
      </c>
      <c r="G890" t="s">
        <v>46</v>
      </c>
      <c r="H890" s="3">
        <v>4.5999999999999996</v>
      </c>
      <c r="I890" t="s">
        <v>0</v>
      </c>
      <c r="J890" s="1" t="s">
        <v>119</v>
      </c>
      <c r="K890" s="1" t="s">
        <v>119</v>
      </c>
      <c r="L890" t="b">
        <f>IF(COUNTIF(carcinogens!$A$2:$A$35,F890),TRUE,FALSE)</f>
        <v>0</v>
      </c>
      <c r="M890" t="b">
        <f t="shared" si="51"/>
        <v>0</v>
      </c>
      <c r="N890" s="3">
        <f t="shared" si="53"/>
        <v>4.5999999999999996</v>
      </c>
      <c r="O890" t="b">
        <f t="shared" si="52"/>
        <v>0</v>
      </c>
      <c r="P890" t="str">
        <f>VLOOKUP(C890,'Feedstock source'!$A$1:$B$8,2,FALSE)</f>
        <v>reject</v>
      </c>
      <c r="Q890" t="str">
        <f>VLOOKUP($F890,'PAHs abbreviations'!$A$2:$B$17,2,FALSE)</f>
        <v>Nap</v>
      </c>
      <c r="R890" s="3">
        <v>4.5999999999999996</v>
      </c>
    </row>
    <row r="891" spans="1:18" hidden="1">
      <c r="A891" t="s">
        <v>109</v>
      </c>
      <c r="B891" t="s">
        <v>124</v>
      </c>
      <c r="C891" t="s">
        <v>137</v>
      </c>
      <c r="D891">
        <v>800</v>
      </c>
      <c r="E891" t="s">
        <v>119</v>
      </c>
      <c r="F891" t="s">
        <v>51</v>
      </c>
      <c r="G891" t="s">
        <v>46</v>
      </c>
      <c r="H891" s="3">
        <v>0.83599999999999997</v>
      </c>
      <c r="I891" t="s">
        <v>0</v>
      </c>
      <c r="J891" s="1" t="s">
        <v>119</v>
      </c>
      <c r="K891" s="1" t="s">
        <v>119</v>
      </c>
      <c r="L891" t="b">
        <f>IF(COUNTIF(carcinogens!$A$2:$A$35,F891),TRUE,FALSE)</f>
        <v>0</v>
      </c>
      <c r="M891" t="b">
        <f t="shared" si="51"/>
        <v>0</v>
      </c>
      <c r="N891" s="3">
        <f t="shared" si="53"/>
        <v>0.83599999999999997</v>
      </c>
      <c r="O891" t="b">
        <f t="shared" si="52"/>
        <v>0</v>
      </c>
      <c r="P891" t="str">
        <f>VLOOKUP(C891,'Feedstock source'!$A$1:$B$8,2,FALSE)</f>
        <v>reject</v>
      </c>
      <c r="Q891" t="str">
        <f>VLOOKUP($F891,'PAHs abbreviations'!$A$2:$B$17,2,FALSE)</f>
        <v>Phen</v>
      </c>
      <c r="R891" s="3">
        <v>0.83599999999999997</v>
      </c>
    </row>
    <row r="892" spans="1:18" hidden="1">
      <c r="A892" t="s">
        <v>109</v>
      </c>
      <c r="B892" t="s">
        <v>124</v>
      </c>
      <c r="C892" t="s">
        <v>137</v>
      </c>
      <c r="D892">
        <v>800</v>
      </c>
      <c r="E892" t="s">
        <v>119</v>
      </c>
      <c r="F892" t="s">
        <v>51</v>
      </c>
      <c r="G892" t="s">
        <v>46</v>
      </c>
      <c r="H892" s="3">
        <v>0.871</v>
      </c>
      <c r="I892" t="s">
        <v>0</v>
      </c>
      <c r="J892" s="1" t="s">
        <v>119</v>
      </c>
      <c r="K892" s="1" t="s">
        <v>119</v>
      </c>
      <c r="L892" t="b">
        <f>IF(COUNTIF(carcinogens!$A$2:$A$35,F892),TRUE,FALSE)</f>
        <v>0</v>
      </c>
      <c r="M892" t="b">
        <f t="shared" si="51"/>
        <v>0</v>
      </c>
      <c r="N892" s="3">
        <f t="shared" si="53"/>
        <v>0.871</v>
      </c>
      <c r="O892" t="b">
        <f t="shared" si="52"/>
        <v>0</v>
      </c>
      <c r="P892" t="str">
        <f>VLOOKUP(C892,'Feedstock source'!$A$1:$B$8,2,FALSE)</f>
        <v>reject</v>
      </c>
      <c r="Q892" t="str">
        <f>VLOOKUP($F892,'PAHs abbreviations'!$A$2:$B$17,2,FALSE)</f>
        <v>Phen</v>
      </c>
      <c r="R892" s="3">
        <v>0.871</v>
      </c>
    </row>
    <row r="893" spans="1:18" hidden="1">
      <c r="A893" t="s">
        <v>109</v>
      </c>
      <c r="B893" t="s">
        <v>124</v>
      </c>
      <c r="C893" t="s">
        <v>137</v>
      </c>
      <c r="D893">
        <v>800</v>
      </c>
      <c r="E893" t="s">
        <v>119</v>
      </c>
      <c r="F893" t="s">
        <v>51</v>
      </c>
      <c r="G893" t="s">
        <v>46</v>
      </c>
      <c r="H893" s="3">
        <v>0.91400000000000003</v>
      </c>
      <c r="I893" t="s">
        <v>0</v>
      </c>
      <c r="J893" s="1" t="s">
        <v>119</v>
      </c>
      <c r="K893" s="1" t="s">
        <v>119</v>
      </c>
      <c r="L893" t="b">
        <f>IF(COUNTIF(carcinogens!$A$2:$A$35,F893),TRUE,FALSE)</f>
        <v>0</v>
      </c>
      <c r="M893" t="b">
        <f t="shared" si="51"/>
        <v>0</v>
      </c>
      <c r="N893" s="3">
        <f t="shared" si="53"/>
        <v>0.91400000000000003</v>
      </c>
      <c r="O893" t="b">
        <f t="shared" si="52"/>
        <v>0</v>
      </c>
      <c r="P893" t="str">
        <f>VLOOKUP(C893,'Feedstock source'!$A$1:$B$8,2,FALSE)</f>
        <v>reject</v>
      </c>
      <c r="Q893" t="str">
        <f>VLOOKUP($F893,'PAHs abbreviations'!$A$2:$B$17,2,FALSE)</f>
        <v>Phen</v>
      </c>
      <c r="R893" s="3">
        <v>0.91400000000000003</v>
      </c>
    </row>
    <row r="894" spans="1:18" hidden="1">
      <c r="A894" t="s">
        <v>109</v>
      </c>
      <c r="B894" t="s">
        <v>124</v>
      </c>
      <c r="C894" t="s">
        <v>137</v>
      </c>
      <c r="D894">
        <v>800</v>
      </c>
      <c r="E894" t="s">
        <v>119</v>
      </c>
      <c r="F894" t="s">
        <v>54</v>
      </c>
      <c r="G894" t="s">
        <v>46</v>
      </c>
      <c r="H894" s="3">
        <v>0.40899999999999997</v>
      </c>
      <c r="I894" t="s">
        <v>0</v>
      </c>
      <c r="J894" s="1" t="s">
        <v>119</v>
      </c>
      <c r="K894" s="1" t="s">
        <v>119</v>
      </c>
      <c r="L894" t="b">
        <f>IF(COUNTIF(carcinogens!$A$2:$A$35,F894),TRUE,FALSE)</f>
        <v>0</v>
      </c>
      <c r="M894" t="b">
        <f t="shared" si="51"/>
        <v>0</v>
      </c>
      <c r="N894" s="3">
        <f t="shared" si="53"/>
        <v>0.40899999999999997</v>
      </c>
      <c r="O894" t="b">
        <f t="shared" si="52"/>
        <v>0</v>
      </c>
      <c r="P894" t="str">
        <f>VLOOKUP(C894,'Feedstock source'!$A$1:$B$8,2,FALSE)</f>
        <v>reject</v>
      </c>
      <c r="Q894" t="str">
        <f>VLOOKUP($F894,'PAHs abbreviations'!$A$2:$B$17,2,FALSE)</f>
        <v>Pyr</v>
      </c>
      <c r="R894" s="3">
        <v>0.40899999999999997</v>
      </c>
    </row>
    <row r="895" spans="1:18" hidden="1">
      <c r="A895" t="s">
        <v>109</v>
      </c>
      <c r="B895" t="s">
        <v>124</v>
      </c>
      <c r="C895" t="s">
        <v>137</v>
      </c>
      <c r="D895">
        <v>800</v>
      </c>
      <c r="E895" t="s">
        <v>119</v>
      </c>
      <c r="F895" t="s">
        <v>54</v>
      </c>
      <c r="G895" t="s">
        <v>46</v>
      </c>
      <c r="H895" s="3">
        <v>0.42599999999999999</v>
      </c>
      <c r="I895" t="s">
        <v>0</v>
      </c>
      <c r="J895" s="1" t="s">
        <v>119</v>
      </c>
      <c r="K895" s="1" t="s">
        <v>119</v>
      </c>
      <c r="L895" t="b">
        <f>IF(COUNTIF(carcinogens!$A$2:$A$35,F895),TRUE,FALSE)</f>
        <v>0</v>
      </c>
      <c r="M895" t="b">
        <f t="shared" si="51"/>
        <v>0</v>
      </c>
      <c r="N895" s="3">
        <f t="shared" si="53"/>
        <v>0.42599999999999999</v>
      </c>
      <c r="O895" t="b">
        <f t="shared" si="52"/>
        <v>0</v>
      </c>
      <c r="P895" t="str">
        <f>VLOOKUP(C895,'Feedstock source'!$A$1:$B$8,2,FALSE)</f>
        <v>reject</v>
      </c>
      <c r="Q895" t="str">
        <f>VLOOKUP($F895,'PAHs abbreviations'!$A$2:$B$17,2,FALSE)</f>
        <v>Pyr</v>
      </c>
      <c r="R895" s="3">
        <v>0.42599999999999999</v>
      </c>
    </row>
    <row r="896" spans="1:18" hidden="1">
      <c r="A896" t="s">
        <v>109</v>
      </c>
      <c r="B896" t="s">
        <v>124</v>
      </c>
      <c r="C896" t="s">
        <v>137</v>
      </c>
      <c r="D896">
        <v>800</v>
      </c>
      <c r="E896" t="s">
        <v>119</v>
      </c>
      <c r="F896" t="s">
        <v>54</v>
      </c>
      <c r="G896" t="s">
        <v>46</v>
      </c>
      <c r="H896" s="3">
        <v>0.42899999999999999</v>
      </c>
      <c r="I896" t="s">
        <v>0</v>
      </c>
      <c r="J896" s="1" t="s">
        <v>119</v>
      </c>
      <c r="K896" s="1" t="s">
        <v>119</v>
      </c>
      <c r="L896" t="b">
        <f>IF(COUNTIF(carcinogens!$A$2:$A$35,F896),TRUE,FALSE)</f>
        <v>0</v>
      </c>
      <c r="M896" t="b">
        <f t="shared" si="51"/>
        <v>0</v>
      </c>
      <c r="N896" s="3">
        <f t="shared" si="53"/>
        <v>0.42899999999999999</v>
      </c>
      <c r="O896" t="b">
        <f t="shared" si="52"/>
        <v>0</v>
      </c>
      <c r="P896" t="str">
        <f>VLOOKUP(C896,'Feedstock source'!$A$1:$B$8,2,FALSE)</f>
        <v>reject</v>
      </c>
      <c r="Q896" t="str">
        <f>VLOOKUP($F896,'PAHs abbreviations'!$A$2:$B$17,2,FALSE)</f>
        <v>Pyr</v>
      </c>
      <c r="R896" s="3">
        <v>0.42899999999999999</v>
      </c>
    </row>
    <row r="897" spans="1:18" hidden="1">
      <c r="A897" t="s">
        <v>109</v>
      </c>
      <c r="B897" t="s">
        <v>124</v>
      </c>
      <c r="C897" t="s">
        <v>137</v>
      </c>
      <c r="D897">
        <v>800</v>
      </c>
      <c r="E897" t="s">
        <v>119</v>
      </c>
      <c r="F897" t="s">
        <v>62</v>
      </c>
      <c r="G897" t="s">
        <v>46</v>
      </c>
      <c r="H897" s="3" t="s">
        <v>152</v>
      </c>
      <c r="I897" t="s">
        <v>0</v>
      </c>
      <c r="J897" s="1" t="s">
        <v>119</v>
      </c>
      <c r="K897" s="1" t="s">
        <v>119</v>
      </c>
      <c r="L897" t="b">
        <f>IF(COUNTIF(carcinogens!$A$2:$A$35,F897),TRUE,FALSE)</f>
        <v>1</v>
      </c>
      <c r="M897" t="b">
        <f t="shared" si="51"/>
        <v>1</v>
      </c>
      <c r="N897" s="3" t="str">
        <f t="shared" si="53"/>
        <v>&lt; 0.001</v>
      </c>
      <c r="O897" t="b">
        <f t="shared" si="52"/>
        <v>1</v>
      </c>
      <c r="P897" t="str">
        <f>VLOOKUP(C897,'Feedstock source'!$A$1:$B$8,2,FALSE)</f>
        <v>reject</v>
      </c>
      <c r="Q897" t="str">
        <f>VLOOKUP($F897,'PAHs abbreviations'!$A$2:$B$17,2,FALSE)</f>
        <v>DB(ah)A</v>
      </c>
      <c r="R897" s="3">
        <v>1E-3</v>
      </c>
    </row>
    <row r="898" spans="1:18" hidden="1">
      <c r="A898" t="s">
        <v>109</v>
      </c>
      <c r="B898" t="s">
        <v>124</v>
      </c>
      <c r="C898" t="s">
        <v>137</v>
      </c>
      <c r="D898">
        <v>800</v>
      </c>
      <c r="E898" t="s">
        <v>119</v>
      </c>
      <c r="F898" t="s">
        <v>62</v>
      </c>
      <c r="G898" t="s">
        <v>46</v>
      </c>
      <c r="H898" s="3" t="s">
        <v>151</v>
      </c>
      <c r="I898" t="s">
        <v>0</v>
      </c>
      <c r="J898" s="1" t="s">
        <v>119</v>
      </c>
      <c r="K898" s="1" t="s">
        <v>119</v>
      </c>
      <c r="L898" t="b">
        <f>IF(COUNTIF(carcinogens!$A$2:$A$35,F898),TRUE,FALSE)</f>
        <v>1</v>
      </c>
      <c r="M898" t="b">
        <f t="shared" ref="M898:M961" si="54">IF(ISNUMBER(H898),FALSE,TRUE)</f>
        <v>1</v>
      </c>
      <c r="N898" s="3" t="str">
        <f t="shared" si="53"/>
        <v>&lt; 0.002</v>
      </c>
      <c r="O898" t="b">
        <f t="shared" ref="O898:O961" si="55">IF(ISNUMBER(N898),FALSE,TRUE)</f>
        <v>1</v>
      </c>
      <c r="P898" t="str">
        <f>VLOOKUP(C898,'Feedstock source'!$A$1:$B$8,2,FALSE)</f>
        <v>reject</v>
      </c>
      <c r="Q898" t="str">
        <f>VLOOKUP($F898,'PAHs abbreviations'!$A$2:$B$17,2,FALSE)</f>
        <v>DB(ah)A</v>
      </c>
      <c r="R898" s="3">
        <v>2E-3</v>
      </c>
    </row>
    <row r="899" spans="1:18" hidden="1">
      <c r="A899" t="s">
        <v>109</v>
      </c>
      <c r="B899" t="s">
        <v>124</v>
      </c>
      <c r="C899" t="s">
        <v>137</v>
      </c>
      <c r="D899">
        <v>800</v>
      </c>
      <c r="E899" t="s">
        <v>119</v>
      </c>
      <c r="F899" t="s">
        <v>62</v>
      </c>
      <c r="G899" t="s">
        <v>46</v>
      </c>
      <c r="H899" s="3" t="s">
        <v>151</v>
      </c>
      <c r="I899" t="s">
        <v>0</v>
      </c>
      <c r="J899" s="1" t="s">
        <v>119</v>
      </c>
      <c r="K899" s="1" t="s">
        <v>119</v>
      </c>
      <c r="L899" t="b">
        <f>IF(COUNTIF(carcinogens!$A$2:$A$35,F899),TRUE,FALSE)</f>
        <v>1</v>
      </c>
      <c r="M899" t="b">
        <f t="shared" si="54"/>
        <v>1</v>
      </c>
      <c r="N899" s="3" t="str">
        <f t="shared" si="53"/>
        <v>&lt; 0.002</v>
      </c>
      <c r="O899" t="b">
        <f t="shared" si="55"/>
        <v>1</v>
      </c>
      <c r="P899" t="str">
        <f>VLOOKUP(C899,'Feedstock source'!$A$1:$B$8,2,FALSE)</f>
        <v>reject</v>
      </c>
      <c r="Q899" t="str">
        <f>VLOOKUP($F899,'PAHs abbreviations'!$A$2:$B$17,2,FALSE)</f>
        <v>DB(ah)A</v>
      </c>
      <c r="R899" s="3">
        <v>2E-3</v>
      </c>
    </row>
    <row r="900" spans="1:18" hidden="1">
      <c r="A900" t="s">
        <v>1</v>
      </c>
      <c r="B900" t="s">
        <v>16</v>
      </c>
      <c r="C900" t="s">
        <v>38</v>
      </c>
      <c r="D900">
        <v>500</v>
      </c>
      <c r="E900" t="s">
        <v>119</v>
      </c>
      <c r="F900" t="s">
        <v>49</v>
      </c>
      <c r="G900" t="s">
        <v>46</v>
      </c>
      <c r="H900" s="3">
        <v>9.9000000000000005E-2</v>
      </c>
      <c r="I900" t="s">
        <v>0</v>
      </c>
      <c r="J900" s="1" t="s">
        <v>119</v>
      </c>
      <c r="K900" s="1" t="s">
        <v>119</v>
      </c>
      <c r="L900" t="b">
        <f>IF(COUNTIF(carcinogens!$A$2:$A$35,F900),TRUE,FALSE)</f>
        <v>0</v>
      </c>
      <c r="M900" t="b">
        <f t="shared" si="54"/>
        <v>0</v>
      </c>
      <c r="N900" s="3">
        <f t="shared" si="53"/>
        <v>9.9000000000000005E-2</v>
      </c>
      <c r="O900" t="b">
        <f t="shared" si="55"/>
        <v>0</v>
      </c>
      <c r="P900" t="str">
        <f>VLOOKUP(C900,'Feedstock source'!$A$1:$B$8,2,FALSE)</f>
        <v>wood</v>
      </c>
      <c r="Q900" t="str">
        <f>VLOOKUP($F900,'PAHs abbreviations'!$A$2:$B$17,2,FALSE)</f>
        <v>Ace</v>
      </c>
      <c r="R900" s="3">
        <v>9.9000000000000005E-2</v>
      </c>
    </row>
    <row r="901" spans="1:18" hidden="1">
      <c r="A901" t="s">
        <v>1</v>
      </c>
      <c r="B901" t="s">
        <v>16</v>
      </c>
      <c r="C901" t="s">
        <v>38</v>
      </c>
      <c r="D901">
        <v>500</v>
      </c>
      <c r="E901" t="s">
        <v>119</v>
      </c>
      <c r="F901" t="s">
        <v>49</v>
      </c>
      <c r="G901" t="s">
        <v>46</v>
      </c>
      <c r="H901" s="3">
        <v>0.104</v>
      </c>
      <c r="I901" t="s">
        <v>0</v>
      </c>
      <c r="J901" s="1" t="s">
        <v>119</v>
      </c>
      <c r="K901" s="1" t="s">
        <v>119</v>
      </c>
      <c r="L901" t="b">
        <f>IF(COUNTIF(carcinogens!$A$2:$A$35,F901),TRUE,FALSE)</f>
        <v>0</v>
      </c>
      <c r="M901" t="b">
        <f t="shared" si="54"/>
        <v>0</v>
      </c>
      <c r="N901" s="3">
        <f t="shared" si="53"/>
        <v>0.104</v>
      </c>
      <c r="O901" t="b">
        <f t="shared" si="55"/>
        <v>0</v>
      </c>
      <c r="P901" t="str">
        <f>VLOOKUP(C901,'Feedstock source'!$A$1:$B$8,2,FALSE)</f>
        <v>wood</v>
      </c>
      <c r="Q901" t="str">
        <f>VLOOKUP($F901,'PAHs abbreviations'!$A$2:$B$17,2,FALSE)</f>
        <v>Ace</v>
      </c>
      <c r="R901" s="3">
        <v>0.104</v>
      </c>
    </row>
    <row r="902" spans="1:18" hidden="1">
      <c r="A902" t="s">
        <v>1</v>
      </c>
      <c r="B902" t="s">
        <v>16</v>
      </c>
      <c r="C902" t="s">
        <v>38</v>
      </c>
      <c r="D902">
        <v>500</v>
      </c>
      <c r="E902" t="s">
        <v>119</v>
      </c>
      <c r="F902" t="s">
        <v>49</v>
      </c>
      <c r="G902" t="s">
        <v>46</v>
      </c>
      <c r="H902" s="3">
        <v>0.11799999999999999</v>
      </c>
      <c r="I902" t="s">
        <v>0</v>
      </c>
      <c r="J902" s="1" t="s">
        <v>119</v>
      </c>
      <c r="K902" s="1" t="s">
        <v>119</v>
      </c>
      <c r="L902" t="b">
        <f>IF(COUNTIF(carcinogens!$A$2:$A$35,F902),TRUE,FALSE)</f>
        <v>0</v>
      </c>
      <c r="M902" t="b">
        <f t="shared" si="54"/>
        <v>0</v>
      </c>
      <c r="N902" s="3">
        <f t="shared" si="53"/>
        <v>0.11799999999999999</v>
      </c>
      <c r="O902" t="b">
        <f t="shared" si="55"/>
        <v>0</v>
      </c>
      <c r="P902" t="str">
        <f>VLOOKUP(C902,'Feedstock source'!$A$1:$B$8,2,FALSE)</f>
        <v>wood</v>
      </c>
      <c r="Q902" t="str">
        <f>VLOOKUP($F902,'PAHs abbreviations'!$A$2:$B$17,2,FALSE)</f>
        <v>Ace</v>
      </c>
      <c r="R902" s="3">
        <v>0.11799999999999999</v>
      </c>
    </row>
    <row r="903" spans="1:18" hidden="1">
      <c r="A903" t="s">
        <v>1</v>
      </c>
      <c r="B903" t="s">
        <v>16</v>
      </c>
      <c r="C903" t="s">
        <v>38</v>
      </c>
      <c r="D903">
        <v>500</v>
      </c>
      <c r="E903" t="s">
        <v>119</v>
      </c>
      <c r="F903" t="s">
        <v>48</v>
      </c>
      <c r="G903" t="s">
        <v>46</v>
      </c>
      <c r="H903" s="3">
        <v>0.59</v>
      </c>
      <c r="I903" t="s">
        <v>0</v>
      </c>
      <c r="J903" s="1" t="s">
        <v>119</v>
      </c>
      <c r="K903" s="1" t="s">
        <v>119</v>
      </c>
      <c r="L903" t="b">
        <f>IF(COUNTIF(carcinogens!$A$2:$A$35,F903),TRUE,FALSE)</f>
        <v>0</v>
      </c>
      <c r="M903" t="b">
        <f t="shared" si="54"/>
        <v>0</v>
      </c>
      <c r="N903" s="3">
        <f t="shared" si="53"/>
        <v>0.59</v>
      </c>
      <c r="O903" t="b">
        <f t="shared" si="55"/>
        <v>0</v>
      </c>
      <c r="P903" t="str">
        <f>VLOOKUP(C903,'Feedstock source'!$A$1:$B$8,2,FALSE)</f>
        <v>wood</v>
      </c>
      <c r="Q903" t="str">
        <f>VLOOKUP($F903,'PAHs abbreviations'!$A$2:$B$17,2,FALSE)</f>
        <v>Acy</v>
      </c>
      <c r="R903" s="3">
        <v>0.59</v>
      </c>
    </row>
    <row r="904" spans="1:18" hidden="1">
      <c r="A904" t="s">
        <v>1</v>
      </c>
      <c r="B904" t="s">
        <v>16</v>
      </c>
      <c r="C904" t="s">
        <v>38</v>
      </c>
      <c r="D904">
        <v>500</v>
      </c>
      <c r="E904" t="s">
        <v>119</v>
      </c>
      <c r="F904" t="s">
        <v>48</v>
      </c>
      <c r="G904" t="s">
        <v>46</v>
      </c>
      <c r="H904" s="3">
        <v>0.68300000000000005</v>
      </c>
      <c r="I904" t="s">
        <v>0</v>
      </c>
      <c r="J904" s="1" t="s">
        <v>119</v>
      </c>
      <c r="K904" s="1" t="s">
        <v>119</v>
      </c>
      <c r="L904" t="b">
        <f>IF(COUNTIF(carcinogens!$A$2:$A$35,F904),TRUE,FALSE)</f>
        <v>0</v>
      </c>
      <c r="M904" t="b">
        <f t="shared" si="54"/>
        <v>0</v>
      </c>
      <c r="N904" s="3">
        <f t="shared" si="53"/>
        <v>0.68300000000000005</v>
      </c>
      <c r="O904" t="b">
        <f t="shared" si="55"/>
        <v>0</v>
      </c>
      <c r="P904" t="str">
        <f>VLOOKUP(C904,'Feedstock source'!$A$1:$B$8,2,FALSE)</f>
        <v>wood</v>
      </c>
      <c r="Q904" t="str">
        <f>VLOOKUP($F904,'PAHs abbreviations'!$A$2:$B$17,2,FALSE)</f>
        <v>Acy</v>
      </c>
      <c r="R904" s="3">
        <v>0.68300000000000005</v>
      </c>
    </row>
    <row r="905" spans="1:18" hidden="1">
      <c r="A905" t="s">
        <v>1</v>
      </c>
      <c r="B905" t="s">
        <v>16</v>
      </c>
      <c r="C905" t="s">
        <v>38</v>
      </c>
      <c r="D905">
        <v>500</v>
      </c>
      <c r="E905" t="s">
        <v>119</v>
      </c>
      <c r="F905" t="s">
        <v>48</v>
      </c>
      <c r="G905" t="s">
        <v>46</v>
      </c>
      <c r="H905" s="3">
        <v>0.71899999999999997</v>
      </c>
      <c r="I905" t="s">
        <v>0</v>
      </c>
      <c r="J905" s="1" t="s">
        <v>119</v>
      </c>
      <c r="K905" s="1" t="s">
        <v>119</v>
      </c>
      <c r="L905" t="b">
        <f>IF(COUNTIF(carcinogens!$A$2:$A$35,F905),TRUE,FALSE)</f>
        <v>0</v>
      </c>
      <c r="M905" t="b">
        <f t="shared" si="54"/>
        <v>0</v>
      </c>
      <c r="N905" s="3">
        <f t="shared" si="53"/>
        <v>0.71899999999999997</v>
      </c>
      <c r="O905" t="b">
        <f t="shared" si="55"/>
        <v>0</v>
      </c>
      <c r="P905" t="str">
        <f>VLOOKUP(C905,'Feedstock source'!$A$1:$B$8,2,FALSE)</f>
        <v>wood</v>
      </c>
      <c r="Q905" t="str">
        <f>VLOOKUP($F905,'PAHs abbreviations'!$A$2:$B$17,2,FALSE)</f>
        <v>Acy</v>
      </c>
      <c r="R905" s="3">
        <v>0.71899999999999997</v>
      </c>
    </row>
    <row r="906" spans="1:18" hidden="1">
      <c r="A906" t="s">
        <v>1</v>
      </c>
      <c r="B906" t="s">
        <v>16</v>
      </c>
      <c r="C906" t="s">
        <v>38</v>
      </c>
      <c r="D906">
        <v>500</v>
      </c>
      <c r="E906" t="s">
        <v>119</v>
      </c>
      <c r="F906" t="s">
        <v>52</v>
      </c>
      <c r="G906" t="s">
        <v>46</v>
      </c>
      <c r="H906" s="3">
        <v>0.41</v>
      </c>
      <c r="I906" t="s">
        <v>0</v>
      </c>
      <c r="J906" s="1" t="s">
        <v>119</v>
      </c>
      <c r="K906" s="1" t="s">
        <v>119</v>
      </c>
      <c r="L906" t="b">
        <f>IF(COUNTIF(carcinogens!$A$2:$A$35,F906),TRUE,FALSE)</f>
        <v>0</v>
      </c>
      <c r="M906" t="b">
        <f t="shared" si="54"/>
        <v>0</v>
      </c>
      <c r="N906" s="3">
        <f t="shared" si="53"/>
        <v>0.41</v>
      </c>
      <c r="O906" t="b">
        <f t="shared" si="55"/>
        <v>0</v>
      </c>
      <c r="P906" t="str">
        <f>VLOOKUP(C906,'Feedstock source'!$A$1:$B$8,2,FALSE)</f>
        <v>wood</v>
      </c>
      <c r="Q906" t="str">
        <f>VLOOKUP($F906,'PAHs abbreviations'!$A$2:$B$17,2,FALSE)</f>
        <v>Ant</v>
      </c>
      <c r="R906" s="3">
        <v>0.41</v>
      </c>
    </row>
    <row r="907" spans="1:18" hidden="1">
      <c r="A907" t="s">
        <v>1</v>
      </c>
      <c r="B907" t="s">
        <v>16</v>
      </c>
      <c r="C907" t="s">
        <v>38</v>
      </c>
      <c r="D907">
        <v>500</v>
      </c>
      <c r="E907" t="s">
        <v>119</v>
      </c>
      <c r="F907" t="s">
        <v>52</v>
      </c>
      <c r="G907" t="s">
        <v>46</v>
      </c>
      <c r="H907" s="3">
        <v>0.47599999999999998</v>
      </c>
      <c r="I907" t="s">
        <v>0</v>
      </c>
      <c r="J907" s="1" t="s">
        <v>119</v>
      </c>
      <c r="K907" s="1" t="s">
        <v>119</v>
      </c>
      <c r="L907" t="b">
        <f>IF(COUNTIF(carcinogens!$A$2:$A$35,F907),TRUE,FALSE)</f>
        <v>0</v>
      </c>
      <c r="M907" t="b">
        <f t="shared" si="54"/>
        <v>0</v>
      </c>
      <c r="N907" s="3">
        <f t="shared" si="53"/>
        <v>0.47599999999999998</v>
      </c>
      <c r="O907" t="b">
        <f t="shared" si="55"/>
        <v>0</v>
      </c>
      <c r="P907" t="str">
        <f>VLOOKUP(C907,'Feedstock source'!$A$1:$B$8,2,FALSE)</f>
        <v>wood</v>
      </c>
      <c r="Q907" t="str">
        <f>VLOOKUP($F907,'PAHs abbreviations'!$A$2:$B$17,2,FALSE)</f>
        <v>Ant</v>
      </c>
      <c r="R907" s="3">
        <v>0.47599999999999998</v>
      </c>
    </row>
    <row r="908" spans="1:18" hidden="1">
      <c r="A908" t="s">
        <v>1</v>
      </c>
      <c r="B908" t="s">
        <v>16</v>
      </c>
      <c r="C908" t="s">
        <v>38</v>
      </c>
      <c r="D908">
        <v>500</v>
      </c>
      <c r="E908" t="s">
        <v>119</v>
      </c>
      <c r="F908" t="s">
        <v>52</v>
      </c>
      <c r="G908" t="s">
        <v>46</v>
      </c>
      <c r="H908" s="3">
        <v>0.503</v>
      </c>
      <c r="I908" t="s">
        <v>0</v>
      </c>
      <c r="J908" s="1" t="s">
        <v>119</v>
      </c>
      <c r="K908" s="1" t="s">
        <v>119</v>
      </c>
      <c r="L908" t="b">
        <f>IF(COUNTIF(carcinogens!$A$2:$A$35,F908),TRUE,FALSE)</f>
        <v>0</v>
      </c>
      <c r="M908" t="b">
        <f t="shared" si="54"/>
        <v>0</v>
      </c>
      <c r="N908" s="3">
        <f t="shared" si="53"/>
        <v>0.503</v>
      </c>
      <c r="O908" t="b">
        <f t="shared" si="55"/>
        <v>0</v>
      </c>
      <c r="P908" t="str">
        <f>VLOOKUP(C908,'Feedstock source'!$A$1:$B$8,2,FALSE)</f>
        <v>wood</v>
      </c>
      <c r="Q908" t="str">
        <f>VLOOKUP($F908,'PAHs abbreviations'!$A$2:$B$17,2,FALSE)</f>
        <v>Ant</v>
      </c>
      <c r="R908" s="3">
        <v>0.503</v>
      </c>
    </row>
    <row r="909" spans="1:18" hidden="1">
      <c r="A909" t="s">
        <v>1</v>
      </c>
      <c r="B909" t="s">
        <v>16</v>
      </c>
      <c r="C909" t="s">
        <v>38</v>
      </c>
      <c r="D909">
        <v>500</v>
      </c>
      <c r="E909" t="s">
        <v>119</v>
      </c>
      <c r="F909" t="s">
        <v>55</v>
      </c>
      <c r="G909" t="s">
        <v>46</v>
      </c>
      <c r="H909" s="3">
        <v>7.6999999999999999E-2</v>
      </c>
      <c r="I909" t="s">
        <v>0</v>
      </c>
      <c r="J909" s="1" t="s">
        <v>119</v>
      </c>
      <c r="K909" s="1" t="s">
        <v>119</v>
      </c>
      <c r="L909" t="b">
        <f>IF(COUNTIF(carcinogens!$A$2:$A$35,F909),TRUE,FALSE)</f>
        <v>1</v>
      </c>
      <c r="M909" t="b">
        <f t="shared" si="54"/>
        <v>0</v>
      </c>
      <c r="N909" s="3">
        <f t="shared" si="53"/>
        <v>7.6999999999999999E-2</v>
      </c>
      <c r="O909" t="b">
        <f t="shared" si="55"/>
        <v>0</v>
      </c>
      <c r="P909" t="str">
        <f>VLOOKUP(C909,'Feedstock source'!$A$1:$B$8,2,FALSE)</f>
        <v>wood</v>
      </c>
      <c r="Q909" t="str">
        <f>VLOOKUP($F909,'PAHs abbreviations'!$A$2:$B$17,2,FALSE)</f>
        <v>B(a)A</v>
      </c>
      <c r="R909" s="3">
        <v>7.6999999999999999E-2</v>
      </c>
    </row>
    <row r="910" spans="1:18" hidden="1">
      <c r="A910" t="s">
        <v>1</v>
      </c>
      <c r="B910" t="s">
        <v>16</v>
      </c>
      <c r="C910" t="s">
        <v>38</v>
      </c>
      <c r="D910">
        <v>500</v>
      </c>
      <c r="E910" t="s">
        <v>119</v>
      </c>
      <c r="F910" t="s">
        <v>55</v>
      </c>
      <c r="G910" t="s">
        <v>46</v>
      </c>
      <c r="H910" s="3">
        <v>0.09</v>
      </c>
      <c r="I910" t="s">
        <v>0</v>
      </c>
      <c r="J910" s="1" t="s">
        <v>119</v>
      </c>
      <c r="K910" s="1" t="s">
        <v>119</v>
      </c>
      <c r="L910" t="b">
        <f>IF(COUNTIF(carcinogens!$A$2:$A$35,F910),TRUE,FALSE)</f>
        <v>1</v>
      </c>
      <c r="M910" t="b">
        <f t="shared" si="54"/>
        <v>0</v>
      </c>
      <c r="N910" s="3">
        <f t="shared" si="53"/>
        <v>0.09</v>
      </c>
      <c r="O910" t="b">
        <f t="shared" si="55"/>
        <v>0</v>
      </c>
      <c r="P910" t="str">
        <f>VLOOKUP(C910,'Feedstock source'!$A$1:$B$8,2,FALSE)</f>
        <v>wood</v>
      </c>
      <c r="Q910" t="str">
        <f>VLOOKUP($F910,'PAHs abbreviations'!$A$2:$B$17,2,FALSE)</f>
        <v>B(a)A</v>
      </c>
      <c r="R910" s="3">
        <v>0.09</v>
      </c>
    </row>
    <row r="911" spans="1:18" hidden="1">
      <c r="A911" t="s">
        <v>1</v>
      </c>
      <c r="B911" t="s">
        <v>16</v>
      </c>
      <c r="C911" t="s">
        <v>38</v>
      </c>
      <c r="D911">
        <v>500</v>
      </c>
      <c r="E911" t="s">
        <v>119</v>
      </c>
      <c r="F911" t="s">
        <v>55</v>
      </c>
      <c r="G911" t="s">
        <v>46</v>
      </c>
      <c r="H911" s="3">
        <v>9.4E-2</v>
      </c>
      <c r="I911" t="s">
        <v>0</v>
      </c>
      <c r="J911" s="1" t="s">
        <v>119</v>
      </c>
      <c r="K911" s="1" t="s">
        <v>119</v>
      </c>
      <c r="L911" t="b">
        <f>IF(COUNTIF(carcinogens!$A$2:$A$35,F911),TRUE,FALSE)</f>
        <v>1</v>
      </c>
      <c r="M911" t="b">
        <f t="shared" si="54"/>
        <v>0</v>
      </c>
      <c r="N911" s="3">
        <f t="shared" si="53"/>
        <v>9.4E-2</v>
      </c>
      <c r="O911" t="b">
        <f t="shared" si="55"/>
        <v>0</v>
      </c>
      <c r="P911" t="str">
        <f>VLOOKUP(C911,'Feedstock source'!$A$1:$B$8,2,FALSE)</f>
        <v>wood</v>
      </c>
      <c r="Q911" t="str">
        <f>VLOOKUP($F911,'PAHs abbreviations'!$A$2:$B$17,2,FALSE)</f>
        <v>B(a)A</v>
      </c>
      <c r="R911" s="3">
        <v>9.4E-2</v>
      </c>
    </row>
    <row r="912" spans="1:18" hidden="1">
      <c r="A912" t="s">
        <v>1</v>
      </c>
      <c r="B912" t="s">
        <v>16</v>
      </c>
      <c r="C912" t="s">
        <v>38</v>
      </c>
      <c r="D912">
        <v>500</v>
      </c>
      <c r="E912" t="s">
        <v>119</v>
      </c>
      <c r="F912" t="s">
        <v>59</v>
      </c>
      <c r="G912" t="s">
        <v>46</v>
      </c>
      <c r="H912" s="3">
        <v>8.1000000000000003E-2</v>
      </c>
      <c r="I912" t="s">
        <v>0</v>
      </c>
      <c r="J912" s="1" t="s">
        <v>119</v>
      </c>
      <c r="K912" s="1" t="s">
        <v>119</v>
      </c>
      <c r="L912" t="b">
        <f>IF(COUNTIF(carcinogens!$A$2:$A$35,F912),TRUE,FALSE)</f>
        <v>1</v>
      </c>
      <c r="M912" t="b">
        <f t="shared" si="54"/>
        <v>0</v>
      </c>
      <c r="N912" s="3">
        <f t="shared" si="53"/>
        <v>8.1000000000000003E-2</v>
      </c>
      <c r="O912" t="b">
        <f t="shared" si="55"/>
        <v>0</v>
      </c>
      <c r="P912" t="str">
        <f>VLOOKUP(C912,'Feedstock source'!$A$1:$B$8,2,FALSE)</f>
        <v>wood</v>
      </c>
      <c r="Q912" t="str">
        <f>VLOOKUP($F912,'PAHs abbreviations'!$A$2:$B$17,2,FALSE)</f>
        <v>B(a)P</v>
      </c>
      <c r="R912" s="3">
        <v>8.1000000000000003E-2</v>
      </c>
    </row>
    <row r="913" spans="1:18" hidden="1">
      <c r="A913" t="s">
        <v>1</v>
      </c>
      <c r="B913" t="s">
        <v>16</v>
      </c>
      <c r="C913" t="s">
        <v>38</v>
      </c>
      <c r="D913">
        <v>500</v>
      </c>
      <c r="E913" t="s">
        <v>119</v>
      </c>
      <c r="F913" t="s">
        <v>59</v>
      </c>
      <c r="G913" t="s">
        <v>46</v>
      </c>
      <c r="H913" s="3">
        <v>8.7999999999999898E-2</v>
      </c>
      <c r="I913" t="s">
        <v>0</v>
      </c>
      <c r="J913" s="1" t="s">
        <v>119</v>
      </c>
      <c r="K913" s="1" t="s">
        <v>119</v>
      </c>
      <c r="L913" t="b">
        <f>IF(COUNTIF(carcinogens!$A$2:$A$35,F913),TRUE,FALSE)</f>
        <v>1</v>
      </c>
      <c r="M913" t="b">
        <f t="shared" si="54"/>
        <v>0</v>
      </c>
      <c r="N913" s="3">
        <f t="shared" si="53"/>
        <v>8.7999999999999898E-2</v>
      </c>
      <c r="O913" t="b">
        <f t="shared" si="55"/>
        <v>0</v>
      </c>
      <c r="P913" t="str">
        <f>VLOOKUP(C913,'Feedstock source'!$A$1:$B$8,2,FALSE)</f>
        <v>wood</v>
      </c>
      <c r="Q913" t="str">
        <f>VLOOKUP($F913,'PAHs abbreviations'!$A$2:$B$17,2,FALSE)</f>
        <v>B(a)P</v>
      </c>
      <c r="R913" s="3">
        <v>8.7999999999999898E-2</v>
      </c>
    </row>
    <row r="914" spans="1:18" hidden="1">
      <c r="A914" t="s">
        <v>1</v>
      </c>
      <c r="B914" t="s">
        <v>16</v>
      </c>
      <c r="C914" t="s">
        <v>38</v>
      </c>
      <c r="D914">
        <v>500</v>
      </c>
      <c r="E914" t="s">
        <v>119</v>
      </c>
      <c r="F914" t="s">
        <v>59</v>
      </c>
      <c r="G914" t="s">
        <v>46</v>
      </c>
      <c r="H914" s="3">
        <v>0.11</v>
      </c>
      <c r="I914" t="s">
        <v>0</v>
      </c>
      <c r="J914" s="1" t="s">
        <v>119</v>
      </c>
      <c r="K914" s="1" t="s">
        <v>119</v>
      </c>
      <c r="L914" t="b">
        <f>IF(COUNTIF(carcinogens!$A$2:$A$35,F914),TRUE,FALSE)</f>
        <v>1</v>
      </c>
      <c r="M914" t="b">
        <f t="shared" si="54"/>
        <v>0</v>
      </c>
      <c r="N914" s="3">
        <f t="shared" si="53"/>
        <v>0.11</v>
      </c>
      <c r="O914" t="b">
        <f t="shared" si="55"/>
        <v>0</v>
      </c>
      <c r="P914" t="str">
        <f>VLOOKUP(C914,'Feedstock source'!$A$1:$B$8,2,FALSE)</f>
        <v>wood</v>
      </c>
      <c r="Q914" t="str">
        <f>VLOOKUP($F914,'PAHs abbreviations'!$A$2:$B$17,2,FALSE)</f>
        <v>B(a)P</v>
      </c>
      <c r="R914" s="3">
        <v>0.11</v>
      </c>
    </row>
    <row r="915" spans="1:18" hidden="1">
      <c r="A915" t="s">
        <v>1</v>
      </c>
      <c r="B915" t="s">
        <v>16</v>
      </c>
      <c r="C915" t="s">
        <v>38</v>
      </c>
      <c r="D915">
        <v>500</v>
      </c>
      <c r="E915" t="s">
        <v>119</v>
      </c>
      <c r="F915" t="s">
        <v>57</v>
      </c>
      <c r="G915" t="s">
        <v>46</v>
      </c>
      <c r="H915" s="3">
        <v>6.4000000000000001E-2</v>
      </c>
      <c r="I915" t="s">
        <v>0</v>
      </c>
      <c r="J915" s="1" t="s">
        <v>119</v>
      </c>
      <c r="K915" s="1" t="s">
        <v>119</v>
      </c>
      <c r="L915" t="b">
        <f>IF(COUNTIF(carcinogens!$A$2:$A$35,F915),TRUE,FALSE)</f>
        <v>1</v>
      </c>
      <c r="M915" t="b">
        <f t="shared" si="54"/>
        <v>0</v>
      </c>
      <c r="N915" s="3">
        <f t="shared" si="53"/>
        <v>6.4000000000000001E-2</v>
      </c>
      <c r="O915" t="b">
        <f t="shared" si="55"/>
        <v>0</v>
      </c>
      <c r="P915" t="str">
        <f>VLOOKUP(C915,'Feedstock source'!$A$1:$B$8,2,FALSE)</f>
        <v>wood</v>
      </c>
      <c r="Q915" t="str">
        <f>VLOOKUP($F915,'PAHs abbreviations'!$A$2:$B$17,2,FALSE)</f>
        <v>B(b)F</v>
      </c>
      <c r="R915" s="3">
        <v>6.4000000000000001E-2</v>
      </c>
    </row>
    <row r="916" spans="1:18" hidden="1">
      <c r="A916" t="s">
        <v>1</v>
      </c>
      <c r="B916" t="s">
        <v>16</v>
      </c>
      <c r="C916" t="s">
        <v>38</v>
      </c>
      <c r="D916">
        <v>500</v>
      </c>
      <c r="E916" t="s">
        <v>119</v>
      </c>
      <c r="F916" t="s">
        <v>57</v>
      </c>
      <c r="G916" t="s">
        <v>46</v>
      </c>
      <c r="H916" s="3">
        <v>7.2999999999999995E-2</v>
      </c>
      <c r="I916" t="s">
        <v>0</v>
      </c>
      <c r="J916" s="1" t="s">
        <v>119</v>
      </c>
      <c r="K916" s="1" t="s">
        <v>119</v>
      </c>
      <c r="L916" t="b">
        <f>IF(COUNTIF(carcinogens!$A$2:$A$35,F916),TRUE,FALSE)</f>
        <v>1</v>
      </c>
      <c r="M916" t="b">
        <f t="shared" si="54"/>
        <v>0</v>
      </c>
      <c r="N916" s="3">
        <f t="shared" si="53"/>
        <v>7.2999999999999995E-2</v>
      </c>
      <c r="O916" t="b">
        <f t="shared" si="55"/>
        <v>0</v>
      </c>
      <c r="P916" t="str">
        <f>VLOOKUP(C916,'Feedstock source'!$A$1:$B$8,2,FALSE)</f>
        <v>wood</v>
      </c>
      <c r="Q916" t="str">
        <f>VLOOKUP($F916,'PAHs abbreviations'!$A$2:$B$17,2,FALSE)</f>
        <v>B(b)F</v>
      </c>
      <c r="R916" s="3">
        <v>7.2999999999999995E-2</v>
      </c>
    </row>
    <row r="917" spans="1:18" hidden="1">
      <c r="A917" t="s">
        <v>1</v>
      </c>
      <c r="B917" t="s">
        <v>16</v>
      </c>
      <c r="C917" t="s">
        <v>38</v>
      </c>
      <c r="D917">
        <v>500</v>
      </c>
      <c r="E917" t="s">
        <v>119</v>
      </c>
      <c r="F917" t="s">
        <v>57</v>
      </c>
      <c r="G917" t="s">
        <v>46</v>
      </c>
      <c r="H917" s="3">
        <v>7.5999999999999998E-2</v>
      </c>
      <c r="I917" t="s">
        <v>0</v>
      </c>
      <c r="J917" s="1" t="s">
        <v>119</v>
      </c>
      <c r="K917" s="1" t="s">
        <v>119</v>
      </c>
      <c r="L917" t="b">
        <f>IF(COUNTIF(carcinogens!$A$2:$A$35,F917),TRUE,FALSE)</f>
        <v>1</v>
      </c>
      <c r="M917" t="b">
        <f t="shared" si="54"/>
        <v>0</v>
      </c>
      <c r="N917" s="3">
        <f t="shared" si="53"/>
        <v>7.5999999999999998E-2</v>
      </c>
      <c r="O917" t="b">
        <f t="shared" si="55"/>
        <v>0</v>
      </c>
      <c r="P917" t="str">
        <f>VLOOKUP(C917,'Feedstock source'!$A$1:$B$8,2,FALSE)</f>
        <v>wood</v>
      </c>
      <c r="Q917" t="str">
        <f>VLOOKUP($F917,'PAHs abbreviations'!$A$2:$B$17,2,FALSE)</f>
        <v>B(b)F</v>
      </c>
      <c r="R917" s="3">
        <v>7.5999999999999998E-2</v>
      </c>
    </row>
    <row r="918" spans="1:18" hidden="1">
      <c r="A918" t="s">
        <v>1</v>
      </c>
      <c r="B918" t="s">
        <v>16</v>
      </c>
      <c r="C918" t="s">
        <v>38</v>
      </c>
      <c r="D918">
        <v>500</v>
      </c>
      <c r="E918" t="s">
        <v>119</v>
      </c>
      <c r="F918" t="s">
        <v>61</v>
      </c>
      <c r="G918" t="s">
        <v>46</v>
      </c>
      <c r="H918" s="3">
        <v>4.5999999999999902E-2</v>
      </c>
      <c r="I918" t="s">
        <v>0</v>
      </c>
      <c r="J918" s="1" t="s">
        <v>119</v>
      </c>
      <c r="K918" s="1" t="s">
        <v>119</v>
      </c>
      <c r="L918" t="b">
        <f>IF(COUNTIF(carcinogens!$A$2:$A$35,F918),TRUE,FALSE)</f>
        <v>1</v>
      </c>
      <c r="M918" t="b">
        <f t="shared" si="54"/>
        <v>0</v>
      </c>
      <c r="N918" s="3">
        <f t="shared" si="53"/>
        <v>4.5999999999999902E-2</v>
      </c>
      <c r="O918" t="b">
        <f t="shared" si="55"/>
        <v>0</v>
      </c>
      <c r="P918" t="str">
        <f>VLOOKUP(C918,'Feedstock source'!$A$1:$B$8,2,FALSE)</f>
        <v>wood</v>
      </c>
      <c r="Q918" t="str">
        <f>VLOOKUP($F918,'PAHs abbreviations'!$A$2:$B$17,2,FALSE)</f>
        <v>B(ghi)P</v>
      </c>
      <c r="R918" s="3">
        <v>4.5999999999999902E-2</v>
      </c>
    </row>
    <row r="919" spans="1:18" hidden="1">
      <c r="A919" t="s">
        <v>1</v>
      </c>
      <c r="B919" t="s">
        <v>16</v>
      </c>
      <c r="C919" t="s">
        <v>38</v>
      </c>
      <c r="D919">
        <v>500</v>
      </c>
      <c r="E919" t="s">
        <v>119</v>
      </c>
      <c r="F919" t="s">
        <v>61</v>
      </c>
      <c r="G919" t="s">
        <v>46</v>
      </c>
      <c r="H919" s="3">
        <v>4.9000000000000002E-2</v>
      </c>
      <c r="I919" t="s">
        <v>0</v>
      </c>
      <c r="J919" s="1" t="s">
        <v>119</v>
      </c>
      <c r="K919" s="1" t="s">
        <v>119</v>
      </c>
      <c r="L919" t="b">
        <f>IF(COUNTIF(carcinogens!$A$2:$A$35,F919),TRUE,FALSE)</f>
        <v>1</v>
      </c>
      <c r="M919" t="b">
        <f t="shared" si="54"/>
        <v>0</v>
      </c>
      <c r="N919" s="3">
        <f t="shared" si="53"/>
        <v>4.9000000000000002E-2</v>
      </c>
      <c r="O919" t="b">
        <f t="shared" si="55"/>
        <v>0</v>
      </c>
      <c r="P919" t="str">
        <f>VLOOKUP(C919,'Feedstock source'!$A$1:$B$8,2,FALSE)</f>
        <v>wood</v>
      </c>
      <c r="Q919" t="str">
        <f>VLOOKUP($F919,'PAHs abbreviations'!$A$2:$B$17,2,FALSE)</f>
        <v>B(ghi)P</v>
      </c>
      <c r="R919" s="3">
        <v>4.9000000000000002E-2</v>
      </c>
    </row>
    <row r="920" spans="1:18" hidden="1">
      <c r="A920" t="s">
        <v>1</v>
      </c>
      <c r="B920" t="s">
        <v>16</v>
      </c>
      <c r="C920" t="s">
        <v>38</v>
      </c>
      <c r="D920">
        <v>500</v>
      </c>
      <c r="E920" t="s">
        <v>119</v>
      </c>
      <c r="F920" t="s">
        <v>61</v>
      </c>
      <c r="G920" t="s">
        <v>46</v>
      </c>
      <c r="H920" s="3">
        <v>5.5E-2</v>
      </c>
      <c r="I920" t="s">
        <v>0</v>
      </c>
      <c r="J920" s="1" t="s">
        <v>119</v>
      </c>
      <c r="K920" s="1" t="s">
        <v>119</v>
      </c>
      <c r="L920" t="b">
        <f>IF(COUNTIF(carcinogens!$A$2:$A$35,F920),TRUE,FALSE)</f>
        <v>1</v>
      </c>
      <c r="M920" t="b">
        <f t="shared" si="54"/>
        <v>0</v>
      </c>
      <c r="N920" s="3">
        <f t="shared" si="53"/>
        <v>5.5E-2</v>
      </c>
      <c r="O920" t="b">
        <f t="shared" si="55"/>
        <v>0</v>
      </c>
      <c r="P920" t="str">
        <f>VLOOKUP(C920,'Feedstock source'!$A$1:$B$8,2,FALSE)</f>
        <v>wood</v>
      </c>
      <c r="Q920" t="str">
        <f>VLOOKUP($F920,'PAHs abbreviations'!$A$2:$B$17,2,FALSE)</f>
        <v>B(ghi)P</v>
      </c>
      <c r="R920" s="3">
        <v>5.5E-2</v>
      </c>
    </row>
    <row r="921" spans="1:18" hidden="1">
      <c r="A921" t="s">
        <v>1</v>
      </c>
      <c r="B921" t="s">
        <v>16</v>
      </c>
      <c r="C921" t="s">
        <v>38</v>
      </c>
      <c r="D921">
        <v>500</v>
      </c>
      <c r="E921" t="s">
        <v>119</v>
      </c>
      <c r="F921" t="s">
        <v>58</v>
      </c>
      <c r="G921" t="s">
        <v>46</v>
      </c>
      <c r="H921" s="3">
        <v>0.05</v>
      </c>
      <c r="I921" t="s">
        <v>0</v>
      </c>
      <c r="J921" s="1" t="s">
        <v>119</v>
      </c>
      <c r="K921" s="1" t="s">
        <v>119</v>
      </c>
      <c r="L921" t="b">
        <f>IF(COUNTIF(carcinogens!$A$2:$A$35,F921),TRUE,FALSE)</f>
        <v>1</v>
      </c>
      <c r="M921" t="b">
        <f t="shared" si="54"/>
        <v>0</v>
      </c>
      <c r="N921" s="3">
        <f t="shared" si="53"/>
        <v>0.05</v>
      </c>
      <c r="O921" t="b">
        <f t="shared" si="55"/>
        <v>0</v>
      </c>
      <c r="P921" t="str">
        <f>VLOOKUP(C921,'Feedstock source'!$A$1:$B$8,2,FALSE)</f>
        <v>wood</v>
      </c>
      <c r="Q921" t="str">
        <f>VLOOKUP($F921,'PAHs abbreviations'!$A$2:$B$17,2,FALSE)</f>
        <v>B(k)F</v>
      </c>
      <c r="R921" s="3">
        <v>0.05</v>
      </c>
    </row>
    <row r="922" spans="1:18" hidden="1">
      <c r="A922" t="s">
        <v>1</v>
      </c>
      <c r="B922" t="s">
        <v>16</v>
      </c>
      <c r="C922" t="s">
        <v>38</v>
      </c>
      <c r="D922">
        <v>500</v>
      </c>
      <c r="E922" t="s">
        <v>119</v>
      </c>
      <c r="F922" t="s">
        <v>58</v>
      </c>
      <c r="G922" t="s">
        <v>46</v>
      </c>
      <c r="H922" s="3">
        <v>5.8000000000000003E-2</v>
      </c>
      <c r="I922" t="s">
        <v>0</v>
      </c>
      <c r="J922" s="1" t="s">
        <v>119</v>
      </c>
      <c r="K922" s="1" t="s">
        <v>119</v>
      </c>
      <c r="L922" t="b">
        <f>IF(COUNTIF(carcinogens!$A$2:$A$35,F922),TRUE,FALSE)</f>
        <v>1</v>
      </c>
      <c r="M922" t="b">
        <f t="shared" si="54"/>
        <v>0</v>
      </c>
      <c r="N922" s="3">
        <f t="shared" si="53"/>
        <v>5.8000000000000003E-2</v>
      </c>
      <c r="O922" t="b">
        <f t="shared" si="55"/>
        <v>0</v>
      </c>
      <c r="P922" t="str">
        <f>VLOOKUP(C922,'Feedstock source'!$A$1:$B$8,2,FALSE)</f>
        <v>wood</v>
      </c>
      <c r="Q922" t="str">
        <f>VLOOKUP($F922,'PAHs abbreviations'!$A$2:$B$17,2,FALSE)</f>
        <v>B(k)F</v>
      </c>
      <c r="R922" s="3">
        <v>5.8000000000000003E-2</v>
      </c>
    </row>
    <row r="923" spans="1:18" hidden="1">
      <c r="A923" t="s">
        <v>1</v>
      </c>
      <c r="B923" t="s">
        <v>16</v>
      </c>
      <c r="C923" t="s">
        <v>38</v>
      </c>
      <c r="D923">
        <v>500</v>
      </c>
      <c r="E923" t="s">
        <v>119</v>
      </c>
      <c r="F923" t="s">
        <v>58</v>
      </c>
      <c r="G923" t="s">
        <v>46</v>
      </c>
      <c r="H923" s="3">
        <v>0.06</v>
      </c>
      <c r="I923" t="s">
        <v>0</v>
      </c>
      <c r="J923" s="1" t="s">
        <v>119</v>
      </c>
      <c r="K923" s="1" t="s">
        <v>119</v>
      </c>
      <c r="L923" t="b">
        <f>IF(COUNTIF(carcinogens!$A$2:$A$35,F923),TRUE,FALSE)</f>
        <v>1</v>
      </c>
      <c r="M923" t="b">
        <f t="shared" si="54"/>
        <v>0</v>
      </c>
      <c r="N923" s="3">
        <f t="shared" si="53"/>
        <v>0.06</v>
      </c>
      <c r="O923" t="b">
        <f t="shared" si="55"/>
        <v>0</v>
      </c>
      <c r="P923" t="str">
        <f>VLOOKUP(C923,'Feedstock source'!$A$1:$B$8,2,FALSE)</f>
        <v>wood</v>
      </c>
      <c r="Q923" t="str">
        <f>VLOOKUP($F923,'PAHs abbreviations'!$A$2:$B$17,2,FALSE)</f>
        <v>B(k)F</v>
      </c>
      <c r="R923" s="3">
        <v>0.06</v>
      </c>
    </row>
    <row r="924" spans="1:18" hidden="1">
      <c r="A924" t="s">
        <v>1</v>
      </c>
      <c r="B924" t="s">
        <v>16</v>
      </c>
      <c r="C924" t="s">
        <v>38</v>
      </c>
      <c r="D924">
        <v>500</v>
      </c>
      <c r="E924" t="s">
        <v>119</v>
      </c>
      <c r="F924" t="s">
        <v>56</v>
      </c>
      <c r="G924" t="s">
        <v>46</v>
      </c>
      <c r="H924" s="3">
        <v>0.108</v>
      </c>
      <c r="I924" t="s">
        <v>0</v>
      </c>
      <c r="J924" s="1" t="s">
        <v>119</v>
      </c>
      <c r="K924" s="1" t="s">
        <v>119</v>
      </c>
      <c r="L924" t="b">
        <f>IF(COUNTIF(carcinogens!$A$2:$A$35,F924),TRUE,FALSE)</f>
        <v>1</v>
      </c>
      <c r="M924" t="b">
        <f t="shared" si="54"/>
        <v>0</v>
      </c>
      <c r="N924" s="3">
        <f t="shared" si="53"/>
        <v>0.108</v>
      </c>
      <c r="O924" t="b">
        <f t="shared" si="55"/>
        <v>0</v>
      </c>
      <c r="P924" t="str">
        <f>VLOOKUP(C924,'Feedstock source'!$A$1:$B$8,2,FALSE)</f>
        <v>wood</v>
      </c>
      <c r="Q924" t="str">
        <f>VLOOKUP($F924,'PAHs abbreviations'!$A$2:$B$17,2,FALSE)</f>
        <v>Cry</v>
      </c>
      <c r="R924" s="3">
        <v>0.108</v>
      </c>
    </row>
    <row r="925" spans="1:18" hidden="1">
      <c r="A925" t="s">
        <v>1</v>
      </c>
      <c r="B925" t="s">
        <v>16</v>
      </c>
      <c r="C925" t="s">
        <v>38</v>
      </c>
      <c r="D925">
        <v>500</v>
      </c>
      <c r="E925" t="s">
        <v>119</v>
      </c>
      <c r="F925" t="s">
        <v>56</v>
      </c>
      <c r="G925" t="s">
        <v>46</v>
      </c>
      <c r="H925" s="3">
        <v>0.111</v>
      </c>
      <c r="I925" t="s">
        <v>0</v>
      </c>
      <c r="J925" s="1" t="s">
        <v>119</v>
      </c>
      <c r="K925" s="1" t="s">
        <v>119</v>
      </c>
      <c r="L925" t="b">
        <f>IF(COUNTIF(carcinogens!$A$2:$A$35,F925),TRUE,FALSE)</f>
        <v>1</v>
      </c>
      <c r="M925" t="b">
        <f t="shared" si="54"/>
        <v>0</v>
      </c>
      <c r="N925" s="3">
        <f t="shared" si="53"/>
        <v>0.111</v>
      </c>
      <c r="O925" t="b">
        <f t="shared" si="55"/>
        <v>0</v>
      </c>
      <c r="P925" t="str">
        <f>VLOOKUP(C925,'Feedstock source'!$A$1:$B$8,2,FALSE)</f>
        <v>wood</v>
      </c>
      <c r="Q925" t="str">
        <f>VLOOKUP($F925,'PAHs abbreviations'!$A$2:$B$17,2,FALSE)</f>
        <v>Cry</v>
      </c>
      <c r="R925" s="3">
        <v>0.111</v>
      </c>
    </row>
    <row r="926" spans="1:18" hidden="1">
      <c r="A926" t="s">
        <v>1</v>
      </c>
      <c r="B926" t="s">
        <v>16</v>
      </c>
      <c r="C926" t="s">
        <v>38</v>
      </c>
      <c r="D926">
        <v>500</v>
      </c>
      <c r="E926" t="s">
        <v>119</v>
      </c>
      <c r="F926" t="s">
        <v>56</v>
      </c>
      <c r="G926" t="s">
        <v>46</v>
      </c>
      <c r="H926" s="3">
        <v>0.128</v>
      </c>
      <c r="I926" t="s">
        <v>0</v>
      </c>
      <c r="J926" s="1" t="s">
        <v>119</v>
      </c>
      <c r="K926" s="1" t="s">
        <v>119</v>
      </c>
      <c r="L926" t="b">
        <f>IF(COUNTIF(carcinogens!$A$2:$A$35,F926),TRUE,FALSE)</f>
        <v>1</v>
      </c>
      <c r="M926" t="b">
        <f t="shared" si="54"/>
        <v>0</v>
      </c>
      <c r="N926" s="3">
        <f t="shared" si="53"/>
        <v>0.128</v>
      </c>
      <c r="O926" t="b">
        <f t="shared" si="55"/>
        <v>0</v>
      </c>
      <c r="P926" t="str">
        <f>VLOOKUP(C926,'Feedstock source'!$A$1:$B$8,2,FALSE)</f>
        <v>wood</v>
      </c>
      <c r="Q926" t="str">
        <f>VLOOKUP($F926,'PAHs abbreviations'!$A$2:$B$17,2,FALSE)</f>
        <v>Cry</v>
      </c>
      <c r="R926" s="3">
        <v>0.128</v>
      </c>
    </row>
    <row r="927" spans="1:18" hidden="1">
      <c r="A927" t="s">
        <v>1</v>
      </c>
      <c r="B927" t="s">
        <v>16</v>
      </c>
      <c r="C927" t="s">
        <v>38</v>
      </c>
      <c r="D927">
        <v>500</v>
      </c>
      <c r="E927" t="s">
        <v>119</v>
      </c>
      <c r="F927" t="s">
        <v>62</v>
      </c>
      <c r="G927" t="s">
        <v>46</v>
      </c>
      <c r="H927" s="3">
        <v>0.01</v>
      </c>
      <c r="I927" t="s">
        <v>0</v>
      </c>
      <c r="J927" s="1" t="s">
        <v>119</v>
      </c>
      <c r="K927" s="1" t="s">
        <v>119</v>
      </c>
      <c r="L927" t="b">
        <f>IF(COUNTIF(carcinogens!$A$2:$A$35,F927),TRUE,FALSE)</f>
        <v>1</v>
      </c>
      <c r="M927" t="b">
        <f t="shared" si="54"/>
        <v>0</v>
      </c>
      <c r="N927" s="3">
        <f t="shared" si="53"/>
        <v>0.01</v>
      </c>
      <c r="O927" t="b">
        <f t="shared" si="55"/>
        <v>0</v>
      </c>
      <c r="P927" t="str">
        <f>VLOOKUP(C927,'Feedstock source'!$A$1:$B$8,2,FALSE)</f>
        <v>wood</v>
      </c>
      <c r="Q927" t="str">
        <f>VLOOKUP($F927,'PAHs abbreviations'!$A$2:$B$17,2,FALSE)</f>
        <v>DB(ah)A</v>
      </c>
      <c r="R927" s="3">
        <v>0.01</v>
      </c>
    </row>
    <row r="928" spans="1:18" hidden="1">
      <c r="A928" t="s">
        <v>1</v>
      </c>
      <c r="B928" t="s">
        <v>16</v>
      </c>
      <c r="C928" t="s">
        <v>38</v>
      </c>
      <c r="D928">
        <v>500</v>
      </c>
      <c r="E928" t="s">
        <v>119</v>
      </c>
      <c r="F928" t="s">
        <v>62</v>
      </c>
      <c r="G928" t="s">
        <v>46</v>
      </c>
      <c r="H928" s="3">
        <v>1.2E-2</v>
      </c>
      <c r="I928" t="s">
        <v>0</v>
      </c>
      <c r="J928" s="1" t="s">
        <v>119</v>
      </c>
      <c r="K928" s="1" t="s">
        <v>119</v>
      </c>
      <c r="L928" t="b">
        <f>IF(COUNTIF(carcinogens!$A$2:$A$35,F928),TRUE,FALSE)</f>
        <v>1</v>
      </c>
      <c r="M928" t="b">
        <f t="shared" si="54"/>
        <v>0</v>
      </c>
      <c r="N928" s="3">
        <f t="shared" si="53"/>
        <v>1.2E-2</v>
      </c>
      <c r="O928" t="b">
        <f t="shared" si="55"/>
        <v>0</v>
      </c>
      <c r="P928" t="str">
        <f>VLOOKUP(C928,'Feedstock source'!$A$1:$B$8,2,FALSE)</f>
        <v>wood</v>
      </c>
      <c r="Q928" t="str">
        <f>VLOOKUP($F928,'PAHs abbreviations'!$A$2:$B$17,2,FALSE)</f>
        <v>DB(ah)A</v>
      </c>
      <c r="R928" s="3">
        <v>1.2E-2</v>
      </c>
    </row>
    <row r="929" spans="1:18" hidden="1">
      <c r="A929" t="s">
        <v>1</v>
      </c>
      <c r="B929" t="s">
        <v>16</v>
      </c>
      <c r="C929" t="s">
        <v>38</v>
      </c>
      <c r="D929">
        <v>500</v>
      </c>
      <c r="E929" t="s">
        <v>119</v>
      </c>
      <c r="F929" t="s">
        <v>62</v>
      </c>
      <c r="G929" t="s">
        <v>46</v>
      </c>
      <c r="H929" s="3">
        <v>1.2999999999999901E-2</v>
      </c>
      <c r="I929" t="s">
        <v>0</v>
      </c>
      <c r="J929" s="1" t="s">
        <v>119</v>
      </c>
      <c r="K929" s="1" t="s">
        <v>119</v>
      </c>
      <c r="L929" t="b">
        <f>IF(COUNTIF(carcinogens!$A$2:$A$35,F929),TRUE,FALSE)</f>
        <v>1</v>
      </c>
      <c r="M929" t="b">
        <f t="shared" si="54"/>
        <v>0</v>
      </c>
      <c r="N929" s="3">
        <f t="shared" si="53"/>
        <v>1.2999999999999901E-2</v>
      </c>
      <c r="O929" t="b">
        <f t="shared" si="55"/>
        <v>0</v>
      </c>
      <c r="P929" t="str">
        <f>VLOOKUP(C929,'Feedstock source'!$A$1:$B$8,2,FALSE)</f>
        <v>wood</v>
      </c>
      <c r="Q929" t="str">
        <f>VLOOKUP($F929,'PAHs abbreviations'!$A$2:$B$17,2,FALSE)</f>
        <v>DB(ah)A</v>
      </c>
      <c r="R929" s="3">
        <v>1.2999999999999901E-2</v>
      </c>
    </row>
    <row r="930" spans="1:18" hidden="1">
      <c r="A930" t="s">
        <v>1</v>
      </c>
      <c r="B930" t="s">
        <v>16</v>
      </c>
      <c r="C930" t="s">
        <v>38</v>
      </c>
      <c r="D930">
        <v>500</v>
      </c>
      <c r="E930" t="s">
        <v>119</v>
      </c>
      <c r="F930" t="s">
        <v>53</v>
      </c>
      <c r="G930" t="s">
        <v>46</v>
      </c>
      <c r="H930" s="3">
        <v>0.66900000000000004</v>
      </c>
      <c r="I930" t="s">
        <v>0</v>
      </c>
      <c r="J930" s="1" t="s">
        <v>119</v>
      </c>
      <c r="K930" s="1" t="s">
        <v>119</v>
      </c>
      <c r="L930" t="b">
        <f>IF(COUNTIF(carcinogens!$A$2:$A$35,F930),TRUE,FALSE)</f>
        <v>0</v>
      </c>
      <c r="M930" t="b">
        <f t="shared" si="54"/>
        <v>0</v>
      </c>
      <c r="N930" s="3">
        <f t="shared" si="53"/>
        <v>0.66900000000000004</v>
      </c>
      <c r="O930" t="b">
        <f t="shared" si="55"/>
        <v>0</v>
      </c>
      <c r="P930" t="str">
        <f>VLOOKUP(C930,'Feedstock source'!$A$1:$B$8,2,FALSE)</f>
        <v>wood</v>
      </c>
      <c r="Q930" t="str">
        <f>VLOOKUP($F930,'PAHs abbreviations'!$A$2:$B$17,2,FALSE)</f>
        <v>Flt</v>
      </c>
      <c r="R930" s="3">
        <v>0.66900000000000004</v>
      </c>
    </row>
    <row r="931" spans="1:18" hidden="1">
      <c r="A931" t="s">
        <v>1</v>
      </c>
      <c r="B931" t="s">
        <v>16</v>
      </c>
      <c r="C931" t="s">
        <v>38</v>
      </c>
      <c r="D931">
        <v>500</v>
      </c>
      <c r="E931" t="s">
        <v>119</v>
      </c>
      <c r="F931" t="s">
        <v>53</v>
      </c>
      <c r="G931" t="s">
        <v>46</v>
      </c>
      <c r="H931" s="3">
        <v>0.72799999999999998</v>
      </c>
      <c r="I931" t="s">
        <v>0</v>
      </c>
      <c r="J931" s="1" t="s">
        <v>119</v>
      </c>
      <c r="K931" s="1" t="s">
        <v>119</v>
      </c>
      <c r="L931" t="b">
        <f>IF(COUNTIF(carcinogens!$A$2:$A$35,F931),TRUE,FALSE)</f>
        <v>0</v>
      </c>
      <c r="M931" t="b">
        <f t="shared" si="54"/>
        <v>0</v>
      </c>
      <c r="N931" s="3">
        <f t="shared" si="53"/>
        <v>0.72799999999999998</v>
      </c>
      <c r="O931" t="b">
        <f t="shared" si="55"/>
        <v>0</v>
      </c>
      <c r="P931" t="str">
        <f>VLOOKUP(C931,'Feedstock source'!$A$1:$B$8,2,FALSE)</f>
        <v>wood</v>
      </c>
      <c r="Q931" t="str">
        <f>VLOOKUP($F931,'PAHs abbreviations'!$A$2:$B$17,2,FALSE)</f>
        <v>Flt</v>
      </c>
      <c r="R931" s="3">
        <v>0.72799999999999998</v>
      </c>
    </row>
    <row r="932" spans="1:18" hidden="1">
      <c r="A932" t="s">
        <v>1</v>
      </c>
      <c r="B932" t="s">
        <v>16</v>
      </c>
      <c r="C932" t="s">
        <v>38</v>
      </c>
      <c r="D932">
        <v>500</v>
      </c>
      <c r="E932" t="s">
        <v>119</v>
      </c>
      <c r="F932" t="s">
        <v>53</v>
      </c>
      <c r="G932" t="s">
        <v>46</v>
      </c>
      <c r="H932" s="3">
        <v>0.79200000000000004</v>
      </c>
      <c r="I932" t="s">
        <v>0</v>
      </c>
      <c r="J932" s="1" t="s">
        <v>119</v>
      </c>
      <c r="K932" s="1" t="s">
        <v>119</v>
      </c>
      <c r="L932" t="b">
        <f>IF(COUNTIF(carcinogens!$A$2:$A$35,F932),TRUE,FALSE)</f>
        <v>0</v>
      </c>
      <c r="M932" t="b">
        <f t="shared" si="54"/>
        <v>0</v>
      </c>
      <c r="N932" s="3">
        <f t="shared" ref="N932:N995" si="56">H932</f>
        <v>0.79200000000000004</v>
      </c>
      <c r="O932" t="b">
        <f t="shared" si="55"/>
        <v>0</v>
      </c>
      <c r="P932" t="str">
        <f>VLOOKUP(C932,'Feedstock source'!$A$1:$B$8,2,FALSE)</f>
        <v>wood</v>
      </c>
      <c r="Q932" t="str">
        <f>VLOOKUP($F932,'PAHs abbreviations'!$A$2:$B$17,2,FALSE)</f>
        <v>Flt</v>
      </c>
      <c r="R932" s="3">
        <v>0.79200000000000004</v>
      </c>
    </row>
    <row r="933" spans="1:18" hidden="1">
      <c r="A933" t="s">
        <v>1</v>
      </c>
      <c r="B933" t="s">
        <v>16</v>
      </c>
      <c r="C933" t="s">
        <v>38</v>
      </c>
      <c r="D933">
        <v>500</v>
      </c>
      <c r="E933" t="s">
        <v>119</v>
      </c>
      <c r="F933" t="s">
        <v>50</v>
      </c>
      <c r="G933" t="s">
        <v>46</v>
      </c>
      <c r="H933" s="3">
        <v>0.34100000000000003</v>
      </c>
      <c r="I933" t="s">
        <v>0</v>
      </c>
      <c r="J933" s="1" t="s">
        <v>119</v>
      </c>
      <c r="K933" s="1" t="s">
        <v>119</v>
      </c>
      <c r="L933" t="b">
        <f>IF(COUNTIF(carcinogens!$A$2:$A$35,F933),TRUE,FALSE)</f>
        <v>0</v>
      </c>
      <c r="M933" t="b">
        <f t="shared" si="54"/>
        <v>0</v>
      </c>
      <c r="N933" s="3">
        <f t="shared" si="56"/>
        <v>0.34100000000000003</v>
      </c>
      <c r="O933" t="b">
        <f t="shared" si="55"/>
        <v>0</v>
      </c>
      <c r="P933" t="str">
        <f>VLOOKUP(C933,'Feedstock source'!$A$1:$B$8,2,FALSE)</f>
        <v>wood</v>
      </c>
      <c r="Q933" t="str">
        <f>VLOOKUP($F933,'PAHs abbreviations'!$A$2:$B$17,2,FALSE)</f>
        <v>Flu</v>
      </c>
      <c r="R933" s="3">
        <v>0.34100000000000003</v>
      </c>
    </row>
    <row r="934" spans="1:18" hidden="1">
      <c r="A934" t="s">
        <v>1</v>
      </c>
      <c r="B934" t="s">
        <v>16</v>
      </c>
      <c r="C934" t="s">
        <v>38</v>
      </c>
      <c r="D934">
        <v>500</v>
      </c>
      <c r="E934" t="s">
        <v>119</v>
      </c>
      <c r="F934" t="s">
        <v>50</v>
      </c>
      <c r="G934" t="s">
        <v>46</v>
      </c>
      <c r="H934" s="3">
        <v>0.36499999999999999</v>
      </c>
      <c r="I934" t="s">
        <v>0</v>
      </c>
      <c r="J934" s="1" t="s">
        <v>119</v>
      </c>
      <c r="K934" s="1" t="s">
        <v>119</v>
      </c>
      <c r="L934" t="b">
        <f>IF(COUNTIF(carcinogens!$A$2:$A$35,F934),TRUE,FALSE)</f>
        <v>0</v>
      </c>
      <c r="M934" t="b">
        <f t="shared" si="54"/>
        <v>0</v>
      </c>
      <c r="N934" s="3">
        <f t="shared" si="56"/>
        <v>0.36499999999999999</v>
      </c>
      <c r="O934" t="b">
        <f t="shared" si="55"/>
        <v>0</v>
      </c>
      <c r="P934" t="str">
        <f>VLOOKUP(C934,'Feedstock source'!$A$1:$B$8,2,FALSE)</f>
        <v>wood</v>
      </c>
      <c r="Q934" t="str">
        <f>VLOOKUP($F934,'PAHs abbreviations'!$A$2:$B$17,2,FALSE)</f>
        <v>Flu</v>
      </c>
      <c r="R934" s="3">
        <v>0.36499999999999999</v>
      </c>
    </row>
    <row r="935" spans="1:18" hidden="1">
      <c r="A935" t="s">
        <v>1</v>
      </c>
      <c r="B935" t="s">
        <v>16</v>
      </c>
      <c r="C935" t="s">
        <v>38</v>
      </c>
      <c r="D935">
        <v>500</v>
      </c>
      <c r="E935" t="s">
        <v>119</v>
      </c>
      <c r="F935" t="s">
        <v>50</v>
      </c>
      <c r="G935" t="s">
        <v>46</v>
      </c>
      <c r="H935" s="3">
        <v>0.39900000000000002</v>
      </c>
      <c r="I935" t="s">
        <v>0</v>
      </c>
      <c r="J935" s="1" t="s">
        <v>119</v>
      </c>
      <c r="K935" s="1" t="s">
        <v>119</v>
      </c>
      <c r="L935" t="b">
        <f>IF(COUNTIF(carcinogens!$A$2:$A$35,F935),TRUE,FALSE)</f>
        <v>0</v>
      </c>
      <c r="M935" t="b">
        <f t="shared" si="54"/>
        <v>0</v>
      </c>
      <c r="N935" s="3">
        <f t="shared" si="56"/>
        <v>0.39900000000000002</v>
      </c>
      <c r="O935" t="b">
        <f t="shared" si="55"/>
        <v>0</v>
      </c>
      <c r="P935" t="str">
        <f>VLOOKUP(C935,'Feedstock source'!$A$1:$B$8,2,FALSE)</f>
        <v>wood</v>
      </c>
      <c r="Q935" t="str">
        <f>VLOOKUP($F935,'PAHs abbreviations'!$A$2:$B$17,2,FALSE)</f>
        <v>Flu</v>
      </c>
      <c r="R935" s="3">
        <v>0.39900000000000002</v>
      </c>
    </row>
    <row r="936" spans="1:18" hidden="1">
      <c r="A936" t="s">
        <v>1</v>
      </c>
      <c r="B936" t="s">
        <v>16</v>
      </c>
      <c r="C936" t="s">
        <v>38</v>
      </c>
      <c r="D936">
        <v>500</v>
      </c>
      <c r="E936" t="s">
        <v>119</v>
      </c>
      <c r="F936" t="s">
        <v>60</v>
      </c>
      <c r="G936" t="s">
        <v>46</v>
      </c>
      <c r="H936" s="3">
        <v>5.3999999999999902E-2</v>
      </c>
      <c r="I936" t="s">
        <v>0</v>
      </c>
      <c r="J936" s="1" t="s">
        <v>119</v>
      </c>
      <c r="K936" s="1" t="s">
        <v>119</v>
      </c>
      <c r="L936" t="b">
        <f>IF(COUNTIF(carcinogens!$A$2:$A$35,F936),TRUE,FALSE)</f>
        <v>1</v>
      </c>
      <c r="M936" t="b">
        <f t="shared" si="54"/>
        <v>0</v>
      </c>
      <c r="N936" s="3">
        <f t="shared" si="56"/>
        <v>5.3999999999999902E-2</v>
      </c>
      <c r="O936" t="b">
        <f t="shared" si="55"/>
        <v>0</v>
      </c>
      <c r="P936" t="str">
        <f>VLOOKUP(C936,'Feedstock source'!$A$1:$B$8,2,FALSE)</f>
        <v>wood</v>
      </c>
      <c r="Q936" t="str">
        <f>VLOOKUP($F936,'PAHs abbreviations'!$A$2:$B$17,2,FALSE)</f>
        <v>IP</v>
      </c>
      <c r="R936" s="3">
        <v>5.3999999999999902E-2</v>
      </c>
    </row>
    <row r="937" spans="1:18" hidden="1">
      <c r="A937" t="s">
        <v>1</v>
      </c>
      <c r="B937" t="s">
        <v>16</v>
      </c>
      <c r="C937" t="s">
        <v>38</v>
      </c>
      <c r="D937">
        <v>500</v>
      </c>
      <c r="E937" t="s">
        <v>119</v>
      </c>
      <c r="F937" t="s">
        <v>60</v>
      </c>
      <c r="G937" t="s">
        <v>46</v>
      </c>
      <c r="H937" s="3">
        <v>5.3999999999999902E-2</v>
      </c>
      <c r="I937" t="s">
        <v>0</v>
      </c>
      <c r="J937" s="1" t="s">
        <v>119</v>
      </c>
      <c r="K937" s="1" t="s">
        <v>119</v>
      </c>
      <c r="L937" t="b">
        <f>IF(COUNTIF(carcinogens!$A$2:$A$35,F937),TRUE,FALSE)</f>
        <v>1</v>
      </c>
      <c r="M937" t="b">
        <f t="shared" si="54"/>
        <v>0</v>
      </c>
      <c r="N937" s="3">
        <f t="shared" si="56"/>
        <v>5.3999999999999902E-2</v>
      </c>
      <c r="O937" t="b">
        <f t="shared" si="55"/>
        <v>0</v>
      </c>
      <c r="P937" t="str">
        <f>VLOOKUP(C937,'Feedstock source'!$A$1:$B$8,2,FALSE)</f>
        <v>wood</v>
      </c>
      <c r="Q937" t="str">
        <f>VLOOKUP($F937,'PAHs abbreviations'!$A$2:$B$17,2,FALSE)</f>
        <v>IP</v>
      </c>
      <c r="R937" s="3">
        <v>5.3999999999999902E-2</v>
      </c>
    </row>
    <row r="938" spans="1:18" hidden="1">
      <c r="A938" t="s">
        <v>1</v>
      </c>
      <c r="B938" t="s">
        <v>16</v>
      </c>
      <c r="C938" t="s">
        <v>38</v>
      </c>
      <c r="D938">
        <v>500</v>
      </c>
      <c r="E938" t="s">
        <v>119</v>
      </c>
      <c r="F938" t="s">
        <v>60</v>
      </c>
      <c r="G938" t="s">
        <v>46</v>
      </c>
      <c r="H938" s="3">
        <v>6.5000000000000002E-2</v>
      </c>
      <c r="I938" t="s">
        <v>0</v>
      </c>
      <c r="J938" s="1" t="s">
        <v>119</v>
      </c>
      <c r="K938" s="1" t="s">
        <v>119</v>
      </c>
      <c r="L938" t="b">
        <f>IF(COUNTIF(carcinogens!$A$2:$A$35,F938),TRUE,FALSE)</f>
        <v>1</v>
      </c>
      <c r="M938" t="b">
        <f t="shared" si="54"/>
        <v>0</v>
      </c>
      <c r="N938" s="3">
        <f t="shared" si="56"/>
        <v>6.5000000000000002E-2</v>
      </c>
      <c r="O938" t="b">
        <f t="shared" si="55"/>
        <v>0</v>
      </c>
      <c r="P938" t="str">
        <f>VLOOKUP(C938,'Feedstock source'!$A$1:$B$8,2,FALSE)</f>
        <v>wood</v>
      </c>
      <c r="Q938" t="str">
        <f>VLOOKUP($F938,'PAHs abbreviations'!$A$2:$B$17,2,FALSE)</f>
        <v>IP</v>
      </c>
      <c r="R938" s="3">
        <v>6.5000000000000002E-2</v>
      </c>
    </row>
    <row r="939" spans="1:18" hidden="1">
      <c r="A939" t="s">
        <v>1</v>
      </c>
      <c r="B939" t="s">
        <v>16</v>
      </c>
      <c r="C939" t="s">
        <v>38</v>
      </c>
      <c r="D939">
        <v>500</v>
      </c>
      <c r="E939" t="s">
        <v>119</v>
      </c>
      <c r="F939" t="s">
        <v>47</v>
      </c>
      <c r="G939" t="s">
        <v>46</v>
      </c>
      <c r="H939" s="3">
        <v>7.94</v>
      </c>
      <c r="I939" t="s">
        <v>0</v>
      </c>
      <c r="J939" s="1" t="s">
        <v>119</v>
      </c>
      <c r="K939" s="1" t="s">
        <v>119</v>
      </c>
      <c r="L939" t="b">
        <f>IF(COUNTIF(carcinogens!$A$2:$A$35,F939),TRUE,FALSE)</f>
        <v>0</v>
      </c>
      <c r="M939" t="b">
        <f t="shared" si="54"/>
        <v>0</v>
      </c>
      <c r="N939" s="3">
        <f t="shared" si="56"/>
        <v>7.94</v>
      </c>
      <c r="O939" t="b">
        <f t="shared" si="55"/>
        <v>0</v>
      </c>
      <c r="P939" t="str">
        <f>VLOOKUP(C939,'Feedstock source'!$A$1:$B$8,2,FALSE)</f>
        <v>wood</v>
      </c>
      <c r="Q939" t="str">
        <f>VLOOKUP($F939,'PAHs abbreviations'!$A$2:$B$17,2,FALSE)</f>
        <v>Nap</v>
      </c>
      <c r="R939" s="3">
        <v>7.94</v>
      </c>
    </row>
    <row r="940" spans="1:18" hidden="1">
      <c r="A940" t="s">
        <v>1</v>
      </c>
      <c r="B940" t="s">
        <v>16</v>
      </c>
      <c r="C940" t="s">
        <v>38</v>
      </c>
      <c r="D940">
        <v>500</v>
      </c>
      <c r="E940" t="s">
        <v>119</v>
      </c>
      <c r="F940" t="s">
        <v>47</v>
      </c>
      <c r="G940" t="s">
        <v>46</v>
      </c>
      <c r="H940" s="3">
        <v>8.75</v>
      </c>
      <c r="I940" t="s">
        <v>0</v>
      </c>
      <c r="J940" s="1" t="s">
        <v>119</v>
      </c>
      <c r="K940" s="1" t="s">
        <v>119</v>
      </c>
      <c r="L940" t="b">
        <f>IF(COUNTIF(carcinogens!$A$2:$A$35,F940),TRUE,FALSE)</f>
        <v>0</v>
      </c>
      <c r="M940" t="b">
        <f t="shared" si="54"/>
        <v>0</v>
      </c>
      <c r="N940" s="3">
        <f t="shared" si="56"/>
        <v>8.75</v>
      </c>
      <c r="O940" t="b">
        <f t="shared" si="55"/>
        <v>0</v>
      </c>
      <c r="P940" t="str">
        <f>VLOOKUP(C940,'Feedstock source'!$A$1:$B$8,2,FALSE)</f>
        <v>wood</v>
      </c>
      <c r="Q940" t="str">
        <f>VLOOKUP($F940,'PAHs abbreviations'!$A$2:$B$17,2,FALSE)</f>
        <v>Nap</v>
      </c>
      <c r="R940" s="3">
        <v>8.75</v>
      </c>
    </row>
    <row r="941" spans="1:18" hidden="1">
      <c r="A941" t="s">
        <v>1</v>
      </c>
      <c r="B941" t="s">
        <v>16</v>
      </c>
      <c r="C941" t="s">
        <v>38</v>
      </c>
      <c r="D941">
        <v>500</v>
      </c>
      <c r="E941" t="s">
        <v>119</v>
      </c>
      <c r="F941" t="s">
        <v>47</v>
      </c>
      <c r="G941" t="s">
        <v>46</v>
      </c>
      <c r="H941" s="3">
        <v>9.93</v>
      </c>
      <c r="I941" t="s">
        <v>0</v>
      </c>
      <c r="J941" s="1" t="s">
        <v>119</v>
      </c>
      <c r="K941" s="1" t="s">
        <v>119</v>
      </c>
      <c r="L941" t="b">
        <f>IF(COUNTIF(carcinogens!$A$2:$A$35,F941),TRUE,FALSE)</f>
        <v>0</v>
      </c>
      <c r="M941" t="b">
        <f t="shared" si="54"/>
        <v>0</v>
      </c>
      <c r="N941" s="3">
        <f t="shared" si="56"/>
        <v>9.93</v>
      </c>
      <c r="O941" t="b">
        <f t="shared" si="55"/>
        <v>0</v>
      </c>
      <c r="P941" t="str">
        <f>VLOOKUP(C941,'Feedstock source'!$A$1:$B$8,2,FALSE)</f>
        <v>wood</v>
      </c>
      <c r="Q941" t="str">
        <f>VLOOKUP($F941,'PAHs abbreviations'!$A$2:$B$17,2,FALSE)</f>
        <v>Nap</v>
      </c>
      <c r="R941" s="3">
        <v>9.93</v>
      </c>
    </row>
    <row r="942" spans="1:18" hidden="1">
      <c r="A942" t="s">
        <v>1</v>
      </c>
      <c r="B942" t="s">
        <v>16</v>
      </c>
      <c r="C942" t="s">
        <v>38</v>
      </c>
      <c r="D942">
        <v>500</v>
      </c>
      <c r="E942" t="s">
        <v>119</v>
      </c>
      <c r="F942" t="s">
        <v>51</v>
      </c>
      <c r="G942" t="s">
        <v>46</v>
      </c>
      <c r="H942" s="3">
        <v>1.59</v>
      </c>
      <c r="I942" t="s">
        <v>0</v>
      </c>
      <c r="J942" s="1" t="s">
        <v>119</v>
      </c>
      <c r="K942" s="1" t="s">
        <v>119</v>
      </c>
      <c r="L942" t="b">
        <f>IF(COUNTIF(carcinogens!$A$2:$A$35,F942),TRUE,FALSE)</f>
        <v>0</v>
      </c>
      <c r="M942" t="b">
        <f t="shared" si="54"/>
        <v>0</v>
      </c>
      <c r="N942" s="3">
        <f t="shared" si="56"/>
        <v>1.59</v>
      </c>
      <c r="O942" t="b">
        <f t="shared" si="55"/>
        <v>0</v>
      </c>
      <c r="P942" t="str">
        <f>VLOOKUP(C942,'Feedstock source'!$A$1:$B$8,2,FALSE)</f>
        <v>wood</v>
      </c>
      <c r="Q942" t="str">
        <f>VLOOKUP($F942,'PAHs abbreviations'!$A$2:$B$17,2,FALSE)</f>
        <v>Phen</v>
      </c>
      <c r="R942" s="3">
        <v>1.59</v>
      </c>
    </row>
    <row r="943" spans="1:18" hidden="1">
      <c r="A943" t="s">
        <v>1</v>
      </c>
      <c r="B943" t="s">
        <v>16</v>
      </c>
      <c r="C943" t="s">
        <v>38</v>
      </c>
      <c r="D943">
        <v>500</v>
      </c>
      <c r="E943" t="s">
        <v>119</v>
      </c>
      <c r="F943" t="s">
        <v>51</v>
      </c>
      <c r="G943" t="s">
        <v>46</v>
      </c>
      <c r="H943" s="3">
        <v>1.85</v>
      </c>
      <c r="I943" t="s">
        <v>0</v>
      </c>
      <c r="J943" s="1" t="s">
        <v>119</v>
      </c>
      <c r="K943" s="1" t="s">
        <v>119</v>
      </c>
      <c r="L943" t="b">
        <f>IF(COUNTIF(carcinogens!$A$2:$A$35,F943),TRUE,FALSE)</f>
        <v>0</v>
      </c>
      <c r="M943" t="b">
        <f t="shared" si="54"/>
        <v>0</v>
      </c>
      <c r="N943" s="3">
        <f t="shared" si="56"/>
        <v>1.85</v>
      </c>
      <c r="O943" t="b">
        <f t="shared" si="55"/>
        <v>0</v>
      </c>
      <c r="P943" t="str">
        <f>VLOOKUP(C943,'Feedstock source'!$A$1:$B$8,2,FALSE)</f>
        <v>wood</v>
      </c>
      <c r="Q943" t="str">
        <f>VLOOKUP($F943,'PAHs abbreviations'!$A$2:$B$17,2,FALSE)</f>
        <v>Phen</v>
      </c>
      <c r="R943" s="3">
        <v>1.85</v>
      </c>
    </row>
    <row r="944" spans="1:18" hidden="1">
      <c r="A944" t="s">
        <v>1</v>
      </c>
      <c r="B944" t="s">
        <v>16</v>
      </c>
      <c r="C944" t="s">
        <v>38</v>
      </c>
      <c r="D944">
        <v>500</v>
      </c>
      <c r="E944" t="s">
        <v>119</v>
      </c>
      <c r="F944" t="s">
        <v>51</v>
      </c>
      <c r="G944" t="s">
        <v>46</v>
      </c>
      <c r="H944" s="3">
        <v>1.97</v>
      </c>
      <c r="I944" t="s">
        <v>0</v>
      </c>
      <c r="J944" s="1" t="s">
        <v>119</v>
      </c>
      <c r="K944" s="1" t="s">
        <v>119</v>
      </c>
      <c r="L944" t="b">
        <f>IF(COUNTIF(carcinogens!$A$2:$A$35,F944),TRUE,FALSE)</f>
        <v>0</v>
      </c>
      <c r="M944" t="b">
        <f t="shared" si="54"/>
        <v>0</v>
      </c>
      <c r="N944" s="3">
        <f t="shared" si="56"/>
        <v>1.97</v>
      </c>
      <c r="O944" t="b">
        <f t="shared" si="55"/>
        <v>0</v>
      </c>
      <c r="P944" t="str">
        <f>VLOOKUP(C944,'Feedstock source'!$A$1:$B$8,2,FALSE)</f>
        <v>wood</v>
      </c>
      <c r="Q944" t="str">
        <f>VLOOKUP($F944,'PAHs abbreviations'!$A$2:$B$17,2,FALSE)</f>
        <v>Phen</v>
      </c>
      <c r="R944" s="3">
        <v>1.97</v>
      </c>
    </row>
    <row r="945" spans="1:18" hidden="1">
      <c r="A945" t="s">
        <v>1</v>
      </c>
      <c r="B945" t="s">
        <v>16</v>
      </c>
      <c r="C945" t="s">
        <v>38</v>
      </c>
      <c r="D945">
        <v>500</v>
      </c>
      <c r="E945" t="s">
        <v>119</v>
      </c>
      <c r="F945" t="s">
        <v>54</v>
      </c>
      <c r="G945" t="s">
        <v>46</v>
      </c>
      <c r="H945" s="3">
        <v>0.51700000000000002</v>
      </c>
      <c r="I945" t="s">
        <v>0</v>
      </c>
      <c r="J945" s="1" t="s">
        <v>119</v>
      </c>
      <c r="K945" s="1" t="s">
        <v>119</v>
      </c>
      <c r="L945" t="b">
        <f>IF(COUNTIF(carcinogens!$A$2:$A$35,F945),TRUE,FALSE)</f>
        <v>0</v>
      </c>
      <c r="M945" t="b">
        <f t="shared" si="54"/>
        <v>0</v>
      </c>
      <c r="N945" s="3">
        <f t="shared" si="56"/>
        <v>0.51700000000000002</v>
      </c>
      <c r="O945" t="b">
        <f t="shared" si="55"/>
        <v>0</v>
      </c>
      <c r="P945" t="str">
        <f>VLOOKUP(C945,'Feedstock source'!$A$1:$B$8,2,FALSE)</f>
        <v>wood</v>
      </c>
      <c r="Q945" t="str">
        <f>VLOOKUP($F945,'PAHs abbreviations'!$A$2:$B$17,2,FALSE)</f>
        <v>Pyr</v>
      </c>
      <c r="R945" s="3">
        <v>0.51700000000000002</v>
      </c>
    </row>
    <row r="946" spans="1:18" hidden="1">
      <c r="A946" t="s">
        <v>1</v>
      </c>
      <c r="B946" t="s">
        <v>16</v>
      </c>
      <c r="C946" t="s">
        <v>38</v>
      </c>
      <c r="D946">
        <v>500</v>
      </c>
      <c r="E946" t="s">
        <v>119</v>
      </c>
      <c r="F946" t="s">
        <v>54</v>
      </c>
      <c r="G946" t="s">
        <v>46</v>
      </c>
      <c r="H946" s="3">
        <v>0.54100000000000004</v>
      </c>
      <c r="I946" t="s">
        <v>0</v>
      </c>
      <c r="J946" s="1" t="s">
        <v>119</v>
      </c>
      <c r="K946" s="1" t="s">
        <v>119</v>
      </c>
      <c r="L946" t="b">
        <f>IF(COUNTIF(carcinogens!$A$2:$A$35,F946),TRUE,FALSE)</f>
        <v>0</v>
      </c>
      <c r="M946" t="b">
        <f t="shared" si="54"/>
        <v>0</v>
      </c>
      <c r="N946" s="3">
        <f t="shared" si="56"/>
        <v>0.54100000000000004</v>
      </c>
      <c r="O946" t="b">
        <f t="shared" si="55"/>
        <v>0</v>
      </c>
      <c r="P946" t="str">
        <f>VLOOKUP(C946,'Feedstock source'!$A$1:$B$8,2,FALSE)</f>
        <v>wood</v>
      </c>
      <c r="Q946" t="str">
        <f>VLOOKUP($F946,'PAHs abbreviations'!$A$2:$B$17,2,FALSE)</f>
        <v>Pyr</v>
      </c>
      <c r="R946" s="3">
        <v>0.54100000000000004</v>
      </c>
    </row>
    <row r="947" spans="1:18" hidden="1">
      <c r="A947" t="s">
        <v>1</v>
      </c>
      <c r="B947" t="s">
        <v>16</v>
      </c>
      <c r="C947" t="s">
        <v>38</v>
      </c>
      <c r="D947">
        <v>500</v>
      </c>
      <c r="E947" t="s">
        <v>119</v>
      </c>
      <c r="F947" t="s">
        <v>54</v>
      </c>
      <c r="G947" t="s">
        <v>46</v>
      </c>
      <c r="H947" s="3">
        <v>0.61499999999999999</v>
      </c>
      <c r="I947" t="s">
        <v>0</v>
      </c>
      <c r="J947" s="1" t="s">
        <v>119</v>
      </c>
      <c r="K947" s="1" t="s">
        <v>119</v>
      </c>
      <c r="L947" t="b">
        <f>IF(COUNTIF(carcinogens!$A$2:$A$35,F947),TRUE,FALSE)</f>
        <v>0</v>
      </c>
      <c r="M947" t="b">
        <f t="shared" si="54"/>
        <v>0</v>
      </c>
      <c r="N947" s="3">
        <f t="shared" si="56"/>
        <v>0.61499999999999999</v>
      </c>
      <c r="O947" t="b">
        <f t="shared" si="55"/>
        <v>0</v>
      </c>
      <c r="P947" t="str">
        <f>VLOOKUP(C947,'Feedstock source'!$A$1:$B$8,2,FALSE)</f>
        <v>wood</v>
      </c>
      <c r="Q947" t="str">
        <f>VLOOKUP($F947,'PAHs abbreviations'!$A$2:$B$17,2,FALSE)</f>
        <v>Pyr</v>
      </c>
      <c r="R947" s="3">
        <v>0.61499999999999999</v>
      </c>
    </row>
    <row r="948" spans="1:18" hidden="1">
      <c r="A948" t="s">
        <v>2</v>
      </c>
      <c r="B948" t="s">
        <v>122</v>
      </c>
      <c r="C948" t="s">
        <v>38</v>
      </c>
      <c r="D948">
        <v>600</v>
      </c>
      <c r="E948" t="s">
        <v>119</v>
      </c>
      <c r="F948" t="s">
        <v>49</v>
      </c>
      <c r="G948" t="s">
        <v>46</v>
      </c>
      <c r="H948" s="3">
        <v>4.2999999999999997E-2</v>
      </c>
      <c r="I948" t="s">
        <v>0</v>
      </c>
      <c r="J948" s="1" t="s">
        <v>119</v>
      </c>
      <c r="K948" s="1" t="s">
        <v>119</v>
      </c>
      <c r="L948" t="b">
        <f>IF(COUNTIF(carcinogens!$A$2:$A$35,F948),TRUE,FALSE)</f>
        <v>0</v>
      </c>
      <c r="M948" t="b">
        <f t="shared" si="54"/>
        <v>0</v>
      </c>
      <c r="N948" s="3">
        <f t="shared" si="56"/>
        <v>4.2999999999999997E-2</v>
      </c>
      <c r="O948" t="b">
        <f t="shared" si="55"/>
        <v>0</v>
      </c>
      <c r="P948" t="str">
        <f>VLOOKUP(C948,'Feedstock source'!$A$1:$B$8,2,FALSE)</f>
        <v>wood</v>
      </c>
      <c r="Q948" t="str">
        <f>VLOOKUP($F948,'PAHs abbreviations'!$A$2:$B$17,2,FALSE)</f>
        <v>Ace</v>
      </c>
      <c r="R948" s="3">
        <v>4.2999999999999997E-2</v>
      </c>
    </row>
    <row r="949" spans="1:18" hidden="1">
      <c r="A949" t="s">
        <v>2</v>
      </c>
      <c r="B949" t="s">
        <v>122</v>
      </c>
      <c r="C949" t="s">
        <v>38</v>
      </c>
      <c r="D949">
        <v>600</v>
      </c>
      <c r="E949" t="s">
        <v>119</v>
      </c>
      <c r="F949" t="s">
        <v>49</v>
      </c>
      <c r="G949" t="s">
        <v>46</v>
      </c>
      <c r="H949" s="3">
        <v>4.3999999999999997E-2</v>
      </c>
      <c r="I949" t="s">
        <v>0</v>
      </c>
      <c r="J949" s="1" t="s">
        <v>119</v>
      </c>
      <c r="K949" s="1" t="s">
        <v>119</v>
      </c>
      <c r="L949" t="b">
        <f>IF(COUNTIF(carcinogens!$A$2:$A$35,F949),TRUE,FALSE)</f>
        <v>0</v>
      </c>
      <c r="M949" t="b">
        <f t="shared" si="54"/>
        <v>0</v>
      </c>
      <c r="N949" s="3">
        <f t="shared" si="56"/>
        <v>4.3999999999999997E-2</v>
      </c>
      <c r="O949" t="b">
        <f t="shared" si="55"/>
        <v>0</v>
      </c>
      <c r="P949" t="str">
        <f>VLOOKUP(C949,'Feedstock source'!$A$1:$B$8,2,FALSE)</f>
        <v>wood</v>
      </c>
      <c r="Q949" t="str">
        <f>VLOOKUP($F949,'PAHs abbreviations'!$A$2:$B$17,2,FALSE)</f>
        <v>Ace</v>
      </c>
      <c r="R949" s="3">
        <v>4.3999999999999997E-2</v>
      </c>
    </row>
    <row r="950" spans="1:18" hidden="1">
      <c r="A950" t="s">
        <v>2</v>
      </c>
      <c r="B950" t="s">
        <v>122</v>
      </c>
      <c r="C950" t="s">
        <v>38</v>
      </c>
      <c r="D950">
        <v>600</v>
      </c>
      <c r="E950" t="s">
        <v>119</v>
      </c>
      <c r="F950" t="s">
        <v>49</v>
      </c>
      <c r="G950" t="s">
        <v>46</v>
      </c>
      <c r="H950" s="3">
        <v>4.7E-2</v>
      </c>
      <c r="I950" t="s">
        <v>0</v>
      </c>
      <c r="J950" s="1" t="s">
        <v>119</v>
      </c>
      <c r="K950" s="1" t="s">
        <v>119</v>
      </c>
      <c r="L950" t="b">
        <f>IF(COUNTIF(carcinogens!$A$2:$A$35,F950),TRUE,FALSE)</f>
        <v>0</v>
      </c>
      <c r="M950" t="b">
        <f t="shared" si="54"/>
        <v>0</v>
      </c>
      <c r="N950" s="3">
        <f t="shared" si="56"/>
        <v>4.7E-2</v>
      </c>
      <c r="O950" t="b">
        <f t="shared" si="55"/>
        <v>0</v>
      </c>
      <c r="P950" t="str">
        <f>VLOOKUP(C950,'Feedstock source'!$A$1:$B$8,2,FALSE)</f>
        <v>wood</v>
      </c>
      <c r="Q950" t="str">
        <f>VLOOKUP($F950,'PAHs abbreviations'!$A$2:$B$17,2,FALSE)</f>
        <v>Ace</v>
      </c>
      <c r="R950" s="3">
        <v>4.7E-2</v>
      </c>
    </row>
    <row r="951" spans="1:18" hidden="1">
      <c r="A951" t="s">
        <v>2</v>
      </c>
      <c r="B951" t="s">
        <v>122</v>
      </c>
      <c r="C951" t="s">
        <v>38</v>
      </c>
      <c r="D951">
        <v>600</v>
      </c>
      <c r="E951" t="s">
        <v>119</v>
      </c>
      <c r="F951" t="s">
        <v>48</v>
      </c>
      <c r="G951" t="s">
        <v>46</v>
      </c>
      <c r="H951" s="3">
        <v>0.18</v>
      </c>
      <c r="I951" t="s">
        <v>0</v>
      </c>
      <c r="J951" s="1" t="s">
        <v>119</v>
      </c>
      <c r="K951" s="1" t="s">
        <v>119</v>
      </c>
      <c r="L951" t="b">
        <f>IF(COUNTIF(carcinogens!$A$2:$A$35,F951),TRUE,FALSE)</f>
        <v>0</v>
      </c>
      <c r="M951" t="b">
        <f t="shared" si="54"/>
        <v>0</v>
      </c>
      <c r="N951" s="3">
        <f t="shared" si="56"/>
        <v>0.18</v>
      </c>
      <c r="O951" t="b">
        <f t="shared" si="55"/>
        <v>0</v>
      </c>
      <c r="P951" t="str">
        <f>VLOOKUP(C951,'Feedstock source'!$A$1:$B$8,2,FALSE)</f>
        <v>wood</v>
      </c>
      <c r="Q951" t="str">
        <f>VLOOKUP($F951,'PAHs abbreviations'!$A$2:$B$17,2,FALSE)</f>
        <v>Acy</v>
      </c>
      <c r="R951" s="3">
        <v>0.18</v>
      </c>
    </row>
    <row r="952" spans="1:18" hidden="1">
      <c r="A952" t="s">
        <v>2</v>
      </c>
      <c r="B952" t="s">
        <v>122</v>
      </c>
      <c r="C952" t="s">
        <v>38</v>
      </c>
      <c r="D952">
        <v>600</v>
      </c>
      <c r="E952" t="s">
        <v>119</v>
      </c>
      <c r="F952" t="s">
        <v>48</v>
      </c>
      <c r="G952" t="s">
        <v>46</v>
      </c>
      <c r="H952" s="3">
        <v>0.19</v>
      </c>
      <c r="I952" t="s">
        <v>0</v>
      </c>
      <c r="J952" s="1" t="s">
        <v>119</v>
      </c>
      <c r="K952" s="1" t="s">
        <v>119</v>
      </c>
      <c r="L952" t="b">
        <f>IF(COUNTIF(carcinogens!$A$2:$A$35,F952),TRUE,FALSE)</f>
        <v>0</v>
      </c>
      <c r="M952" t="b">
        <f t="shared" si="54"/>
        <v>0</v>
      </c>
      <c r="N952" s="3">
        <f t="shared" si="56"/>
        <v>0.19</v>
      </c>
      <c r="O952" t="b">
        <f t="shared" si="55"/>
        <v>0</v>
      </c>
      <c r="P952" t="str">
        <f>VLOOKUP(C952,'Feedstock source'!$A$1:$B$8,2,FALSE)</f>
        <v>wood</v>
      </c>
      <c r="Q952" t="str">
        <f>VLOOKUP($F952,'PAHs abbreviations'!$A$2:$B$17,2,FALSE)</f>
        <v>Acy</v>
      </c>
      <c r="R952" s="3">
        <v>0.19</v>
      </c>
    </row>
    <row r="953" spans="1:18" hidden="1">
      <c r="A953" t="s">
        <v>2</v>
      </c>
      <c r="B953" t="s">
        <v>122</v>
      </c>
      <c r="C953" t="s">
        <v>38</v>
      </c>
      <c r="D953">
        <v>600</v>
      </c>
      <c r="E953" t="s">
        <v>119</v>
      </c>
      <c r="F953" t="s">
        <v>48</v>
      </c>
      <c r="G953" t="s">
        <v>46</v>
      </c>
      <c r="H953" s="3">
        <v>0.2</v>
      </c>
      <c r="I953" t="s">
        <v>0</v>
      </c>
      <c r="J953" s="1" t="s">
        <v>119</v>
      </c>
      <c r="K953" s="1" t="s">
        <v>119</v>
      </c>
      <c r="L953" t="b">
        <f>IF(COUNTIF(carcinogens!$A$2:$A$35,F953),TRUE,FALSE)</f>
        <v>0</v>
      </c>
      <c r="M953" t="b">
        <f t="shared" si="54"/>
        <v>0</v>
      </c>
      <c r="N953" s="3">
        <f t="shared" si="56"/>
        <v>0.2</v>
      </c>
      <c r="O953" t="b">
        <f t="shared" si="55"/>
        <v>0</v>
      </c>
      <c r="P953" t="str">
        <f>VLOOKUP(C953,'Feedstock source'!$A$1:$B$8,2,FALSE)</f>
        <v>wood</v>
      </c>
      <c r="Q953" t="str">
        <f>VLOOKUP($F953,'PAHs abbreviations'!$A$2:$B$17,2,FALSE)</f>
        <v>Acy</v>
      </c>
      <c r="R953" s="3">
        <v>0.2</v>
      </c>
    </row>
    <row r="954" spans="1:18" hidden="1">
      <c r="A954" t="s">
        <v>2</v>
      </c>
      <c r="B954" t="s">
        <v>122</v>
      </c>
      <c r="C954" t="s">
        <v>38</v>
      </c>
      <c r="D954">
        <v>600</v>
      </c>
      <c r="E954" t="s">
        <v>119</v>
      </c>
      <c r="F954" t="s">
        <v>52</v>
      </c>
      <c r="G954" t="s">
        <v>46</v>
      </c>
      <c r="H954" s="3">
        <v>0.157</v>
      </c>
      <c r="I954" t="s">
        <v>0</v>
      </c>
      <c r="J954" s="1" t="s">
        <v>119</v>
      </c>
      <c r="K954" s="1" t="s">
        <v>119</v>
      </c>
      <c r="L954" t="b">
        <f>IF(COUNTIF(carcinogens!$A$2:$A$35,F954),TRUE,FALSE)</f>
        <v>0</v>
      </c>
      <c r="M954" t="b">
        <f t="shared" si="54"/>
        <v>0</v>
      </c>
      <c r="N954" s="3">
        <f t="shared" si="56"/>
        <v>0.157</v>
      </c>
      <c r="O954" t="b">
        <f t="shared" si="55"/>
        <v>0</v>
      </c>
      <c r="P954" t="str">
        <f>VLOOKUP(C954,'Feedstock source'!$A$1:$B$8,2,FALSE)</f>
        <v>wood</v>
      </c>
      <c r="Q954" t="str">
        <f>VLOOKUP($F954,'PAHs abbreviations'!$A$2:$B$17,2,FALSE)</f>
        <v>Ant</v>
      </c>
      <c r="R954" s="3">
        <v>0.157</v>
      </c>
    </row>
    <row r="955" spans="1:18" hidden="1">
      <c r="A955" t="s">
        <v>2</v>
      </c>
      <c r="B955" t="s">
        <v>122</v>
      </c>
      <c r="C955" t="s">
        <v>38</v>
      </c>
      <c r="D955">
        <v>600</v>
      </c>
      <c r="E955" t="s">
        <v>119</v>
      </c>
      <c r="F955" t="s">
        <v>52</v>
      </c>
      <c r="G955" t="s">
        <v>46</v>
      </c>
      <c r="H955" s="3">
        <v>0.16500000000000001</v>
      </c>
      <c r="I955" t="s">
        <v>0</v>
      </c>
      <c r="J955" s="1" t="s">
        <v>119</v>
      </c>
      <c r="K955" s="1" t="s">
        <v>119</v>
      </c>
      <c r="L955" t="b">
        <f>IF(COUNTIF(carcinogens!$A$2:$A$35,F955),TRUE,FALSE)</f>
        <v>0</v>
      </c>
      <c r="M955" t="b">
        <f t="shared" si="54"/>
        <v>0</v>
      </c>
      <c r="N955" s="3">
        <f t="shared" si="56"/>
        <v>0.16500000000000001</v>
      </c>
      <c r="O955" t="b">
        <f t="shared" si="55"/>
        <v>0</v>
      </c>
      <c r="P955" t="str">
        <f>VLOOKUP(C955,'Feedstock source'!$A$1:$B$8,2,FALSE)</f>
        <v>wood</v>
      </c>
      <c r="Q955" t="str">
        <f>VLOOKUP($F955,'PAHs abbreviations'!$A$2:$B$17,2,FALSE)</f>
        <v>Ant</v>
      </c>
      <c r="R955" s="3">
        <v>0.16500000000000001</v>
      </c>
    </row>
    <row r="956" spans="1:18" hidden="1">
      <c r="A956" t="s">
        <v>2</v>
      </c>
      <c r="B956" t="s">
        <v>122</v>
      </c>
      <c r="C956" t="s">
        <v>38</v>
      </c>
      <c r="D956">
        <v>600</v>
      </c>
      <c r="E956" t="s">
        <v>119</v>
      </c>
      <c r="F956" t="s">
        <v>52</v>
      </c>
      <c r="G956" t="s">
        <v>46</v>
      </c>
      <c r="H956" s="3">
        <v>0.16900000000000001</v>
      </c>
      <c r="I956" t="s">
        <v>0</v>
      </c>
      <c r="J956" s="1" t="s">
        <v>119</v>
      </c>
      <c r="K956" s="1" t="s">
        <v>119</v>
      </c>
      <c r="L956" t="b">
        <f>IF(COUNTIF(carcinogens!$A$2:$A$35,F956),TRUE,FALSE)</f>
        <v>0</v>
      </c>
      <c r="M956" t="b">
        <f t="shared" si="54"/>
        <v>0</v>
      </c>
      <c r="N956" s="3">
        <f t="shared" si="56"/>
        <v>0.16900000000000001</v>
      </c>
      <c r="O956" t="b">
        <f t="shared" si="55"/>
        <v>0</v>
      </c>
      <c r="P956" t="str">
        <f>VLOOKUP(C956,'Feedstock source'!$A$1:$B$8,2,FALSE)</f>
        <v>wood</v>
      </c>
      <c r="Q956" t="str">
        <f>VLOOKUP($F956,'PAHs abbreviations'!$A$2:$B$17,2,FALSE)</f>
        <v>Ant</v>
      </c>
      <c r="R956" s="3">
        <v>0.16900000000000001</v>
      </c>
    </row>
    <row r="957" spans="1:18" hidden="1">
      <c r="A957" t="s">
        <v>2</v>
      </c>
      <c r="B957" t="s">
        <v>122</v>
      </c>
      <c r="C957" t="s">
        <v>38</v>
      </c>
      <c r="D957">
        <v>600</v>
      </c>
      <c r="E957" t="s">
        <v>119</v>
      </c>
      <c r="F957" t="s">
        <v>55</v>
      </c>
      <c r="G957" t="s">
        <v>46</v>
      </c>
      <c r="H957" s="3">
        <v>4.1000000000000002E-2</v>
      </c>
      <c r="I957" t="s">
        <v>0</v>
      </c>
      <c r="J957" s="1" t="s">
        <v>119</v>
      </c>
      <c r="K957" s="1" t="s">
        <v>119</v>
      </c>
      <c r="L957" t="b">
        <f>IF(COUNTIF(carcinogens!$A$2:$A$35,F957),TRUE,FALSE)</f>
        <v>1</v>
      </c>
      <c r="M957" t="b">
        <f t="shared" si="54"/>
        <v>0</v>
      </c>
      <c r="N957" s="3">
        <f t="shared" si="56"/>
        <v>4.1000000000000002E-2</v>
      </c>
      <c r="O957" t="b">
        <f t="shared" si="55"/>
        <v>0</v>
      </c>
      <c r="P957" t="str">
        <f>VLOOKUP(C957,'Feedstock source'!$A$1:$B$8,2,FALSE)</f>
        <v>wood</v>
      </c>
      <c r="Q957" t="str">
        <f>VLOOKUP($F957,'PAHs abbreviations'!$A$2:$B$17,2,FALSE)</f>
        <v>B(a)A</v>
      </c>
      <c r="R957" s="3">
        <v>4.1000000000000002E-2</v>
      </c>
    </row>
    <row r="958" spans="1:18" hidden="1">
      <c r="A958" t="s">
        <v>2</v>
      </c>
      <c r="B958" t="s">
        <v>122</v>
      </c>
      <c r="C958" t="s">
        <v>38</v>
      </c>
      <c r="D958">
        <v>600</v>
      </c>
      <c r="E958" t="s">
        <v>119</v>
      </c>
      <c r="F958" t="s">
        <v>55</v>
      </c>
      <c r="G958" t="s">
        <v>46</v>
      </c>
      <c r="H958" s="3">
        <v>4.3999999999999997E-2</v>
      </c>
      <c r="I958" t="s">
        <v>0</v>
      </c>
      <c r="J958" s="1" t="s">
        <v>119</v>
      </c>
      <c r="K958" s="1" t="s">
        <v>119</v>
      </c>
      <c r="L958" t="b">
        <f>IF(COUNTIF(carcinogens!$A$2:$A$35,F958),TRUE,FALSE)</f>
        <v>1</v>
      </c>
      <c r="M958" t="b">
        <f t="shared" si="54"/>
        <v>0</v>
      </c>
      <c r="N958" s="3">
        <f t="shared" si="56"/>
        <v>4.3999999999999997E-2</v>
      </c>
      <c r="O958" t="b">
        <f t="shared" si="55"/>
        <v>0</v>
      </c>
      <c r="P958" t="str">
        <f>VLOOKUP(C958,'Feedstock source'!$A$1:$B$8,2,FALSE)</f>
        <v>wood</v>
      </c>
      <c r="Q958" t="str">
        <f>VLOOKUP($F958,'PAHs abbreviations'!$A$2:$B$17,2,FALSE)</f>
        <v>B(a)A</v>
      </c>
      <c r="R958" s="3">
        <v>4.3999999999999997E-2</v>
      </c>
    </row>
    <row r="959" spans="1:18" hidden="1">
      <c r="A959" t="s">
        <v>2</v>
      </c>
      <c r="B959" t="s">
        <v>122</v>
      </c>
      <c r="C959" t="s">
        <v>38</v>
      </c>
      <c r="D959">
        <v>600</v>
      </c>
      <c r="E959" t="s">
        <v>119</v>
      </c>
      <c r="F959" t="s">
        <v>55</v>
      </c>
      <c r="G959" t="s">
        <v>46</v>
      </c>
      <c r="H959" s="3">
        <v>4.5999999999999999E-2</v>
      </c>
      <c r="I959" t="s">
        <v>0</v>
      </c>
      <c r="J959" s="1" t="s">
        <v>119</v>
      </c>
      <c r="K959" s="1" t="s">
        <v>119</v>
      </c>
      <c r="L959" t="b">
        <f>IF(COUNTIF(carcinogens!$A$2:$A$35,F959),TRUE,FALSE)</f>
        <v>1</v>
      </c>
      <c r="M959" t="b">
        <f t="shared" si="54"/>
        <v>0</v>
      </c>
      <c r="N959" s="3">
        <f t="shared" si="56"/>
        <v>4.5999999999999999E-2</v>
      </c>
      <c r="O959" t="b">
        <f t="shared" si="55"/>
        <v>0</v>
      </c>
      <c r="P959" t="str">
        <f>VLOOKUP(C959,'Feedstock source'!$A$1:$B$8,2,FALSE)</f>
        <v>wood</v>
      </c>
      <c r="Q959" t="str">
        <f>VLOOKUP($F959,'PAHs abbreviations'!$A$2:$B$17,2,FALSE)</f>
        <v>B(a)A</v>
      </c>
      <c r="R959" s="3">
        <v>4.5999999999999999E-2</v>
      </c>
    </row>
    <row r="960" spans="1:18" hidden="1">
      <c r="A960" t="s">
        <v>2</v>
      </c>
      <c r="B960" t="s">
        <v>122</v>
      </c>
      <c r="C960" t="s">
        <v>38</v>
      </c>
      <c r="D960">
        <v>600</v>
      </c>
      <c r="E960" t="s">
        <v>119</v>
      </c>
      <c r="F960" t="s">
        <v>59</v>
      </c>
      <c r="G960" t="s">
        <v>46</v>
      </c>
      <c r="H960" s="3">
        <v>0.06</v>
      </c>
      <c r="I960" t="s">
        <v>0</v>
      </c>
      <c r="J960" s="1" t="s">
        <v>119</v>
      </c>
      <c r="K960" s="1" t="s">
        <v>119</v>
      </c>
      <c r="L960" t="b">
        <f>IF(COUNTIF(carcinogens!$A$2:$A$35,F960),TRUE,FALSE)</f>
        <v>1</v>
      </c>
      <c r="M960" t="b">
        <f t="shared" si="54"/>
        <v>0</v>
      </c>
      <c r="N960" s="3">
        <f t="shared" si="56"/>
        <v>0.06</v>
      </c>
      <c r="O960" t="b">
        <f t="shared" si="55"/>
        <v>0</v>
      </c>
      <c r="P960" t="str">
        <f>VLOOKUP(C960,'Feedstock source'!$A$1:$B$8,2,FALSE)</f>
        <v>wood</v>
      </c>
      <c r="Q960" t="str">
        <f>VLOOKUP($F960,'PAHs abbreviations'!$A$2:$B$17,2,FALSE)</f>
        <v>B(a)P</v>
      </c>
      <c r="R960" s="3">
        <v>0.06</v>
      </c>
    </row>
    <row r="961" spans="1:18" hidden="1">
      <c r="A961" t="s">
        <v>2</v>
      </c>
      <c r="B961" t="s">
        <v>122</v>
      </c>
      <c r="C961" t="s">
        <v>38</v>
      </c>
      <c r="D961">
        <v>600</v>
      </c>
      <c r="E961" t="s">
        <v>119</v>
      </c>
      <c r="F961" t="s">
        <v>59</v>
      </c>
      <c r="G961" t="s">
        <v>46</v>
      </c>
      <c r="H961" s="3">
        <v>6.2E-2</v>
      </c>
      <c r="I961" t="s">
        <v>0</v>
      </c>
      <c r="J961" s="1" t="s">
        <v>119</v>
      </c>
      <c r="K961" s="1" t="s">
        <v>119</v>
      </c>
      <c r="L961" t="b">
        <f>IF(COUNTIF(carcinogens!$A$2:$A$35,F961),TRUE,FALSE)</f>
        <v>1</v>
      </c>
      <c r="M961" t="b">
        <f t="shared" si="54"/>
        <v>0</v>
      </c>
      <c r="N961" s="3">
        <f t="shared" si="56"/>
        <v>6.2E-2</v>
      </c>
      <c r="O961" t="b">
        <f t="shared" si="55"/>
        <v>0</v>
      </c>
      <c r="P961" t="str">
        <f>VLOOKUP(C961,'Feedstock source'!$A$1:$B$8,2,FALSE)</f>
        <v>wood</v>
      </c>
      <c r="Q961" t="str">
        <f>VLOOKUP($F961,'PAHs abbreviations'!$A$2:$B$17,2,FALSE)</f>
        <v>B(a)P</v>
      </c>
      <c r="R961" s="3">
        <v>6.2E-2</v>
      </c>
    </row>
    <row r="962" spans="1:18" hidden="1">
      <c r="A962" t="s">
        <v>2</v>
      </c>
      <c r="B962" t="s">
        <v>122</v>
      </c>
      <c r="C962" t="s">
        <v>38</v>
      </c>
      <c r="D962">
        <v>600</v>
      </c>
      <c r="E962" t="s">
        <v>119</v>
      </c>
      <c r="F962" t="s">
        <v>59</v>
      </c>
      <c r="G962" t="s">
        <v>46</v>
      </c>
      <c r="H962" s="3">
        <v>6.4000000000000001E-2</v>
      </c>
      <c r="I962" t="s">
        <v>0</v>
      </c>
      <c r="J962" s="1" t="s">
        <v>119</v>
      </c>
      <c r="K962" s="1" t="s">
        <v>119</v>
      </c>
      <c r="L962" t="b">
        <f>IF(COUNTIF(carcinogens!$A$2:$A$35,F962),TRUE,FALSE)</f>
        <v>1</v>
      </c>
      <c r="M962" t="b">
        <f t="shared" ref="M962:M1025" si="57">IF(ISNUMBER(H962),FALSE,TRUE)</f>
        <v>0</v>
      </c>
      <c r="N962" s="3">
        <f t="shared" si="56"/>
        <v>6.4000000000000001E-2</v>
      </c>
      <c r="O962" t="b">
        <f t="shared" ref="O962:O1025" si="58">IF(ISNUMBER(N962),FALSE,TRUE)</f>
        <v>0</v>
      </c>
      <c r="P962" t="str">
        <f>VLOOKUP(C962,'Feedstock source'!$A$1:$B$8,2,FALSE)</f>
        <v>wood</v>
      </c>
      <c r="Q962" t="str">
        <f>VLOOKUP($F962,'PAHs abbreviations'!$A$2:$B$17,2,FALSE)</f>
        <v>B(a)P</v>
      </c>
      <c r="R962" s="3">
        <v>6.4000000000000001E-2</v>
      </c>
    </row>
    <row r="963" spans="1:18" hidden="1">
      <c r="A963" t="s">
        <v>2</v>
      </c>
      <c r="B963" t="s">
        <v>122</v>
      </c>
      <c r="C963" t="s">
        <v>38</v>
      </c>
      <c r="D963">
        <v>600</v>
      </c>
      <c r="E963" t="s">
        <v>119</v>
      </c>
      <c r="F963" t="s">
        <v>57</v>
      </c>
      <c r="G963" t="s">
        <v>46</v>
      </c>
      <c r="H963" s="3">
        <v>4.2999999999999997E-2</v>
      </c>
      <c r="I963" t="s">
        <v>0</v>
      </c>
      <c r="J963" s="1" t="s">
        <v>119</v>
      </c>
      <c r="K963" s="1" t="s">
        <v>119</v>
      </c>
      <c r="L963" t="b">
        <f>IF(COUNTIF(carcinogens!$A$2:$A$35,F963),TRUE,FALSE)</f>
        <v>1</v>
      </c>
      <c r="M963" t="b">
        <f t="shared" si="57"/>
        <v>0</v>
      </c>
      <c r="N963" s="3">
        <f t="shared" si="56"/>
        <v>4.2999999999999997E-2</v>
      </c>
      <c r="O963" t="b">
        <f t="shared" si="58"/>
        <v>0</v>
      </c>
      <c r="P963" t="str">
        <f>VLOOKUP(C963,'Feedstock source'!$A$1:$B$8,2,FALSE)</f>
        <v>wood</v>
      </c>
      <c r="Q963" t="str">
        <f>VLOOKUP($F963,'PAHs abbreviations'!$A$2:$B$17,2,FALSE)</f>
        <v>B(b)F</v>
      </c>
      <c r="R963" s="3">
        <v>4.2999999999999997E-2</v>
      </c>
    </row>
    <row r="964" spans="1:18" hidden="1">
      <c r="A964" t="s">
        <v>2</v>
      </c>
      <c r="B964" t="s">
        <v>122</v>
      </c>
      <c r="C964" t="s">
        <v>38</v>
      </c>
      <c r="D964">
        <v>600</v>
      </c>
      <c r="E964" t="s">
        <v>119</v>
      </c>
      <c r="F964" t="s">
        <v>57</v>
      </c>
      <c r="G964" t="s">
        <v>46</v>
      </c>
      <c r="H964" s="3">
        <v>4.3999999999999997E-2</v>
      </c>
      <c r="I964" t="s">
        <v>0</v>
      </c>
      <c r="J964" s="1" t="s">
        <v>119</v>
      </c>
      <c r="K964" s="1" t="s">
        <v>119</v>
      </c>
      <c r="L964" t="b">
        <f>IF(COUNTIF(carcinogens!$A$2:$A$35,F964),TRUE,FALSE)</f>
        <v>1</v>
      </c>
      <c r="M964" t="b">
        <f t="shared" si="57"/>
        <v>0</v>
      </c>
      <c r="N964" s="3">
        <f t="shared" si="56"/>
        <v>4.3999999999999997E-2</v>
      </c>
      <c r="O964" t="b">
        <f t="shared" si="58"/>
        <v>0</v>
      </c>
      <c r="P964" t="str">
        <f>VLOOKUP(C964,'Feedstock source'!$A$1:$B$8,2,FALSE)</f>
        <v>wood</v>
      </c>
      <c r="Q964" t="str">
        <f>VLOOKUP($F964,'PAHs abbreviations'!$A$2:$B$17,2,FALSE)</f>
        <v>B(b)F</v>
      </c>
      <c r="R964" s="3">
        <v>4.3999999999999997E-2</v>
      </c>
    </row>
    <row r="965" spans="1:18" hidden="1">
      <c r="A965" t="s">
        <v>2</v>
      </c>
      <c r="B965" t="s">
        <v>122</v>
      </c>
      <c r="C965" t="s">
        <v>38</v>
      </c>
      <c r="D965">
        <v>600</v>
      </c>
      <c r="E965" t="s">
        <v>119</v>
      </c>
      <c r="F965" t="s">
        <v>57</v>
      </c>
      <c r="G965" t="s">
        <v>46</v>
      </c>
      <c r="H965" s="3">
        <v>4.4999999999999998E-2</v>
      </c>
      <c r="I965" t="s">
        <v>0</v>
      </c>
      <c r="J965" s="1" t="s">
        <v>119</v>
      </c>
      <c r="K965" s="1" t="s">
        <v>119</v>
      </c>
      <c r="L965" t="b">
        <f>IF(COUNTIF(carcinogens!$A$2:$A$35,F965),TRUE,FALSE)</f>
        <v>1</v>
      </c>
      <c r="M965" t="b">
        <f t="shared" si="57"/>
        <v>0</v>
      </c>
      <c r="N965" s="3">
        <f t="shared" si="56"/>
        <v>4.4999999999999998E-2</v>
      </c>
      <c r="O965" t="b">
        <f t="shared" si="58"/>
        <v>0</v>
      </c>
      <c r="P965" t="str">
        <f>VLOOKUP(C965,'Feedstock source'!$A$1:$B$8,2,FALSE)</f>
        <v>wood</v>
      </c>
      <c r="Q965" t="str">
        <f>VLOOKUP($F965,'PAHs abbreviations'!$A$2:$B$17,2,FALSE)</f>
        <v>B(b)F</v>
      </c>
      <c r="R965" s="3">
        <v>4.4999999999999998E-2</v>
      </c>
    </row>
    <row r="966" spans="1:18" hidden="1">
      <c r="A966" t="s">
        <v>2</v>
      </c>
      <c r="B966" t="s">
        <v>122</v>
      </c>
      <c r="C966" t="s">
        <v>38</v>
      </c>
      <c r="D966">
        <v>600</v>
      </c>
      <c r="E966" t="s">
        <v>119</v>
      </c>
      <c r="F966" t="s">
        <v>61</v>
      </c>
      <c r="G966" t="s">
        <v>46</v>
      </c>
      <c r="H966" s="3">
        <v>1.7999999999999901E-2</v>
      </c>
      <c r="I966" t="s">
        <v>0</v>
      </c>
      <c r="J966" s="1" t="s">
        <v>119</v>
      </c>
      <c r="K966" s="1" t="s">
        <v>119</v>
      </c>
      <c r="L966" t="b">
        <f>IF(COUNTIF(carcinogens!$A$2:$A$35,F966),TRUE,FALSE)</f>
        <v>1</v>
      </c>
      <c r="M966" t="b">
        <f t="shared" si="57"/>
        <v>0</v>
      </c>
      <c r="N966" s="3">
        <f t="shared" si="56"/>
        <v>1.7999999999999901E-2</v>
      </c>
      <c r="O966" t="b">
        <f t="shared" si="58"/>
        <v>0</v>
      </c>
      <c r="P966" t="str">
        <f>VLOOKUP(C966,'Feedstock source'!$A$1:$B$8,2,FALSE)</f>
        <v>wood</v>
      </c>
      <c r="Q966" t="str">
        <f>VLOOKUP($F966,'PAHs abbreviations'!$A$2:$B$17,2,FALSE)</f>
        <v>B(ghi)P</v>
      </c>
      <c r="R966" s="3">
        <v>1.7999999999999901E-2</v>
      </c>
    </row>
    <row r="967" spans="1:18" hidden="1">
      <c r="A967" t="s">
        <v>2</v>
      </c>
      <c r="B967" t="s">
        <v>122</v>
      </c>
      <c r="C967" t="s">
        <v>38</v>
      </c>
      <c r="D967">
        <v>600</v>
      </c>
      <c r="E967" t="s">
        <v>119</v>
      </c>
      <c r="F967" t="s">
        <v>61</v>
      </c>
      <c r="G967" t="s">
        <v>46</v>
      </c>
      <c r="H967" s="3">
        <v>1.7999999999999901E-2</v>
      </c>
      <c r="I967" t="s">
        <v>0</v>
      </c>
      <c r="J967" s="1" t="s">
        <v>119</v>
      </c>
      <c r="K967" s="1" t="s">
        <v>119</v>
      </c>
      <c r="L967" t="b">
        <f>IF(COUNTIF(carcinogens!$A$2:$A$35,F967),TRUE,FALSE)</f>
        <v>1</v>
      </c>
      <c r="M967" t="b">
        <f t="shared" si="57"/>
        <v>0</v>
      </c>
      <c r="N967" s="3">
        <f t="shared" si="56"/>
        <v>1.7999999999999901E-2</v>
      </c>
      <c r="O967" t="b">
        <f t="shared" si="58"/>
        <v>0</v>
      </c>
      <c r="P967" t="str">
        <f>VLOOKUP(C967,'Feedstock source'!$A$1:$B$8,2,FALSE)</f>
        <v>wood</v>
      </c>
      <c r="Q967" t="str">
        <f>VLOOKUP($F967,'PAHs abbreviations'!$A$2:$B$17,2,FALSE)</f>
        <v>B(ghi)P</v>
      </c>
      <c r="R967" s="3">
        <v>1.7999999999999901E-2</v>
      </c>
    </row>
    <row r="968" spans="1:18" hidden="1">
      <c r="A968" t="s">
        <v>2</v>
      </c>
      <c r="B968" t="s">
        <v>122</v>
      </c>
      <c r="C968" t="s">
        <v>38</v>
      </c>
      <c r="D968">
        <v>600</v>
      </c>
      <c r="E968" t="s">
        <v>119</v>
      </c>
      <c r="F968" t="s">
        <v>61</v>
      </c>
      <c r="G968" t="s">
        <v>46</v>
      </c>
      <c r="H968" s="3">
        <v>2.4E-2</v>
      </c>
      <c r="I968" t="s">
        <v>0</v>
      </c>
      <c r="J968" s="1" t="s">
        <v>119</v>
      </c>
      <c r="K968" s="1" t="s">
        <v>119</v>
      </c>
      <c r="L968" t="b">
        <f>IF(COUNTIF(carcinogens!$A$2:$A$35,F968),TRUE,FALSE)</f>
        <v>1</v>
      </c>
      <c r="M968" t="b">
        <f t="shared" si="57"/>
        <v>0</v>
      </c>
      <c r="N968" s="3">
        <f t="shared" si="56"/>
        <v>2.4E-2</v>
      </c>
      <c r="O968" t="b">
        <f t="shared" si="58"/>
        <v>0</v>
      </c>
      <c r="P968" t="str">
        <f>VLOOKUP(C968,'Feedstock source'!$A$1:$B$8,2,FALSE)</f>
        <v>wood</v>
      </c>
      <c r="Q968" t="str">
        <f>VLOOKUP($F968,'PAHs abbreviations'!$A$2:$B$17,2,FALSE)</f>
        <v>B(ghi)P</v>
      </c>
      <c r="R968" s="3">
        <v>2.4E-2</v>
      </c>
    </row>
    <row r="969" spans="1:18" hidden="1">
      <c r="A969" t="s">
        <v>2</v>
      </c>
      <c r="B969" t="s">
        <v>122</v>
      </c>
      <c r="C969" t="s">
        <v>38</v>
      </c>
      <c r="D969">
        <v>600</v>
      </c>
      <c r="E969" t="s">
        <v>119</v>
      </c>
      <c r="F969" t="s">
        <v>58</v>
      </c>
      <c r="G969" t="s">
        <v>46</v>
      </c>
      <c r="H969" s="3">
        <v>0.04</v>
      </c>
      <c r="I969" t="s">
        <v>0</v>
      </c>
      <c r="J969" s="1" t="s">
        <v>119</v>
      </c>
      <c r="K969" s="1" t="s">
        <v>119</v>
      </c>
      <c r="L969" t="b">
        <f>IF(COUNTIF(carcinogens!$A$2:$A$35,F969),TRUE,FALSE)</f>
        <v>1</v>
      </c>
      <c r="M969" t="b">
        <f t="shared" si="57"/>
        <v>0</v>
      </c>
      <c r="N969" s="3">
        <f t="shared" si="56"/>
        <v>0.04</v>
      </c>
      <c r="O969" t="b">
        <f t="shared" si="58"/>
        <v>0</v>
      </c>
      <c r="P969" t="str">
        <f>VLOOKUP(C969,'Feedstock source'!$A$1:$B$8,2,FALSE)</f>
        <v>wood</v>
      </c>
      <c r="Q969" t="str">
        <f>VLOOKUP($F969,'PAHs abbreviations'!$A$2:$B$17,2,FALSE)</f>
        <v>B(k)F</v>
      </c>
      <c r="R969" s="3">
        <v>0.04</v>
      </c>
    </row>
    <row r="970" spans="1:18" hidden="1">
      <c r="A970" t="s">
        <v>2</v>
      </c>
      <c r="B970" t="s">
        <v>122</v>
      </c>
      <c r="C970" t="s">
        <v>38</v>
      </c>
      <c r="D970">
        <v>600</v>
      </c>
      <c r="E970" t="s">
        <v>119</v>
      </c>
      <c r="F970" t="s">
        <v>58</v>
      </c>
      <c r="G970" t="s">
        <v>46</v>
      </c>
      <c r="H970" s="3">
        <v>4.3999999999999997E-2</v>
      </c>
      <c r="I970" t="s">
        <v>0</v>
      </c>
      <c r="J970" s="1" t="s">
        <v>119</v>
      </c>
      <c r="K970" s="1" t="s">
        <v>119</v>
      </c>
      <c r="L970" t="b">
        <f>IF(COUNTIF(carcinogens!$A$2:$A$35,F970),TRUE,FALSE)</f>
        <v>1</v>
      </c>
      <c r="M970" t="b">
        <f t="shared" si="57"/>
        <v>0</v>
      </c>
      <c r="N970" s="3">
        <f t="shared" si="56"/>
        <v>4.3999999999999997E-2</v>
      </c>
      <c r="O970" t="b">
        <f t="shared" si="58"/>
        <v>0</v>
      </c>
      <c r="P970" t="str">
        <f>VLOOKUP(C970,'Feedstock source'!$A$1:$B$8,2,FALSE)</f>
        <v>wood</v>
      </c>
      <c r="Q970" t="str">
        <f>VLOOKUP($F970,'PAHs abbreviations'!$A$2:$B$17,2,FALSE)</f>
        <v>B(k)F</v>
      </c>
      <c r="R970" s="3">
        <v>4.3999999999999997E-2</v>
      </c>
    </row>
    <row r="971" spans="1:18" hidden="1">
      <c r="A971" t="s">
        <v>2</v>
      </c>
      <c r="B971" t="s">
        <v>122</v>
      </c>
      <c r="C971" t="s">
        <v>38</v>
      </c>
      <c r="D971">
        <v>600</v>
      </c>
      <c r="E971" t="s">
        <v>119</v>
      </c>
      <c r="F971" t="s">
        <v>58</v>
      </c>
      <c r="G971" t="s">
        <v>46</v>
      </c>
      <c r="H971" s="3">
        <v>4.5999999999999999E-2</v>
      </c>
      <c r="I971" t="s">
        <v>0</v>
      </c>
      <c r="J971" s="1" t="s">
        <v>119</v>
      </c>
      <c r="K971" s="1" t="s">
        <v>119</v>
      </c>
      <c r="L971" t="b">
        <f>IF(COUNTIF(carcinogens!$A$2:$A$35,F971),TRUE,FALSE)</f>
        <v>1</v>
      </c>
      <c r="M971" t="b">
        <f t="shared" si="57"/>
        <v>0</v>
      </c>
      <c r="N971" s="3">
        <f t="shared" si="56"/>
        <v>4.5999999999999999E-2</v>
      </c>
      <c r="O971" t="b">
        <f t="shared" si="58"/>
        <v>0</v>
      </c>
      <c r="P971" t="str">
        <f>VLOOKUP(C971,'Feedstock source'!$A$1:$B$8,2,FALSE)</f>
        <v>wood</v>
      </c>
      <c r="Q971" t="str">
        <f>VLOOKUP($F971,'PAHs abbreviations'!$A$2:$B$17,2,FALSE)</f>
        <v>B(k)F</v>
      </c>
      <c r="R971" s="3">
        <v>4.5999999999999999E-2</v>
      </c>
    </row>
    <row r="972" spans="1:18" hidden="1">
      <c r="A972" t="s">
        <v>2</v>
      </c>
      <c r="B972" t="s">
        <v>122</v>
      </c>
      <c r="C972" t="s">
        <v>38</v>
      </c>
      <c r="D972">
        <v>600</v>
      </c>
      <c r="E972" t="s">
        <v>119</v>
      </c>
      <c r="F972" t="s">
        <v>56</v>
      </c>
      <c r="G972" t="s">
        <v>46</v>
      </c>
      <c r="H972" s="3">
        <v>0.06</v>
      </c>
      <c r="I972" t="s">
        <v>0</v>
      </c>
      <c r="J972" s="1" t="s">
        <v>119</v>
      </c>
      <c r="K972" s="1" t="s">
        <v>119</v>
      </c>
      <c r="L972" t="b">
        <f>IF(COUNTIF(carcinogens!$A$2:$A$35,F972),TRUE,FALSE)</f>
        <v>1</v>
      </c>
      <c r="M972" t="b">
        <f t="shared" si="57"/>
        <v>0</v>
      </c>
      <c r="N972" s="3">
        <f t="shared" si="56"/>
        <v>0.06</v>
      </c>
      <c r="O972" t="b">
        <f t="shared" si="58"/>
        <v>0</v>
      </c>
      <c r="P972" t="str">
        <f>VLOOKUP(C972,'Feedstock source'!$A$1:$B$8,2,FALSE)</f>
        <v>wood</v>
      </c>
      <c r="Q972" t="str">
        <f>VLOOKUP($F972,'PAHs abbreviations'!$A$2:$B$17,2,FALSE)</f>
        <v>Cry</v>
      </c>
      <c r="R972" s="3">
        <v>0.06</v>
      </c>
    </row>
    <row r="973" spans="1:18" hidden="1">
      <c r="A973" t="s">
        <v>2</v>
      </c>
      <c r="B973" t="s">
        <v>122</v>
      </c>
      <c r="C973" t="s">
        <v>38</v>
      </c>
      <c r="D973">
        <v>600</v>
      </c>
      <c r="E973" t="s">
        <v>119</v>
      </c>
      <c r="F973" t="s">
        <v>56</v>
      </c>
      <c r="G973" t="s">
        <v>46</v>
      </c>
      <c r="H973" s="3">
        <v>6.0999999999999999E-2</v>
      </c>
      <c r="I973" t="s">
        <v>0</v>
      </c>
      <c r="J973" s="1" t="s">
        <v>119</v>
      </c>
      <c r="K973" s="1" t="s">
        <v>119</v>
      </c>
      <c r="L973" t="b">
        <f>IF(COUNTIF(carcinogens!$A$2:$A$35,F973),TRUE,FALSE)</f>
        <v>1</v>
      </c>
      <c r="M973" t="b">
        <f t="shared" si="57"/>
        <v>0</v>
      </c>
      <c r="N973" s="3">
        <f t="shared" si="56"/>
        <v>6.0999999999999999E-2</v>
      </c>
      <c r="O973" t="b">
        <f t="shared" si="58"/>
        <v>0</v>
      </c>
      <c r="P973" t="str">
        <f>VLOOKUP(C973,'Feedstock source'!$A$1:$B$8,2,FALSE)</f>
        <v>wood</v>
      </c>
      <c r="Q973" t="str">
        <f>VLOOKUP($F973,'PAHs abbreviations'!$A$2:$B$17,2,FALSE)</f>
        <v>Cry</v>
      </c>
      <c r="R973" s="3">
        <v>6.0999999999999999E-2</v>
      </c>
    </row>
    <row r="974" spans="1:18" hidden="1">
      <c r="A974" t="s">
        <v>2</v>
      </c>
      <c r="B974" t="s">
        <v>122</v>
      </c>
      <c r="C974" t="s">
        <v>38</v>
      </c>
      <c r="D974">
        <v>600</v>
      </c>
      <c r="E974" t="s">
        <v>119</v>
      </c>
      <c r="F974" t="s">
        <v>56</v>
      </c>
      <c r="G974" t="s">
        <v>46</v>
      </c>
      <c r="H974" s="3">
        <v>6.9000000000000006E-2</v>
      </c>
      <c r="I974" t="s">
        <v>0</v>
      </c>
      <c r="J974" s="1" t="s">
        <v>119</v>
      </c>
      <c r="K974" s="1" t="s">
        <v>119</v>
      </c>
      <c r="L974" t="b">
        <f>IF(COUNTIF(carcinogens!$A$2:$A$35,F974),TRUE,FALSE)</f>
        <v>1</v>
      </c>
      <c r="M974" t="b">
        <f t="shared" si="57"/>
        <v>0</v>
      </c>
      <c r="N974" s="3">
        <f t="shared" si="56"/>
        <v>6.9000000000000006E-2</v>
      </c>
      <c r="O974" t="b">
        <f t="shared" si="58"/>
        <v>0</v>
      </c>
      <c r="P974" t="str">
        <f>VLOOKUP(C974,'Feedstock source'!$A$1:$B$8,2,FALSE)</f>
        <v>wood</v>
      </c>
      <c r="Q974" t="str">
        <f>VLOOKUP($F974,'PAHs abbreviations'!$A$2:$B$17,2,FALSE)</f>
        <v>Cry</v>
      </c>
      <c r="R974" s="3">
        <v>6.9000000000000006E-2</v>
      </c>
    </row>
    <row r="975" spans="1:18" hidden="1">
      <c r="A975" t="s">
        <v>2</v>
      </c>
      <c r="B975" t="s">
        <v>122</v>
      </c>
      <c r="C975" t="s">
        <v>38</v>
      </c>
      <c r="D975">
        <v>600</v>
      </c>
      <c r="E975" t="s">
        <v>119</v>
      </c>
      <c r="F975" t="s">
        <v>62</v>
      </c>
      <c r="G975" t="s">
        <v>46</v>
      </c>
      <c r="H975" s="3">
        <v>7.0000000000000001E-3</v>
      </c>
      <c r="I975" t="s">
        <v>0</v>
      </c>
      <c r="J975" s="1" t="s">
        <v>119</v>
      </c>
      <c r="K975" s="1" t="s">
        <v>119</v>
      </c>
      <c r="L975" t="b">
        <f>IF(COUNTIF(carcinogens!$A$2:$A$35,F975),TRUE,FALSE)</f>
        <v>1</v>
      </c>
      <c r="M975" t="b">
        <f t="shared" si="57"/>
        <v>0</v>
      </c>
      <c r="N975" s="3">
        <f t="shared" si="56"/>
        <v>7.0000000000000001E-3</v>
      </c>
      <c r="O975" t="b">
        <f t="shared" si="58"/>
        <v>0</v>
      </c>
      <c r="P975" t="str">
        <f>VLOOKUP(C975,'Feedstock source'!$A$1:$B$8,2,FALSE)</f>
        <v>wood</v>
      </c>
      <c r="Q975" t="str">
        <f>VLOOKUP($F975,'PAHs abbreviations'!$A$2:$B$17,2,FALSE)</f>
        <v>DB(ah)A</v>
      </c>
      <c r="R975" s="3">
        <v>7.0000000000000001E-3</v>
      </c>
    </row>
    <row r="976" spans="1:18" hidden="1">
      <c r="A976" t="s">
        <v>2</v>
      </c>
      <c r="B976" t="s">
        <v>122</v>
      </c>
      <c r="C976" t="s">
        <v>38</v>
      </c>
      <c r="D976">
        <v>600</v>
      </c>
      <c r="E976" t="s">
        <v>119</v>
      </c>
      <c r="F976" t="s">
        <v>62</v>
      </c>
      <c r="G976" t="s">
        <v>46</v>
      </c>
      <c r="H976" s="3">
        <v>8.0000000000000002E-3</v>
      </c>
      <c r="I976" t="s">
        <v>0</v>
      </c>
      <c r="J976" s="1" t="s">
        <v>119</v>
      </c>
      <c r="K976" s="1" t="s">
        <v>119</v>
      </c>
      <c r="L976" t="b">
        <f>IF(COUNTIF(carcinogens!$A$2:$A$35,F976),TRUE,FALSE)</f>
        <v>1</v>
      </c>
      <c r="M976" t="b">
        <f t="shared" si="57"/>
        <v>0</v>
      </c>
      <c r="N976" s="3">
        <f t="shared" si="56"/>
        <v>8.0000000000000002E-3</v>
      </c>
      <c r="O976" t="b">
        <f t="shared" si="58"/>
        <v>0</v>
      </c>
      <c r="P976" t="str">
        <f>VLOOKUP(C976,'Feedstock source'!$A$1:$B$8,2,FALSE)</f>
        <v>wood</v>
      </c>
      <c r="Q976" t="str">
        <f>VLOOKUP($F976,'PAHs abbreviations'!$A$2:$B$17,2,FALSE)</f>
        <v>DB(ah)A</v>
      </c>
      <c r="R976" s="3">
        <v>8.0000000000000002E-3</v>
      </c>
    </row>
    <row r="977" spans="1:18" hidden="1">
      <c r="A977" t="s">
        <v>2</v>
      </c>
      <c r="B977" t="s">
        <v>122</v>
      </c>
      <c r="C977" t="s">
        <v>38</v>
      </c>
      <c r="D977">
        <v>600</v>
      </c>
      <c r="E977" t="s">
        <v>119</v>
      </c>
      <c r="F977" t="s">
        <v>62</v>
      </c>
      <c r="G977" t="s">
        <v>46</v>
      </c>
      <c r="H977" s="3">
        <v>8.0000000000000002E-3</v>
      </c>
      <c r="I977" t="s">
        <v>0</v>
      </c>
      <c r="J977" s="1" t="s">
        <v>119</v>
      </c>
      <c r="K977" s="1" t="s">
        <v>119</v>
      </c>
      <c r="L977" t="b">
        <f>IF(COUNTIF(carcinogens!$A$2:$A$35,F977),TRUE,FALSE)</f>
        <v>1</v>
      </c>
      <c r="M977" t="b">
        <f t="shared" si="57"/>
        <v>0</v>
      </c>
      <c r="N977" s="3">
        <f t="shared" si="56"/>
        <v>8.0000000000000002E-3</v>
      </c>
      <c r="O977" t="b">
        <f t="shared" si="58"/>
        <v>0</v>
      </c>
      <c r="P977" t="str">
        <f>VLOOKUP(C977,'Feedstock source'!$A$1:$B$8,2,FALSE)</f>
        <v>wood</v>
      </c>
      <c r="Q977" t="str">
        <f>VLOOKUP($F977,'PAHs abbreviations'!$A$2:$B$17,2,FALSE)</f>
        <v>DB(ah)A</v>
      </c>
      <c r="R977" s="3">
        <v>8.0000000000000002E-3</v>
      </c>
    </row>
    <row r="978" spans="1:18" hidden="1">
      <c r="A978" t="s">
        <v>2</v>
      </c>
      <c r="B978" t="s">
        <v>122</v>
      </c>
      <c r="C978" t="s">
        <v>38</v>
      </c>
      <c r="D978">
        <v>600</v>
      </c>
      <c r="E978" t="s">
        <v>119</v>
      </c>
      <c r="F978" t="s">
        <v>53</v>
      </c>
      <c r="G978" t="s">
        <v>46</v>
      </c>
      <c r="H978" s="3">
        <v>0.34699999999999998</v>
      </c>
      <c r="I978" t="s">
        <v>0</v>
      </c>
      <c r="J978" s="1" t="s">
        <v>119</v>
      </c>
      <c r="K978" s="1" t="s">
        <v>119</v>
      </c>
      <c r="L978" t="b">
        <f>IF(COUNTIF(carcinogens!$A$2:$A$35,F978),TRUE,FALSE)</f>
        <v>0</v>
      </c>
      <c r="M978" t="b">
        <f t="shared" si="57"/>
        <v>0</v>
      </c>
      <c r="N978" s="3">
        <f t="shared" si="56"/>
        <v>0.34699999999999998</v>
      </c>
      <c r="O978" t="b">
        <f t="shared" si="58"/>
        <v>0</v>
      </c>
      <c r="P978" t="str">
        <f>VLOOKUP(C978,'Feedstock source'!$A$1:$B$8,2,FALSE)</f>
        <v>wood</v>
      </c>
      <c r="Q978" t="str">
        <f>VLOOKUP($F978,'PAHs abbreviations'!$A$2:$B$17,2,FALSE)</f>
        <v>Flt</v>
      </c>
      <c r="R978" s="3">
        <v>0.34699999999999998</v>
      </c>
    </row>
    <row r="979" spans="1:18" hidden="1">
      <c r="A979" t="s">
        <v>2</v>
      </c>
      <c r="B979" t="s">
        <v>122</v>
      </c>
      <c r="C979" t="s">
        <v>38</v>
      </c>
      <c r="D979">
        <v>600</v>
      </c>
      <c r="E979" t="s">
        <v>119</v>
      </c>
      <c r="F979" t="s">
        <v>53</v>
      </c>
      <c r="G979" t="s">
        <v>46</v>
      </c>
      <c r="H979" s="3">
        <v>0.35</v>
      </c>
      <c r="I979" t="s">
        <v>0</v>
      </c>
      <c r="J979" s="1" t="s">
        <v>119</v>
      </c>
      <c r="K979" s="1" t="s">
        <v>119</v>
      </c>
      <c r="L979" t="b">
        <f>IF(COUNTIF(carcinogens!$A$2:$A$35,F979),TRUE,FALSE)</f>
        <v>0</v>
      </c>
      <c r="M979" t="b">
        <f t="shared" si="57"/>
        <v>0</v>
      </c>
      <c r="N979" s="3">
        <f t="shared" si="56"/>
        <v>0.35</v>
      </c>
      <c r="O979" t="b">
        <f t="shared" si="58"/>
        <v>0</v>
      </c>
      <c r="P979" t="str">
        <f>VLOOKUP(C979,'Feedstock source'!$A$1:$B$8,2,FALSE)</f>
        <v>wood</v>
      </c>
      <c r="Q979" t="str">
        <f>VLOOKUP($F979,'PAHs abbreviations'!$A$2:$B$17,2,FALSE)</f>
        <v>Flt</v>
      </c>
      <c r="R979" s="3">
        <v>0.35</v>
      </c>
    </row>
    <row r="980" spans="1:18" hidden="1">
      <c r="A980" t="s">
        <v>2</v>
      </c>
      <c r="B980" t="s">
        <v>122</v>
      </c>
      <c r="C980" t="s">
        <v>38</v>
      </c>
      <c r="D980">
        <v>600</v>
      </c>
      <c r="E980" t="s">
        <v>119</v>
      </c>
      <c r="F980" t="s">
        <v>53</v>
      </c>
      <c r="G980" t="s">
        <v>46</v>
      </c>
      <c r="H980" s="3">
        <v>0.36799999999999999</v>
      </c>
      <c r="I980" t="s">
        <v>0</v>
      </c>
      <c r="J980" s="1" t="s">
        <v>119</v>
      </c>
      <c r="K980" s="1" t="s">
        <v>119</v>
      </c>
      <c r="L980" t="b">
        <f>IF(COUNTIF(carcinogens!$A$2:$A$35,F980),TRUE,FALSE)</f>
        <v>0</v>
      </c>
      <c r="M980" t="b">
        <f t="shared" si="57"/>
        <v>0</v>
      </c>
      <c r="N980" s="3">
        <f t="shared" si="56"/>
        <v>0.36799999999999999</v>
      </c>
      <c r="O980" t="b">
        <f t="shared" si="58"/>
        <v>0</v>
      </c>
      <c r="P980" t="str">
        <f>VLOOKUP(C980,'Feedstock source'!$A$1:$B$8,2,FALSE)</f>
        <v>wood</v>
      </c>
      <c r="Q980" t="str">
        <f>VLOOKUP($F980,'PAHs abbreviations'!$A$2:$B$17,2,FALSE)</f>
        <v>Flt</v>
      </c>
      <c r="R980" s="3">
        <v>0.36799999999999999</v>
      </c>
    </row>
    <row r="981" spans="1:18" hidden="1">
      <c r="A981" t="s">
        <v>2</v>
      </c>
      <c r="B981" t="s">
        <v>122</v>
      </c>
      <c r="C981" t="s">
        <v>38</v>
      </c>
      <c r="D981">
        <v>600</v>
      </c>
      <c r="E981" t="s">
        <v>119</v>
      </c>
      <c r="F981" t="s">
        <v>50</v>
      </c>
      <c r="G981" t="s">
        <v>46</v>
      </c>
      <c r="H981" s="3">
        <v>7.6999999999999999E-2</v>
      </c>
      <c r="I981" t="s">
        <v>0</v>
      </c>
      <c r="J981" s="1" t="s">
        <v>119</v>
      </c>
      <c r="K981" s="1" t="s">
        <v>119</v>
      </c>
      <c r="L981" t="b">
        <f>IF(COUNTIF(carcinogens!$A$2:$A$35,F981),TRUE,FALSE)</f>
        <v>0</v>
      </c>
      <c r="M981" t="b">
        <f t="shared" si="57"/>
        <v>0</v>
      </c>
      <c r="N981" s="3">
        <f t="shared" si="56"/>
        <v>7.6999999999999999E-2</v>
      </c>
      <c r="O981" t="b">
        <f t="shared" si="58"/>
        <v>0</v>
      </c>
      <c r="P981" t="str">
        <f>VLOOKUP(C981,'Feedstock source'!$A$1:$B$8,2,FALSE)</f>
        <v>wood</v>
      </c>
      <c r="Q981" t="str">
        <f>VLOOKUP($F981,'PAHs abbreviations'!$A$2:$B$17,2,FALSE)</f>
        <v>Flu</v>
      </c>
      <c r="R981" s="3">
        <v>7.6999999999999999E-2</v>
      </c>
    </row>
    <row r="982" spans="1:18" hidden="1">
      <c r="A982" t="s">
        <v>2</v>
      </c>
      <c r="B982" t="s">
        <v>122</v>
      </c>
      <c r="C982" t="s">
        <v>38</v>
      </c>
      <c r="D982">
        <v>600</v>
      </c>
      <c r="E982" t="s">
        <v>119</v>
      </c>
      <c r="F982" t="s">
        <v>50</v>
      </c>
      <c r="G982" t="s">
        <v>46</v>
      </c>
      <c r="H982" s="3">
        <v>8.4000000000000005E-2</v>
      </c>
      <c r="I982" t="s">
        <v>0</v>
      </c>
      <c r="J982" s="1" t="s">
        <v>119</v>
      </c>
      <c r="K982" s="1" t="s">
        <v>119</v>
      </c>
      <c r="L982" t="b">
        <f>IF(COUNTIF(carcinogens!$A$2:$A$35,F982),TRUE,FALSE)</f>
        <v>0</v>
      </c>
      <c r="M982" t="b">
        <f t="shared" si="57"/>
        <v>0</v>
      </c>
      <c r="N982" s="3">
        <f t="shared" si="56"/>
        <v>8.4000000000000005E-2</v>
      </c>
      <c r="O982" t="b">
        <f t="shared" si="58"/>
        <v>0</v>
      </c>
      <c r="P982" t="str">
        <f>VLOOKUP(C982,'Feedstock source'!$A$1:$B$8,2,FALSE)</f>
        <v>wood</v>
      </c>
      <c r="Q982" t="str">
        <f>VLOOKUP($F982,'PAHs abbreviations'!$A$2:$B$17,2,FALSE)</f>
        <v>Flu</v>
      </c>
      <c r="R982" s="3">
        <v>8.4000000000000005E-2</v>
      </c>
    </row>
    <row r="983" spans="1:18" hidden="1">
      <c r="A983" t="s">
        <v>2</v>
      </c>
      <c r="B983" t="s">
        <v>122</v>
      </c>
      <c r="C983" t="s">
        <v>38</v>
      </c>
      <c r="D983">
        <v>600</v>
      </c>
      <c r="E983" t="s">
        <v>119</v>
      </c>
      <c r="F983" t="s">
        <v>50</v>
      </c>
      <c r="G983" t="s">
        <v>46</v>
      </c>
      <c r="H983" s="3">
        <v>8.5000000000000006E-2</v>
      </c>
      <c r="I983" t="s">
        <v>0</v>
      </c>
      <c r="J983" s="1" t="s">
        <v>119</v>
      </c>
      <c r="K983" s="1" t="s">
        <v>119</v>
      </c>
      <c r="L983" t="b">
        <f>IF(COUNTIF(carcinogens!$A$2:$A$35,F983),TRUE,FALSE)</f>
        <v>0</v>
      </c>
      <c r="M983" t="b">
        <f t="shared" si="57"/>
        <v>0</v>
      </c>
      <c r="N983" s="3">
        <f t="shared" si="56"/>
        <v>8.5000000000000006E-2</v>
      </c>
      <c r="O983" t="b">
        <f t="shared" si="58"/>
        <v>0</v>
      </c>
      <c r="P983" t="str">
        <f>VLOOKUP(C983,'Feedstock source'!$A$1:$B$8,2,FALSE)</f>
        <v>wood</v>
      </c>
      <c r="Q983" t="str">
        <f>VLOOKUP($F983,'PAHs abbreviations'!$A$2:$B$17,2,FALSE)</f>
        <v>Flu</v>
      </c>
      <c r="R983" s="3">
        <v>8.5000000000000006E-2</v>
      </c>
    </row>
    <row r="984" spans="1:18" hidden="1">
      <c r="A984" t="s">
        <v>2</v>
      </c>
      <c r="B984" t="s">
        <v>122</v>
      </c>
      <c r="C984" t="s">
        <v>38</v>
      </c>
      <c r="D984">
        <v>600</v>
      </c>
      <c r="E984" t="s">
        <v>119</v>
      </c>
      <c r="F984" t="s">
        <v>60</v>
      </c>
      <c r="G984" t="s">
        <v>46</v>
      </c>
      <c r="H984" s="3">
        <v>2.4E-2</v>
      </c>
      <c r="I984" t="s">
        <v>0</v>
      </c>
      <c r="J984" s="1" t="s">
        <v>119</v>
      </c>
      <c r="K984" s="1" t="s">
        <v>119</v>
      </c>
      <c r="L984" t="b">
        <f>IF(COUNTIF(carcinogens!$A$2:$A$35,F984),TRUE,FALSE)</f>
        <v>1</v>
      </c>
      <c r="M984" t="b">
        <f t="shared" si="57"/>
        <v>0</v>
      </c>
      <c r="N984" s="3">
        <f t="shared" si="56"/>
        <v>2.4E-2</v>
      </c>
      <c r="O984" t="b">
        <f t="shared" si="58"/>
        <v>0</v>
      </c>
      <c r="P984" t="str">
        <f>VLOOKUP(C984,'Feedstock source'!$A$1:$B$8,2,FALSE)</f>
        <v>wood</v>
      </c>
      <c r="Q984" t="str">
        <f>VLOOKUP($F984,'PAHs abbreviations'!$A$2:$B$17,2,FALSE)</f>
        <v>IP</v>
      </c>
      <c r="R984" s="3">
        <v>2.4E-2</v>
      </c>
    </row>
    <row r="985" spans="1:18" hidden="1">
      <c r="A985" t="s">
        <v>2</v>
      </c>
      <c r="B985" t="s">
        <v>122</v>
      </c>
      <c r="C985" t="s">
        <v>38</v>
      </c>
      <c r="D985">
        <v>600</v>
      </c>
      <c r="E985" t="s">
        <v>119</v>
      </c>
      <c r="F985" t="s">
        <v>60</v>
      </c>
      <c r="G985" t="s">
        <v>46</v>
      </c>
      <c r="H985" s="3">
        <v>2.5999999999999902E-2</v>
      </c>
      <c r="I985" t="s">
        <v>0</v>
      </c>
      <c r="J985" s="1" t="s">
        <v>119</v>
      </c>
      <c r="K985" s="1" t="s">
        <v>119</v>
      </c>
      <c r="L985" t="b">
        <f>IF(COUNTIF(carcinogens!$A$2:$A$35,F985),TRUE,FALSE)</f>
        <v>1</v>
      </c>
      <c r="M985" t="b">
        <f t="shared" si="57"/>
        <v>0</v>
      </c>
      <c r="N985" s="3">
        <f t="shared" si="56"/>
        <v>2.5999999999999902E-2</v>
      </c>
      <c r="O985" t="b">
        <f t="shared" si="58"/>
        <v>0</v>
      </c>
      <c r="P985" t="str">
        <f>VLOOKUP(C985,'Feedstock source'!$A$1:$B$8,2,FALSE)</f>
        <v>wood</v>
      </c>
      <c r="Q985" t="str">
        <f>VLOOKUP($F985,'PAHs abbreviations'!$A$2:$B$17,2,FALSE)</f>
        <v>IP</v>
      </c>
      <c r="R985" s="3">
        <v>2.5999999999999902E-2</v>
      </c>
    </row>
    <row r="986" spans="1:18" hidden="1">
      <c r="A986" t="s">
        <v>2</v>
      </c>
      <c r="B986" t="s">
        <v>122</v>
      </c>
      <c r="C986" t="s">
        <v>38</v>
      </c>
      <c r="D986">
        <v>600</v>
      </c>
      <c r="E986" t="s">
        <v>119</v>
      </c>
      <c r="F986" t="s">
        <v>60</v>
      </c>
      <c r="G986" t="s">
        <v>46</v>
      </c>
      <c r="H986" s="3">
        <v>2.9000000000000001E-2</v>
      </c>
      <c r="I986" t="s">
        <v>0</v>
      </c>
      <c r="J986" s="1" t="s">
        <v>119</v>
      </c>
      <c r="K986" s="1" t="s">
        <v>119</v>
      </c>
      <c r="L986" t="b">
        <f>IF(COUNTIF(carcinogens!$A$2:$A$35,F986),TRUE,FALSE)</f>
        <v>1</v>
      </c>
      <c r="M986" t="b">
        <f t="shared" si="57"/>
        <v>0</v>
      </c>
      <c r="N986" s="3">
        <f t="shared" si="56"/>
        <v>2.9000000000000001E-2</v>
      </c>
      <c r="O986" t="b">
        <f t="shared" si="58"/>
        <v>0</v>
      </c>
      <c r="P986" t="str">
        <f>VLOOKUP(C986,'Feedstock source'!$A$1:$B$8,2,FALSE)</f>
        <v>wood</v>
      </c>
      <c r="Q986" t="str">
        <f>VLOOKUP($F986,'PAHs abbreviations'!$A$2:$B$17,2,FALSE)</f>
        <v>IP</v>
      </c>
      <c r="R986" s="3">
        <v>2.9000000000000001E-2</v>
      </c>
    </row>
    <row r="987" spans="1:18" hidden="1">
      <c r="A987" t="s">
        <v>2</v>
      </c>
      <c r="B987" t="s">
        <v>122</v>
      </c>
      <c r="C987" t="s">
        <v>38</v>
      </c>
      <c r="D987">
        <v>600</v>
      </c>
      <c r="E987" t="s">
        <v>119</v>
      </c>
      <c r="F987" t="s">
        <v>47</v>
      </c>
      <c r="G987" t="s">
        <v>46</v>
      </c>
      <c r="H987" s="3">
        <v>2.83</v>
      </c>
      <c r="I987" t="s">
        <v>0</v>
      </c>
      <c r="J987" s="1" t="s">
        <v>119</v>
      </c>
      <c r="K987" s="1" t="s">
        <v>119</v>
      </c>
      <c r="L987" t="b">
        <f>IF(COUNTIF(carcinogens!$A$2:$A$35,F987),TRUE,FALSE)</f>
        <v>0</v>
      </c>
      <c r="M987" t="b">
        <f t="shared" si="57"/>
        <v>0</v>
      </c>
      <c r="N987" s="3">
        <f t="shared" si="56"/>
        <v>2.83</v>
      </c>
      <c r="O987" t="b">
        <f t="shared" si="58"/>
        <v>0</v>
      </c>
      <c r="P987" t="str">
        <f>VLOOKUP(C987,'Feedstock source'!$A$1:$B$8,2,FALSE)</f>
        <v>wood</v>
      </c>
      <c r="Q987" t="str">
        <f>VLOOKUP($F987,'PAHs abbreviations'!$A$2:$B$17,2,FALSE)</f>
        <v>Nap</v>
      </c>
      <c r="R987" s="3">
        <v>2.83</v>
      </c>
    </row>
    <row r="988" spans="1:18" hidden="1">
      <c r="A988" t="s">
        <v>2</v>
      </c>
      <c r="B988" t="s">
        <v>122</v>
      </c>
      <c r="C988" t="s">
        <v>38</v>
      </c>
      <c r="D988">
        <v>600</v>
      </c>
      <c r="E988" t="s">
        <v>119</v>
      </c>
      <c r="F988" t="s">
        <v>47</v>
      </c>
      <c r="G988" t="s">
        <v>46</v>
      </c>
      <c r="H988" s="3">
        <v>3.01</v>
      </c>
      <c r="I988" t="s">
        <v>0</v>
      </c>
      <c r="J988" s="1" t="s">
        <v>119</v>
      </c>
      <c r="K988" s="1" t="s">
        <v>119</v>
      </c>
      <c r="L988" t="b">
        <f>IF(COUNTIF(carcinogens!$A$2:$A$35,F988),TRUE,FALSE)</f>
        <v>0</v>
      </c>
      <c r="M988" t="b">
        <f t="shared" si="57"/>
        <v>0</v>
      </c>
      <c r="N988" s="3">
        <f t="shared" si="56"/>
        <v>3.01</v>
      </c>
      <c r="O988" t="b">
        <f t="shared" si="58"/>
        <v>0</v>
      </c>
      <c r="P988" t="str">
        <f>VLOOKUP(C988,'Feedstock source'!$A$1:$B$8,2,FALSE)</f>
        <v>wood</v>
      </c>
      <c r="Q988" t="str">
        <f>VLOOKUP($F988,'PAHs abbreviations'!$A$2:$B$17,2,FALSE)</f>
        <v>Nap</v>
      </c>
      <c r="R988" s="3">
        <v>3.01</v>
      </c>
    </row>
    <row r="989" spans="1:18" hidden="1">
      <c r="A989" t="s">
        <v>2</v>
      </c>
      <c r="B989" t="s">
        <v>122</v>
      </c>
      <c r="C989" t="s">
        <v>38</v>
      </c>
      <c r="D989">
        <v>600</v>
      </c>
      <c r="E989" t="s">
        <v>119</v>
      </c>
      <c r="F989" t="s">
        <v>47</v>
      </c>
      <c r="G989" t="s">
        <v>46</v>
      </c>
      <c r="H989" s="3">
        <v>3.12</v>
      </c>
      <c r="I989" t="s">
        <v>0</v>
      </c>
      <c r="J989" s="1" t="s">
        <v>119</v>
      </c>
      <c r="K989" s="1" t="s">
        <v>119</v>
      </c>
      <c r="L989" t="b">
        <f>IF(COUNTIF(carcinogens!$A$2:$A$35,F989),TRUE,FALSE)</f>
        <v>0</v>
      </c>
      <c r="M989" t="b">
        <f t="shared" si="57"/>
        <v>0</v>
      </c>
      <c r="N989" s="3">
        <f t="shared" si="56"/>
        <v>3.12</v>
      </c>
      <c r="O989" t="b">
        <f t="shared" si="58"/>
        <v>0</v>
      </c>
      <c r="P989" t="str">
        <f>VLOOKUP(C989,'Feedstock source'!$A$1:$B$8,2,FALSE)</f>
        <v>wood</v>
      </c>
      <c r="Q989" t="str">
        <f>VLOOKUP($F989,'PAHs abbreviations'!$A$2:$B$17,2,FALSE)</f>
        <v>Nap</v>
      </c>
      <c r="R989" s="3">
        <v>3.12</v>
      </c>
    </row>
    <row r="990" spans="1:18" hidden="1">
      <c r="A990" t="s">
        <v>2</v>
      </c>
      <c r="B990" t="s">
        <v>122</v>
      </c>
      <c r="C990" t="s">
        <v>38</v>
      </c>
      <c r="D990">
        <v>600</v>
      </c>
      <c r="E990" t="s">
        <v>119</v>
      </c>
      <c r="F990" t="s">
        <v>51</v>
      </c>
      <c r="G990" t="s">
        <v>46</v>
      </c>
      <c r="H990" s="3">
        <v>0.49299999999999999</v>
      </c>
      <c r="I990" t="s">
        <v>0</v>
      </c>
      <c r="J990" s="1" t="s">
        <v>119</v>
      </c>
      <c r="K990" s="1" t="s">
        <v>119</v>
      </c>
      <c r="L990" t="b">
        <f>IF(COUNTIF(carcinogens!$A$2:$A$35,F990),TRUE,FALSE)</f>
        <v>0</v>
      </c>
      <c r="M990" t="b">
        <f t="shared" si="57"/>
        <v>0</v>
      </c>
      <c r="N990" s="3">
        <f t="shared" si="56"/>
        <v>0.49299999999999999</v>
      </c>
      <c r="O990" t="b">
        <f t="shared" si="58"/>
        <v>0</v>
      </c>
      <c r="P990" t="str">
        <f>VLOOKUP(C990,'Feedstock source'!$A$1:$B$8,2,FALSE)</f>
        <v>wood</v>
      </c>
      <c r="Q990" t="str">
        <f>VLOOKUP($F990,'PAHs abbreviations'!$A$2:$B$17,2,FALSE)</f>
        <v>Phen</v>
      </c>
      <c r="R990" s="3">
        <v>0.49299999999999999</v>
      </c>
    </row>
    <row r="991" spans="1:18" hidden="1">
      <c r="A991" t="s">
        <v>2</v>
      </c>
      <c r="B991" t="s">
        <v>122</v>
      </c>
      <c r="C991" t="s">
        <v>38</v>
      </c>
      <c r="D991">
        <v>600</v>
      </c>
      <c r="E991" t="s">
        <v>119</v>
      </c>
      <c r="F991" t="s">
        <v>51</v>
      </c>
      <c r="G991" t="s">
        <v>46</v>
      </c>
      <c r="H991" s="3">
        <v>0.57099999999999995</v>
      </c>
      <c r="I991" t="s">
        <v>0</v>
      </c>
      <c r="J991" s="1" t="s">
        <v>119</v>
      </c>
      <c r="K991" s="1" t="s">
        <v>119</v>
      </c>
      <c r="L991" t="b">
        <f>IF(COUNTIF(carcinogens!$A$2:$A$35,F991),TRUE,FALSE)</f>
        <v>0</v>
      </c>
      <c r="M991" t="b">
        <f t="shared" si="57"/>
        <v>0</v>
      </c>
      <c r="N991" s="3">
        <f t="shared" si="56"/>
        <v>0.57099999999999995</v>
      </c>
      <c r="O991" t="b">
        <f t="shared" si="58"/>
        <v>0</v>
      </c>
      <c r="P991" t="str">
        <f>VLOOKUP(C991,'Feedstock source'!$A$1:$B$8,2,FALSE)</f>
        <v>wood</v>
      </c>
      <c r="Q991" t="str">
        <f>VLOOKUP($F991,'PAHs abbreviations'!$A$2:$B$17,2,FALSE)</f>
        <v>Phen</v>
      </c>
      <c r="R991" s="3">
        <v>0.57099999999999995</v>
      </c>
    </row>
    <row r="992" spans="1:18" hidden="1">
      <c r="A992" t="s">
        <v>2</v>
      </c>
      <c r="B992" t="s">
        <v>122</v>
      </c>
      <c r="C992" t="s">
        <v>38</v>
      </c>
      <c r="D992">
        <v>600</v>
      </c>
      <c r="E992" t="s">
        <v>119</v>
      </c>
      <c r="F992" t="s">
        <v>51</v>
      </c>
      <c r="G992" t="s">
        <v>46</v>
      </c>
      <c r="H992" s="3">
        <v>0.58699999999999997</v>
      </c>
      <c r="I992" t="s">
        <v>0</v>
      </c>
      <c r="J992" s="1" t="s">
        <v>119</v>
      </c>
      <c r="K992" s="1" t="s">
        <v>119</v>
      </c>
      <c r="L992" t="b">
        <f>IF(COUNTIF(carcinogens!$A$2:$A$35,F992),TRUE,FALSE)</f>
        <v>0</v>
      </c>
      <c r="M992" t="b">
        <f t="shared" si="57"/>
        <v>0</v>
      </c>
      <c r="N992" s="3">
        <f t="shared" si="56"/>
        <v>0.58699999999999997</v>
      </c>
      <c r="O992" t="b">
        <f t="shared" si="58"/>
        <v>0</v>
      </c>
      <c r="P992" t="str">
        <f>VLOOKUP(C992,'Feedstock source'!$A$1:$B$8,2,FALSE)</f>
        <v>wood</v>
      </c>
      <c r="Q992" t="str">
        <f>VLOOKUP($F992,'PAHs abbreviations'!$A$2:$B$17,2,FALSE)</f>
        <v>Phen</v>
      </c>
      <c r="R992" s="3">
        <v>0.58699999999999997</v>
      </c>
    </row>
    <row r="993" spans="1:18" hidden="1">
      <c r="A993" t="s">
        <v>2</v>
      </c>
      <c r="B993" t="s">
        <v>122</v>
      </c>
      <c r="C993" t="s">
        <v>38</v>
      </c>
      <c r="D993">
        <v>600</v>
      </c>
      <c r="E993" t="s">
        <v>119</v>
      </c>
      <c r="F993" t="s">
        <v>54</v>
      </c>
      <c r="G993" t="s">
        <v>46</v>
      </c>
      <c r="H993" s="3">
        <v>0.31</v>
      </c>
      <c r="I993" t="s">
        <v>0</v>
      </c>
      <c r="J993" s="1" t="s">
        <v>119</v>
      </c>
      <c r="K993" s="1" t="s">
        <v>119</v>
      </c>
      <c r="L993" t="b">
        <f>IF(COUNTIF(carcinogens!$A$2:$A$35,F993),TRUE,FALSE)</f>
        <v>0</v>
      </c>
      <c r="M993" t="b">
        <f t="shared" si="57"/>
        <v>0</v>
      </c>
      <c r="N993" s="3">
        <f t="shared" si="56"/>
        <v>0.31</v>
      </c>
      <c r="O993" t="b">
        <f t="shared" si="58"/>
        <v>0</v>
      </c>
      <c r="P993" t="str">
        <f>VLOOKUP(C993,'Feedstock source'!$A$1:$B$8,2,FALSE)</f>
        <v>wood</v>
      </c>
      <c r="Q993" t="str">
        <f>VLOOKUP($F993,'PAHs abbreviations'!$A$2:$B$17,2,FALSE)</f>
        <v>Pyr</v>
      </c>
      <c r="R993" s="3">
        <v>0.31</v>
      </c>
    </row>
    <row r="994" spans="1:18" hidden="1">
      <c r="A994" t="s">
        <v>2</v>
      </c>
      <c r="B994" t="s">
        <v>122</v>
      </c>
      <c r="C994" t="s">
        <v>38</v>
      </c>
      <c r="D994">
        <v>600</v>
      </c>
      <c r="E994" t="s">
        <v>119</v>
      </c>
      <c r="F994" t="s">
        <v>54</v>
      </c>
      <c r="G994" t="s">
        <v>46</v>
      </c>
      <c r="H994" s="3">
        <v>0.318</v>
      </c>
      <c r="I994" t="s">
        <v>0</v>
      </c>
      <c r="J994" s="1" t="s">
        <v>119</v>
      </c>
      <c r="K994" s="1" t="s">
        <v>119</v>
      </c>
      <c r="L994" t="b">
        <f>IF(COUNTIF(carcinogens!$A$2:$A$35,F994),TRUE,FALSE)</f>
        <v>0</v>
      </c>
      <c r="M994" t="b">
        <f t="shared" si="57"/>
        <v>0</v>
      </c>
      <c r="N994" s="3">
        <f t="shared" si="56"/>
        <v>0.318</v>
      </c>
      <c r="O994" t="b">
        <f t="shared" si="58"/>
        <v>0</v>
      </c>
      <c r="P994" t="str">
        <f>VLOOKUP(C994,'Feedstock source'!$A$1:$B$8,2,FALSE)</f>
        <v>wood</v>
      </c>
      <c r="Q994" t="str">
        <f>VLOOKUP($F994,'PAHs abbreviations'!$A$2:$B$17,2,FALSE)</f>
        <v>Pyr</v>
      </c>
      <c r="R994" s="3">
        <v>0.318</v>
      </c>
    </row>
    <row r="995" spans="1:18" hidden="1">
      <c r="A995" t="s">
        <v>2</v>
      </c>
      <c r="B995" t="s">
        <v>122</v>
      </c>
      <c r="C995" t="s">
        <v>38</v>
      </c>
      <c r="D995">
        <v>600</v>
      </c>
      <c r="E995" t="s">
        <v>119</v>
      </c>
      <c r="F995" t="s">
        <v>54</v>
      </c>
      <c r="G995" t="s">
        <v>46</v>
      </c>
      <c r="H995" s="3">
        <v>0.34300000000000003</v>
      </c>
      <c r="I995" t="s">
        <v>0</v>
      </c>
      <c r="J995" s="1" t="s">
        <v>119</v>
      </c>
      <c r="K995" s="1" t="s">
        <v>119</v>
      </c>
      <c r="L995" t="b">
        <f>IF(COUNTIF(carcinogens!$A$2:$A$35,F995),TRUE,FALSE)</f>
        <v>0</v>
      </c>
      <c r="M995" t="b">
        <f t="shared" si="57"/>
        <v>0</v>
      </c>
      <c r="N995" s="3">
        <f t="shared" si="56"/>
        <v>0.34300000000000003</v>
      </c>
      <c r="O995" t="b">
        <f t="shared" si="58"/>
        <v>0</v>
      </c>
      <c r="P995" t="str">
        <f>VLOOKUP(C995,'Feedstock source'!$A$1:$B$8,2,FALSE)</f>
        <v>wood</v>
      </c>
      <c r="Q995" t="str">
        <f>VLOOKUP($F995,'PAHs abbreviations'!$A$2:$B$17,2,FALSE)</f>
        <v>Pyr</v>
      </c>
      <c r="R995" s="3">
        <v>0.34300000000000003</v>
      </c>
    </row>
    <row r="996" spans="1:18" hidden="1">
      <c r="A996" t="s">
        <v>3</v>
      </c>
      <c r="B996" t="s">
        <v>17</v>
      </c>
      <c r="C996" t="s">
        <v>38</v>
      </c>
      <c r="D996">
        <v>800</v>
      </c>
      <c r="E996" t="s">
        <v>119</v>
      </c>
      <c r="F996" t="s">
        <v>49</v>
      </c>
      <c r="G996" t="s">
        <v>46</v>
      </c>
      <c r="H996" s="3">
        <v>5.2999999999999999E-2</v>
      </c>
      <c r="I996" t="s">
        <v>0</v>
      </c>
      <c r="J996" s="1" t="s">
        <v>119</v>
      </c>
      <c r="K996" s="1" t="s">
        <v>119</v>
      </c>
      <c r="L996" t="b">
        <f>IF(COUNTIF(carcinogens!$A$2:$A$35,F996),TRUE,FALSE)</f>
        <v>0</v>
      </c>
      <c r="M996" t="b">
        <f t="shared" si="57"/>
        <v>0</v>
      </c>
      <c r="N996" s="3">
        <f t="shared" ref="N996:N1059" si="59">H996</f>
        <v>5.2999999999999999E-2</v>
      </c>
      <c r="O996" t="b">
        <f t="shared" si="58"/>
        <v>0</v>
      </c>
      <c r="P996" t="str">
        <f>VLOOKUP(C996,'Feedstock source'!$A$1:$B$8,2,FALSE)</f>
        <v>wood</v>
      </c>
      <c r="Q996" t="str">
        <f>VLOOKUP($F996,'PAHs abbreviations'!$A$2:$B$17,2,FALSE)</f>
        <v>Ace</v>
      </c>
      <c r="R996" s="3">
        <v>5.2999999999999999E-2</v>
      </c>
    </row>
    <row r="997" spans="1:18" hidden="1">
      <c r="A997" t="s">
        <v>3</v>
      </c>
      <c r="B997" t="s">
        <v>17</v>
      </c>
      <c r="C997" t="s">
        <v>38</v>
      </c>
      <c r="D997">
        <v>800</v>
      </c>
      <c r="E997" t="s">
        <v>119</v>
      </c>
      <c r="F997" t="s">
        <v>49</v>
      </c>
      <c r="G997" t="s">
        <v>46</v>
      </c>
      <c r="H997" s="3">
        <v>5.6000000000000001E-2</v>
      </c>
      <c r="I997" t="s">
        <v>0</v>
      </c>
      <c r="J997" s="1" t="s">
        <v>119</v>
      </c>
      <c r="K997" s="1" t="s">
        <v>119</v>
      </c>
      <c r="L997" t="b">
        <f>IF(COUNTIF(carcinogens!$A$2:$A$35,F997),TRUE,FALSE)</f>
        <v>0</v>
      </c>
      <c r="M997" t="b">
        <f t="shared" si="57"/>
        <v>0</v>
      </c>
      <c r="N997" s="3">
        <f t="shared" si="59"/>
        <v>5.6000000000000001E-2</v>
      </c>
      <c r="O997" t="b">
        <f t="shared" si="58"/>
        <v>0</v>
      </c>
      <c r="P997" t="str">
        <f>VLOOKUP(C997,'Feedstock source'!$A$1:$B$8,2,FALSE)</f>
        <v>wood</v>
      </c>
      <c r="Q997" t="str">
        <f>VLOOKUP($F997,'PAHs abbreviations'!$A$2:$B$17,2,FALSE)</f>
        <v>Ace</v>
      </c>
      <c r="R997" s="3">
        <v>5.6000000000000001E-2</v>
      </c>
    </row>
    <row r="998" spans="1:18" hidden="1">
      <c r="A998" t="s">
        <v>3</v>
      </c>
      <c r="B998" t="s">
        <v>17</v>
      </c>
      <c r="C998" t="s">
        <v>38</v>
      </c>
      <c r="D998">
        <v>800</v>
      </c>
      <c r="E998" t="s">
        <v>119</v>
      </c>
      <c r="F998" t="s">
        <v>49</v>
      </c>
      <c r="G998" t="s">
        <v>46</v>
      </c>
      <c r="H998" s="3">
        <v>5.8000000000000003E-2</v>
      </c>
      <c r="I998" t="s">
        <v>0</v>
      </c>
      <c r="J998" s="1" t="s">
        <v>119</v>
      </c>
      <c r="K998" s="1" t="s">
        <v>119</v>
      </c>
      <c r="L998" t="b">
        <f>IF(COUNTIF(carcinogens!$A$2:$A$35,F998),TRUE,FALSE)</f>
        <v>0</v>
      </c>
      <c r="M998" t="b">
        <f t="shared" si="57"/>
        <v>0</v>
      </c>
      <c r="N998" s="3">
        <f t="shared" si="59"/>
        <v>5.8000000000000003E-2</v>
      </c>
      <c r="O998" t="b">
        <f t="shared" si="58"/>
        <v>0</v>
      </c>
      <c r="P998" t="str">
        <f>VLOOKUP(C998,'Feedstock source'!$A$1:$B$8,2,FALSE)</f>
        <v>wood</v>
      </c>
      <c r="Q998" t="str">
        <f>VLOOKUP($F998,'PAHs abbreviations'!$A$2:$B$17,2,FALSE)</f>
        <v>Ace</v>
      </c>
      <c r="R998" s="3">
        <v>5.8000000000000003E-2</v>
      </c>
    </row>
    <row r="999" spans="1:18" hidden="1">
      <c r="A999" t="s">
        <v>3</v>
      </c>
      <c r="B999" t="s">
        <v>17</v>
      </c>
      <c r="C999" t="s">
        <v>38</v>
      </c>
      <c r="D999">
        <v>800</v>
      </c>
      <c r="E999" t="s">
        <v>119</v>
      </c>
      <c r="F999" t="s">
        <v>48</v>
      </c>
      <c r="G999" t="s">
        <v>46</v>
      </c>
      <c r="H999" s="3">
        <v>0.217</v>
      </c>
      <c r="I999" t="s">
        <v>0</v>
      </c>
      <c r="J999" s="1" t="s">
        <v>119</v>
      </c>
      <c r="K999" s="1" t="s">
        <v>119</v>
      </c>
      <c r="L999" t="b">
        <f>IF(COUNTIF(carcinogens!$A$2:$A$35,F999),TRUE,FALSE)</f>
        <v>0</v>
      </c>
      <c r="M999" t="b">
        <f t="shared" si="57"/>
        <v>0</v>
      </c>
      <c r="N999" s="3">
        <f t="shared" si="59"/>
        <v>0.217</v>
      </c>
      <c r="O999" t="b">
        <f t="shared" si="58"/>
        <v>0</v>
      </c>
      <c r="P999" t="str">
        <f>VLOOKUP(C999,'Feedstock source'!$A$1:$B$8,2,FALSE)</f>
        <v>wood</v>
      </c>
      <c r="Q999" t="str">
        <f>VLOOKUP($F999,'PAHs abbreviations'!$A$2:$B$17,2,FALSE)</f>
        <v>Acy</v>
      </c>
      <c r="R999" s="3">
        <v>0.217</v>
      </c>
    </row>
    <row r="1000" spans="1:18" hidden="1">
      <c r="A1000" t="s">
        <v>3</v>
      </c>
      <c r="B1000" t="s">
        <v>17</v>
      </c>
      <c r="C1000" t="s">
        <v>38</v>
      </c>
      <c r="D1000">
        <v>800</v>
      </c>
      <c r="E1000" t="s">
        <v>119</v>
      </c>
      <c r="F1000" t="s">
        <v>48</v>
      </c>
      <c r="G1000" t="s">
        <v>46</v>
      </c>
      <c r="H1000" s="3">
        <v>0.254</v>
      </c>
      <c r="I1000" t="s">
        <v>0</v>
      </c>
      <c r="J1000" s="1" t="s">
        <v>119</v>
      </c>
      <c r="K1000" s="1" t="s">
        <v>119</v>
      </c>
      <c r="L1000" t="b">
        <f>IF(COUNTIF(carcinogens!$A$2:$A$35,F1000),TRUE,FALSE)</f>
        <v>0</v>
      </c>
      <c r="M1000" t="b">
        <f t="shared" si="57"/>
        <v>0</v>
      </c>
      <c r="N1000" s="3">
        <f t="shared" si="59"/>
        <v>0.254</v>
      </c>
      <c r="O1000" t="b">
        <f t="shared" si="58"/>
        <v>0</v>
      </c>
      <c r="P1000" t="str">
        <f>VLOOKUP(C1000,'Feedstock source'!$A$1:$B$8,2,FALSE)</f>
        <v>wood</v>
      </c>
      <c r="Q1000" t="str">
        <f>VLOOKUP($F1000,'PAHs abbreviations'!$A$2:$B$17,2,FALSE)</f>
        <v>Acy</v>
      </c>
      <c r="R1000" s="3">
        <v>0.254</v>
      </c>
    </row>
    <row r="1001" spans="1:18" hidden="1">
      <c r="A1001" t="s">
        <v>3</v>
      </c>
      <c r="B1001" t="s">
        <v>17</v>
      </c>
      <c r="C1001" t="s">
        <v>38</v>
      </c>
      <c r="D1001">
        <v>800</v>
      </c>
      <c r="E1001" t="s">
        <v>119</v>
      </c>
      <c r="F1001" t="s">
        <v>48</v>
      </c>
      <c r="G1001" t="s">
        <v>46</v>
      </c>
      <c r="H1001" s="3">
        <v>0.27</v>
      </c>
      <c r="I1001" t="s">
        <v>0</v>
      </c>
      <c r="J1001" s="1" t="s">
        <v>119</v>
      </c>
      <c r="K1001" s="1" t="s">
        <v>119</v>
      </c>
      <c r="L1001" t="b">
        <f>IF(COUNTIF(carcinogens!$A$2:$A$35,F1001),TRUE,FALSE)</f>
        <v>0</v>
      </c>
      <c r="M1001" t="b">
        <f t="shared" si="57"/>
        <v>0</v>
      </c>
      <c r="N1001" s="3">
        <f t="shared" si="59"/>
        <v>0.27</v>
      </c>
      <c r="O1001" t="b">
        <f t="shared" si="58"/>
        <v>0</v>
      </c>
      <c r="P1001" t="str">
        <f>VLOOKUP(C1001,'Feedstock source'!$A$1:$B$8,2,FALSE)</f>
        <v>wood</v>
      </c>
      <c r="Q1001" t="str">
        <f>VLOOKUP($F1001,'PAHs abbreviations'!$A$2:$B$17,2,FALSE)</f>
        <v>Acy</v>
      </c>
      <c r="R1001" s="3">
        <v>0.27</v>
      </c>
    </row>
    <row r="1002" spans="1:18" hidden="1">
      <c r="A1002" t="s">
        <v>3</v>
      </c>
      <c r="B1002" t="s">
        <v>17</v>
      </c>
      <c r="C1002" t="s">
        <v>38</v>
      </c>
      <c r="D1002">
        <v>800</v>
      </c>
      <c r="E1002" t="s">
        <v>119</v>
      </c>
      <c r="F1002" t="s">
        <v>52</v>
      </c>
      <c r="G1002" t="s">
        <v>46</v>
      </c>
      <c r="H1002" s="3">
        <v>0.19600000000000001</v>
      </c>
      <c r="I1002" t="s">
        <v>0</v>
      </c>
      <c r="J1002" s="1" t="s">
        <v>119</v>
      </c>
      <c r="K1002" s="1" t="s">
        <v>119</v>
      </c>
      <c r="L1002" t="b">
        <f>IF(COUNTIF(carcinogens!$A$2:$A$35,F1002),TRUE,FALSE)</f>
        <v>0</v>
      </c>
      <c r="M1002" t="b">
        <f t="shared" si="57"/>
        <v>0</v>
      </c>
      <c r="N1002" s="3">
        <f t="shared" si="59"/>
        <v>0.19600000000000001</v>
      </c>
      <c r="O1002" t="b">
        <f t="shared" si="58"/>
        <v>0</v>
      </c>
      <c r="P1002" t="str">
        <f>VLOOKUP(C1002,'Feedstock source'!$A$1:$B$8,2,FALSE)</f>
        <v>wood</v>
      </c>
      <c r="Q1002" t="str">
        <f>VLOOKUP($F1002,'PAHs abbreviations'!$A$2:$B$17,2,FALSE)</f>
        <v>Ant</v>
      </c>
      <c r="R1002" s="3">
        <v>0.19600000000000001</v>
      </c>
    </row>
    <row r="1003" spans="1:18" hidden="1">
      <c r="A1003" t="s">
        <v>3</v>
      </c>
      <c r="B1003" t="s">
        <v>17</v>
      </c>
      <c r="C1003" t="s">
        <v>38</v>
      </c>
      <c r="D1003">
        <v>800</v>
      </c>
      <c r="E1003" t="s">
        <v>119</v>
      </c>
      <c r="F1003" t="s">
        <v>52</v>
      </c>
      <c r="G1003" t="s">
        <v>46</v>
      </c>
      <c r="H1003" s="3">
        <v>0.223</v>
      </c>
      <c r="I1003" t="s">
        <v>0</v>
      </c>
      <c r="J1003" s="1" t="s">
        <v>119</v>
      </c>
      <c r="K1003" s="1" t="s">
        <v>119</v>
      </c>
      <c r="L1003" t="b">
        <f>IF(COUNTIF(carcinogens!$A$2:$A$35,F1003),TRUE,FALSE)</f>
        <v>0</v>
      </c>
      <c r="M1003" t="b">
        <f t="shared" si="57"/>
        <v>0</v>
      </c>
      <c r="N1003" s="3">
        <f t="shared" si="59"/>
        <v>0.223</v>
      </c>
      <c r="O1003" t="b">
        <f t="shared" si="58"/>
        <v>0</v>
      </c>
      <c r="P1003" t="str">
        <f>VLOOKUP(C1003,'Feedstock source'!$A$1:$B$8,2,FALSE)</f>
        <v>wood</v>
      </c>
      <c r="Q1003" t="str">
        <f>VLOOKUP($F1003,'PAHs abbreviations'!$A$2:$B$17,2,FALSE)</f>
        <v>Ant</v>
      </c>
      <c r="R1003" s="3">
        <v>0.223</v>
      </c>
    </row>
    <row r="1004" spans="1:18" hidden="1">
      <c r="A1004" t="s">
        <v>3</v>
      </c>
      <c r="B1004" t="s">
        <v>17</v>
      </c>
      <c r="C1004" t="s">
        <v>38</v>
      </c>
      <c r="D1004">
        <v>800</v>
      </c>
      <c r="E1004" t="s">
        <v>119</v>
      </c>
      <c r="F1004" t="s">
        <v>52</v>
      </c>
      <c r="G1004" t="s">
        <v>46</v>
      </c>
      <c r="H1004" s="3">
        <v>0.23599999999999999</v>
      </c>
      <c r="I1004" t="s">
        <v>0</v>
      </c>
      <c r="J1004" s="1" t="s">
        <v>119</v>
      </c>
      <c r="K1004" s="1" t="s">
        <v>119</v>
      </c>
      <c r="L1004" t="b">
        <f>IF(COUNTIF(carcinogens!$A$2:$A$35,F1004),TRUE,FALSE)</f>
        <v>0</v>
      </c>
      <c r="M1004" t="b">
        <f t="shared" si="57"/>
        <v>0</v>
      </c>
      <c r="N1004" s="3">
        <f t="shared" si="59"/>
        <v>0.23599999999999999</v>
      </c>
      <c r="O1004" t="b">
        <f t="shared" si="58"/>
        <v>0</v>
      </c>
      <c r="P1004" t="str">
        <f>VLOOKUP(C1004,'Feedstock source'!$A$1:$B$8,2,FALSE)</f>
        <v>wood</v>
      </c>
      <c r="Q1004" t="str">
        <f>VLOOKUP($F1004,'PAHs abbreviations'!$A$2:$B$17,2,FALSE)</f>
        <v>Ant</v>
      </c>
      <c r="R1004" s="3">
        <v>0.23599999999999999</v>
      </c>
    </row>
    <row r="1005" spans="1:18" hidden="1">
      <c r="A1005" t="s">
        <v>3</v>
      </c>
      <c r="B1005" t="s">
        <v>17</v>
      </c>
      <c r="C1005" t="s">
        <v>38</v>
      </c>
      <c r="D1005">
        <v>800</v>
      </c>
      <c r="E1005" t="s">
        <v>119</v>
      </c>
      <c r="F1005" t="s">
        <v>55</v>
      </c>
      <c r="G1005" t="s">
        <v>46</v>
      </c>
      <c r="H1005" s="3">
        <v>3.3000000000000002E-2</v>
      </c>
      <c r="I1005" t="s">
        <v>0</v>
      </c>
      <c r="J1005" s="1" t="s">
        <v>119</v>
      </c>
      <c r="K1005" s="1" t="s">
        <v>119</v>
      </c>
      <c r="L1005" t="b">
        <f>IF(COUNTIF(carcinogens!$A$2:$A$35,F1005),TRUE,FALSE)</f>
        <v>1</v>
      </c>
      <c r="M1005" t="b">
        <f t="shared" si="57"/>
        <v>0</v>
      </c>
      <c r="N1005" s="3">
        <f t="shared" si="59"/>
        <v>3.3000000000000002E-2</v>
      </c>
      <c r="O1005" t="b">
        <f t="shared" si="58"/>
        <v>0</v>
      </c>
      <c r="P1005" t="str">
        <f>VLOOKUP(C1005,'Feedstock source'!$A$1:$B$8,2,FALSE)</f>
        <v>wood</v>
      </c>
      <c r="Q1005" t="str">
        <f>VLOOKUP($F1005,'PAHs abbreviations'!$A$2:$B$17,2,FALSE)</f>
        <v>B(a)A</v>
      </c>
      <c r="R1005" s="3">
        <v>3.3000000000000002E-2</v>
      </c>
    </row>
    <row r="1006" spans="1:18" hidden="1">
      <c r="A1006" t="s">
        <v>3</v>
      </c>
      <c r="B1006" t="s">
        <v>17</v>
      </c>
      <c r="C1006" t="s">
        <v>38</v>
      </c>
      <c r="D1006">
        <v>800</v>
      </c>
      <c r="E1006" t="s">
        <v>119</v>
      </c>
      <c r="F1006" t="s">
        <v>55</v>
      </c>
      <c r="G1006" t="s">
        <v>46</v>
      </c>
      <c r="H1006" s="3">
        <v>3.6999999999999998E-2</v>
      </c>
      <c r="I1006" t="s">
        <v>0</v>
      </c>
      <c r="J1006" s="1" t="s">
        <v>119</v>
      </c>
      <c r="K1006" s="1" t="s">
        <v>119</v>
      </c>
      <c r="L1006" t="b">
        <f>IF(COUNTIF(carcinogens!$A$2:$A$35,F1006),TRUE,FALSE)</f>
        <v>1</v>
      </c>
      <c r="M1006" t="b">
        <f t="shared" si="57"/>
        <v>0</v>
      </c>
      <c r="N1006" s="3">
        <f t="shared" si="59"/>
        <v>3.6999999999999998E-2</v>
      </c>
      <c r="O1006" t="b">
        <f t="shared" si="58"/>
        <v>0</v>
      </c>
      <c r="P1006" t="str">
        <f>VLOOKUP(C1006,'Feedstock source'!$A$1:$B$8,2,FALSE)</f>
        <v>wood</v>
      </c>
      <c r="Q1006" t="str">
        <f>VLOOKUP($F1006,'PAHs abbreviations'!$A$2:$B$17,2,FALSE)</f>
        <v>B(a)A</v>
      </c>
      <c r="R1006" s="3">
        <v>3.6999999999999998E-2</v>
      </c>
    </row>
    <row r="1007" spans="1:18" hidden="1">
      <c r="A1007" t="s">
        <v>3</v>
      </c>
      <c r="B1007" t="s">
        <v>17</v>
      </c>
      <c r="C1007" t="s">
        <v>38</v>
      </c>
      <c r="D1007">
        <v>800</v>
      </c>
      <c r="E1007" t="s">
        <v>119</v>
      </c>
      <c r="F1007" t="s">
        <v>55</v>
      </c>
      <c r="G1007" t="s">
        <v>46</v>
      </c>
      <c r="H1007" s="3">
        <v>3.6999999999999998E-2</v>
      </c>
      <c r="I1007" t="s">
        <v>0</v>
      </c>
      <c r="J1007" s="1" t="s">
        <v>119</v>
      </c>
      <c r="K1007" s="1" t="s">
        <v>119</v>
      </c>
      <c r="L1007" t="b">
        <f>IF(COUNTIF(carcinogens!$A$2:$A$35,F1007),TRUE,FALSE)</f>
        <v>1</v>
      </c>
      <c r="M1007" t="b">
        <f t="shared" si="57"/>
        <v>0</v>
      </c>
      <c r="N1007" s="3">
        <f t="shared" si="59"/>
        <v>3.6999999999999998E-2</v>
      </c>
      <c r="O1007" t="b">
        <f t="shared" si="58"/>
        <v>0</v>
      </c>
      <c r="P1007" t="str">
        <f>VLOOKUP(C1007,'Feedstock source'!$A$1:$B$8,2,FALSE)</f>
        <v>wood</v>
      </c>
      <c r="Q1007" t="str">
        <f>VLOOKUP($F1007,'PAHs abbreviations'!$A$2:$B$17,2,FALSE)</f>
        <v>B(a)A</v>
      </c>
      <c r="R1007" s="3">
        <v>3.6999999999999998E-2</v>
      </c>
    </row>
    <row r="1008" spans="1:18" hidden="1">
      <c r="A1008" t="s">
        <v>3</v>
      </c>
      <c r="B1008" t="s">
        <v>17</v>
      </c>
      <c r="C1008" t="s">
        <v>38</v>
      </c>
      <c r="D1008">
        <v>800</v>
      </c>
      <c r="E1008" t="s">
        <v>119</v>
      </c>
      <c r="F1008" t="s">
        <v>59</v>
      </c>
      <c r="G1008" t="s">
        <v>46</v>
      </c>
      <c r="H1008" s="3">
        <v>4.1000000000000002E-2</v>
      </c>
      <c r="I1008" t="s">
        <v>0</v>
      </c>
      <c r="J1008" s="1" t="s">
        <v>119</v>
      </c>
      <c r="K1008" s="1" t="s">
        <v>119</v>
      </c>
      <c r="L1008" t="b">
        <f>IF(COUNTIF(carcinogens!$A$2:$A$35,F1008),TRUE,FALSE)</f>
        <v>1</v>
      </c>
      <c r="M1008" t="b">
        <f t="shared" si="57"/>
        <v>0</v>
      </c>
      <c r="N1008" s="3">
        <f t="shared" si="59"/>
        <v>4.1000000000000002E-2</v>
      </c>
      <c r="O1008" t="b">
        <f t="shared" si="58"/>
        <v>0</v>
      </c>
      <c r="P1008" t="str">
        <f>VLOOKUP(C1008,'Feedstock source'!$A$1:$B$8,2,FALSE)</f>
        <v>wood</v>
      </c>
      <c r="Q1008" t="str">
        <f>VLOOKUP($F1008,'PAHs abbreviations'!$A$2:$B$17,2,FALSE)</f>
        <v>B(a)P</v>
      </c>
      <c r="R1008" s="3">
        <v>4.1000000000000002E-2</v>
      </c>
    </row>
    <row r="1009" spans="1:18" hidden="1">
      <c r="A1009" t="s">
        <v>3</v>
      </c>
      <c r="B1009" t="s">
        <v>17</v>
      </c>
      <c r="C1009" t="s">
        <v>38</v>
      </c>
      <c r="D1009">
        <v>800</v>
      </c>
      <c r="E1009" t="s">
        <v>119</v>
      </c>
      <c r="F1009" t="s">
        <v>59</v>
      </c>
      <c r="G1009" t="s">
        <v>46</v>
      </c>
      <c r="H1009" s="3">
        <v>0.05</v>
      </c>
      <c r="I1009" t="s">
        <v>0</v>
      </c>
      <c r="J1009" s="1" t="s">
        <v>119</v>
      </c>
      <c r="K1009" s="1" t="s">
        <v>119</v>
      </c>
      <c r="L1009" t="b">
        <f>IF(COUNTIF(carcinogens!$A$2:$A$35,F1009),TRUE,FALSE)</f>
        <v>1</v>
      </c>
      <c r="M1009" t="b">
        <f t="shared" si="57"/>
        <v>0</v>
      </c>
      <c r="N1009" s="3">
        <f t="shared" si="59"/>
        <v>0.05</v>
      </c>
      <c r="O1009" t="b">
        <f t="shared" si="58"/>
        <v>0</v>
      </c>
      <c r="P1009" t="str">
        <f>VLOOKUP(C1009,'Feedstock source'!$A$1:$B$8,2,FALSE)</f>
        <v>wood</v>
      </c>
      <c r="Q1009" t="str">
        <f>VLOOKUP($F1009,'PAHs abbreviations'!$A$2:$B$17,2,FALSE)</f>
        <v>B(a)P</v>
      </c>
      <c r="R1009" s="3">
        <v>0.05</v>
      </c>
    </row>
    <row r="1010" spans="1:18" hidden="1">
      <c r="A1010" t="s">
        <v>3</v>
      </c>
      <c r="B1010" t="s">
        <v>17</v>
      </c>
      <c r="C1010" t="s">
        <v>38</v>
      </c>
      <c r="D1010">
        <v>800</v>
      </c>
      <c r="E1010" t="s">
        <v>119</v>
      </c>
      <c r="F1010" t="s">
        <v>59</v>
      </c>
      <c r="G1010" t="s">
        <v>46</v>
      </c>
      <c r="H1010" s="3">
        <v>5.3999999999999902E-2</v>
      </c>
      <c r="I1010" t="s">
        <v>0</v>
      </c>
      <c r="J1010" s="1" t="s">
        <v>119</v>
      </c>
      <c r="K1010" s="1" t="s">
        <v>119</v>
      </c>
      <c r="L1010" t="b">
        <f>IF(COUNTIF(carcinogens!$A$2:$A$35,F1010),TRUE,FALSE)</f>
        <v>1</v>
      </c>
      <c r="M1010" t="b">
        <f t="shared" si="57"/>
        <v>0</v>
      </c>
      <c r="N1010" s="3">
        <f t="shared" si="59"/>
        <v>5.3999999999999902E-2</v>
      </c>
      <c r="O1010" t="b">
        <f t="shared" si="58"/>
        <v>0</v>
      </c>
      <c r="P1010" t="str">
        <f>VLOOKUP(C1010,'Feedstock source'!$A$1:$B$8,2,FALSE)</f>
        <v>wood</v>
      </c>
      <c r="Q1010" t="str">
        <f>VLOOKUP($F1010,'PAHs abbreviations'!$A$2:$B$17,2,FALSE)</f>
        <v>B(a)P</v>
      </c>
      <c r="R1010" s="3">
        <v>5.3999999999999902E-2</v>
      </c>
    </row>
    <row r="1011" spans="1:18" hidden="1">
      <c r="A1011" t="s">
        <v>3</v>
      </c>
      <c r="B1011" t="s">
        <v>17</v>
      </c>
      <c r="C1011" t="s">
        <v>38</v>
      </c>
      <c r="D1011">
        <v>800</v>
      </c>
      <c r="E1011" t="s">
        <v>119</v>
      </c>
      <c r="F1011" t="s">
        <v>57</v>
      </c>
      <c r="G1011" t="s">
        <v>46</v>
      </c>
      <c r="H1011" s="3">
        <v>2.8000000000000001E-2</v>
      </c>
      <c r="I1011" t="s">
        <v>0</v>
      </c>
      <c r="J1011" s="1" t="s">
        <v>119</v>
      </c>
      <c r="K1011" s="1" t="s">
        <v>119</v>
      </c>
      <c r="L1011" t="b">
        <f>IF(COUNTIF(carcinogens!$A$2:$A$35,F1011),TRUE,FALSE)</f>
        <v>1</v>
      </c>
      <c r="M1011" t="b">
        <f t="shared" si="57"/>
        <v>0</v>
      </c>
      <c r="N1011" s="3">
        <f t="shared" si="59"/>
        <v>2.8000000000000001E-2</v>
      </c>
      <c r="O1011" t="b">
        <f t="shared" si="58"/>
        <v>0</v>
      </c>
      <c r="P1011" t="str">
        <f>VLOOKUP(C1011,'Feedstock source'!$A$1:$B$8,2,FALSE)</f>
        <v>wood</v>
      </c>
      <c r="Q1011" t="str">
        <f>VLOOKUP($F1011,'PAHs abbreviations'!$A$2:$B$17,2,FALSE)</f>
        <v>B(b)F</v>
      </c>
      <c r="R1011" s="3">
        <v>2.8000000000000001E-2</v>
      </c>
    </row>
    <row r="1012" spans="1:18" hidden="1">
      <c r="A1012" t="s">
        <v>3</v>
      </c>
      <c r="B1012" t="s">
        <v>17</v>
      </c>
      <c r="C1012" t="s">
        <v>38</v>
      </c>
      <c r="D1012">
        <v>800</v>
      </c>
      <c r="E1012" t="s">
        <v>119</v>
      </c>
      <c r="F1012" t="s">
        <v>57</v>
      </c>
      <c r="G1012" t="s">
        <v>46</v>
      </c>
      <c r="H1012" s="3">
        <v>3.5000000000000003E-2</v>
      </c>
      <c r="I1012" t="s">
        <v>0</v>
      </c>
      <c r="J1012" s="1" t="s">
        <v>119</v>
      </c>
      <c r="K1012" s="1" t="s">
        <v>119</v>
      </c>
      <c r="L1012" t="b">
        <f>IF(COUNTIF(carcinogens!$A$2:$A$35,F1012),TRUE,FALSE)</f>
        <v>1</v>
      </c>
      <c r="M1012" t="b">
        <f t="shared" si="57"/>
        <v>0</v>
      </c>
      <c r="N1012" s="3">
        <f t="shared" si="59"/>
        <v>3.5000000000000003E-2</v>
      </c>
      <c r="O1012" t="b">
        <f t="shared" si="58"/>
        <v>0</v>
      </c>
      <c r="P1012" t="str">
        <f>VLOOKUP(C1012,'Feedstock source'!$A$1:$B$8,2,FALSE)</f>
        <v>wood</v>
      </c>
      <c r="Q1012" t="str">
        <f>VLOOKUP($F1012,'PAHs abbreviations'!$A$2:$B$17,2,FALSE)</f>
        <v>B(b)F</v>
      </c>
      <c r="R1012" s="3">
        <v>3.5000000000000003E-2</v>
      </c>
    </row>
    <row r="1013" spans="1:18" hidden="1">
      <c r="A1013" t="s">
        <v>3</v>
      </c>
      <c r="B1013" t="s">
        <v>17</v>
      </c>
      <c r="C1013" t="s">
        <v>38</v>
      </c>
      <c r="D1013">
        <v>800</v>
      </c>
      <c r="E1013" t="s">
        <v>119</v>
      </c>
      <c r="F1013" t="s">
        <v>57</v>
      </c>
      <c r="G1013" t="s">
        <v>46</v>
      </c>
      <c r="H1013" s="3">
        <v>3.5999999999999997E-2</v>
      </c>
      <c r="I1013" t="s">
        <v>0</v>
      </c>
      <c r="J1013" s="1" t="s">
        <v>119</v>
      </c>
      <c r="K1013" s="1" t="s">
        <v>119</v>
      </c>
      <c r="L1013" t="b">
        <f>IF(COUNTIF(carcinogens!$A$2:$A$35,F1013),TRUE,FALSE)</f>
        <v>1</v>
      </c>
      <c r="M1013" t="b">
        <f t="shared" si="57"/>
        <v>0</v>
      </c>
      <c r="N1013" s="3">
        <f t="shared" si="59"/>
        <v>3.5999999999999997E-2</v>
      </c>
      <c r="O1013" t="b">
        <f t="shared" si="58"/>
        <v>0</v>
      </c>
      <c r="P1013" t="str">
        <f>VLOOKUP(C1013,'Feedstock source'!$A$1:$B$8,2,FALSE)</f>
        <v>wood</v>
      </c>
      <c r="Q1013" t="str">
        <f>VLOOKUP($F1013,'PAHs abbreviations'!$A$2:$B$17,2,FALSE)</f>
        <v>B(b)F</v>
      </c>
      <c r="R1013" s="3">
        <v>3.5999999999999997E-2</v>
      </c>
    </row>
    <row r="1014" spans="1:18" hidden="1">
      <c r="A1014" t="s">
        <v>3</v>
      </c>
      <c r="B1014" t="s">
        <v>17</v>
      </c>
      <c r="C1014" t="s">
        <v>38</v>
      </c>
      <c r="D1014">
        <v>800</v>
      </c>
      <c r="E1014" t="s">
        <v>119</v>
      </c>
      <c r="F1014" t="s">
        <v>61</v>
      </c>
      <c r="G1014" t="s">
        <v>46</v>
      </c>
      <c r="H1014" s="3">
        <v>1.7000000000000001E-2</v>
      </c>
      <c r="I1014" t="s">
        <v>0</v>
      </c>
      <c r="J1014" s="1" t="s">
        <v>119</v>
      </c>
      <c r="K1014" s="1" t="s">
        <v>119</v>
      </c>
      <c r="L1014" t="b">
        <f>IF(COUNTIF(carcinogens!$A$2:$A$35,F1014),TRUE,FALSE)</f>
        <v>1</v>
      </c>
      <c r="M1014" t="b">
        <f t="shared" si="57"/>
        <v>0</v>
      </c>
      <c r="N1014" s="3">
        <f t="shared" si="59"/>
        <v>1.7000000000000001E-2</v>
      </c>
      <c r="O1014" t="b">
        <f t="shared" si="58"/>
        <v>0</v>
      </c>
      <c r="P1014" t="str">
        <f>VLOOKUP(C1014,'Feedstock source'!$A$1:$B$8,2,FALSE)</f>
        <v>wood</v>
      </c>
      <c r="Q1014" t="str">
        <f>VLOOKUP($F1014,'PAHs abbreviations'!$A$2:$B$17,2,FALSE)</f>
        <v>B(ghi)P</v>
      </c>
      <c r="R1014" s="3">
        <v>1.7000000000000001E-2</v>
      </c>
    </row>
    <row r="1015" spans="1:18" hidden="1">
      <c r="A1015" t="s">
        <v>3</v>
      </c>
      <c r="B1015" t="s">
        <v>17</v>
      </c>
      <c r="C1015" t="s">
        <v>38</v>
      </c>
      <c r="D1015">
        <v>800</v>
      </c>
      <c r="E1015" t="s">
        <v>119</v>
      </c>
      <c r="F1015" t="s">
        <v>61</v>
      </c>
      <c r="G1015" t="s">
        <v>46</v>
      </c>
      <c r="H1015" s="3">
        <v>0.02</v>
      </c>
      <c r="I1015" t="s">
        <v>0</v>
      </c>
      <c r="J1015" s="1" t="s">
        <v>119</v>
      </c>
      <c r="K1015" s="1" t="s">
        <v>119</v>
      </c>
      <c r="L1015" t="b">
        <f>IF(COUNTIF(carcinogens!$A$2:$A$35,F1015),TRUE,FALSE)</f>
        <v>1</v>
      </c>
      <c r="M1015" t="b">
        <f t="shared" si="57"/>
        <v>0</v>
      </c>
      <c r="N1015" s="3">
        <f t="shared" si="59"/>
        <v>0.02</v>
      </c>
      <c r="O1015" t="b">
        <f t="shared" si="58"/>
        <v>0</v>
      </c>
      <c r="P1015" t="str">
        <f>VLOOKUP(C1015,'Feedstock source'!$A$1:$B$8,2,FALSE)</f>
        <v>wood</v>
      </c>
      <c r="Q1015" t="str">
        <f>VLOOKUP($F1015,'PAHs abbreviations'!$A$2:$B$17,2,FALSE)</f>
        <v>B(ghi)P</v>
      </c>
      <c r="R1015" s="3">
        <v>0.02</v>
      </c>
    </row>
    <row r="1016" spans="1:18" hidden="1">
      <c r="A1016" t="s">
        <v>3</v>
      </c>
      <c r="B1016" t="s">
        <v>17</v>
      </c>
      <c r="C1016" t="s">
        <v>38</v>
      </c>
      <c r="D1016">
        <v>800</v>
      </c>
      <c r="E1016" t="s">
        <v>119</v>
      </c>
      <c r="F1016" t="s">
        <v>61</v>
      </c>
      <c r="G1016" t="s">
        <v>46</v>
      </c>
      <c r="H1016" s="3">
        <v>2.1999999999999902E-2</v>
      </c>
      <c r="I1016" t="s">
        <v>0</v>
      </c>
      <c r="J1016" s="1" t="s">
        <v>119</v>
      </c>
      <c r="K1016" s="1" t="s">
        <v>119</v>
      </c>
      <c r="L1016" t="b">
        <f>IF(COUNTIF(carcinogens!$A$2:$A$35,F1016),TRUE,FALSE)</f>
        <v>1</v>
      </c>
      <c r="M1016" t="b">
        <f t="shared" si="57"/>
        <v>0</v>
      </c>
      <c r="N1016" s="3">
        <f t="shared" si="59"/>
        <v>2.1999999999999902E-2</v>
      </c>
      <c r="O1016" t="b">
        <f t="shared" si="58"/>
        <v>0</v>
      </c>
      <c r="P1016" t="str">
        <f>VLOOKUP(C1016,'Feedstock source'!$A$1:$B$8,2,FALSE)</f>
        <v>wood</v>
      </c>
      <c r="Q1016" t="str">
        <f>VLOOKUP($F1016,'PAHs abbreviations'!$A$2:$B$17,2,FALSE)</f>
        <v>B(ghi)P</v>
      </c>
      <c r="R1016" s="3">
        <v>2.1999999999999902E-2</v>
      </c>
    </row>
    <row r="1017" spans="1:18" hidden="1">
      <c r="A1017" t="s">
        <v>3</v>
      </c>
      <c r="B1017" t="s">
        <v>17</v>
      </c>
      <c r="C1017" t="s">
        <v>38</v>
      </c>
      <c r="D1017">
        <v>800</v>
      </c>
      <c r="E1017" t="s">
        <v>119</v>
      </c>
      <c r="F1017" t="s">
        <v>58</v>
      </c>
      <c r="G1017" t="s">
        <v>46</v>
      </c>
      <c r="H1017" s="3">
        <v>0.03</v>
      </c>
      <c r="I1017" t="s">
        <v>0</v>
      </c>
      <c r="J1017" s="1" t="s">
        <v>119</v>
      </c>
      <c r="K1017" s="1" t="s">
        <v>119</v>
      </c>
      <c r="L1017" t="b">
        <f>IF(COUNTIF(carcinogens!$A$2:$A$35,F1017),TRUE,FALSE)</f>
        <v>1</v>
      </c>
      <c r="M1017" t="b">
        <f t="shared" si="57"/>
        <v>0</v>
      </c>
      <c r="N1017" s="3">
        <f t="shared" si="59"/>
        <v>0.03</v>
      </c>
      <c r="O1017" t="b">
        <f t="shared" si="58"/>
        <v>0</v>
      </c>
      <c r="P1017" t="str">
        <f>VLOOKUP(C1017,'Feedstock source'!$A$1:$B$8,2,FALSE)</f>
        <v>wood</v>
      </c>
      <c r="Q1017" t="str">
        <f>VLOOKUP($F1017,'PAHs abbreviations'!$A$2:$B$17,2,FALSE)</f>
        <v>B(k)F</v>
      </c>
      <c r="R1017" s="3">
        <v>0.03</v>
      </c>
    </row>
    <row r="1018" spans="1:18" hidden="1">
      <c r="A1018" t="s">
        <v>3</v>
      </c>
      <c r="B1018" t="s">
        <v>17</v>
      </c>
      <c r="C1018" t="s">
        <v>38</v>
      </c>
      <c r="D1018">
        <v>800</v>
      </c>
      <c r="E1018" t="s">
        <v>119</v>
      </c>
      <c r="F1018" t="s">
        <v>58</v>
      </c>
      <c r="G1018" t="s">
        <v>46</v>
      </c>
      <c r="H1018" s="3">
        <v>3.4000000000000002E-2</v>
      </c>
      <c r="I1018" t="s">
        <v>0</v>
      </c>
      <c r="J1018" s="1" t="s">
        <v>119</v>
      </c>
      <c r="K1018" s="1" t="s">
        <v>119</v>
      </c>
      <c r="L1018" t="b">
        <f>IF(COUNTIF(carcinogens!$A$2:$A$35,F1018),TRUE,FALSE)</f>
        <v>1</v>
      </c>
      <c r="M1018" t="b">
        <f t="shared" si="57"/>
        <v>0</v>
      </c>
      <c r="N1018" s="3">
        <f t="shared" si="59"/>
        <v>3.4000000000000002E-2</v>
      </c>
      <c r="O1018" t="b">
        <f t="shared" si="58"/>
        <v>0</v>
      </c>
      <c r="P1018" t="str">
        <f>VLOOKUP(C1018,'Feedstock source'!$A$1:$B$8,2,FALSE)</f>
        <v>wood</v>
      </c>
      <c r="Q1018" t="str">
        <f>VLOOKUP($F1018,'PAHs abbreviations'!$A$2:$B$17,2,FALSE)</f>
        <v>B(k)F</v>
      </c>
      <c r="R1018" s="3">
        <v>3.4000000000000002E-2</v>
      </c>
    </row>
    <row r="1019" spans="1:18" hidden="1">
      <c r="A1019" t="s">
        <v>3</v>
      </c>
      <c r="B1019" t="s">
        <v>17</v>
      </c>
      <c r="C1019" t="s">
        <v>38</v>
      </c>
      <c r="D1019">
        <v>800</v>
      </c>
      <c r="E1019" t="s">
        <v>119</v>
      </c>
      <c r="F1019" t="s">
        <v>58</v>
      </c>
      <c r="G1019" t="s">
        <v>46</v>
      </c>
      <c r="H1019" s="3">
        <v>3.5999999999999997E-2</v>
      </c>
      <c r="I1019" t="s">
        <v>0</v>
      </c>
      <c r="J1019" s="1" t="s">
        <v>119</v>
      </c>
      <c r="K1019" s="1" t="s">
        <v>119</v>
      </c>
      <c r="L1019" t="b">
        <f>IF(COUNTIF(carcinogens!$A$2:$A$35,F1019),TRUE,FALSE)</f>
        <v>1</v>
      </c>
      <c r="M1019" t="b">
        <f t="shared" si="57"/>
        <v>0</v>
      </c>
      <c r="N1019" s="3">
        <f t="shared" si="59"/>
        <v>3.5999999999999997E-2</v>
      </c>
      <c r="O1019" t="b">
        <f t="shared" si="58"/>
        <v>0</v>
      </c>
      <c r="P1019" t="str">
        <f>VLOOKUP(C1019,'Feedstock source'!$A$1:$B$8,2,FALSE)</f>
        <v>wood</v>
      </c>
      <c r="Q1019" t="str">
        <f>VLOOKUP($F1019,'PAHs abbreviations'!$A$2:$B$17,2,FALSE)</f>
        <v>B(k)F</v>
      </c>
      <c r="R1019" s="3">
        <v>3.5999999999999997E-2</v>
      </c>
    </row>
    <row r="1020" spans="1:18" hidden="1">
      <c r="A1020" t="s">
        <v>3</v>
      </c>
      <c r="B1020" t="s">
        <v>17</v>
      </c>
      <c r="C1020" t="s">
        <v>38</v>
      </c>
      <c r="D1020">
        <v>800</v>
      </c>
      <c r="E1020" t="s">
        <v>119</v>
      </c>
      <c r="F1020" t="s">
        <v>56</v>
      </c>
      <c r="G1020" t="s">
        <v>46</v>
      </c>
      <c r="H1020" s="3">
        <v>4.3999999999999997E-2</v>
      </c>
      <c r="I1020" t="s">
        <v>0</v>
      </c>
      <c r="J1020" s="1" t="s">
        <v>119</v>
      </c>
      <c r="K1020" s="1" t="s">
        <v>119</v>
      </c>
      <c r="L1020" t="b">
        <f>IF(COUNTIF(carcinogens!$A$2:$A$35,F1020),TRUE,FALSE)</f>
        <v>1</v>
      </c>
      <c r="M1020" t="b">
        <f t="shared" si="57"/>
        <v>0</v>
      </c>
      <c r="N1020" s="3">
        <f t="shared" si="59"/>
        <v>4.3999999999999997E-2</v>
      </c>
      <c r="O1020" t="b">
        <f t="shared" si="58"/>
        <v>0</v>
      </c>
      <c r="P1020" t="str">
        <f>VLOOKUP(C1020,'Feedstock source'!$A$1:$B$8,2,FALSE)</f>
        <v>wood</v>
      </c>
      <c r="Q1020" t="str">
        <f>VLOOKUP($F1020,'PAHs abbreviations'!$A$2:$B$17,2,FALSE)</f>
        <v>Cry</v>
      </c>
      <c r="R1020" s="3">
        <v>4.3999999999999997E-2</v>
      </c>
    </row>
    <row r="1021" spans="1:18" hidden="1">
      <c r="A1021" t="s">
        <v>3</v>
      </c>
      <c r="B1021" t="s">
        <v>17</v>
      </c>
      <c r="C1021" t="s">
        <v>38</v>
      </c>
      <c r="D1021">
        <v>800</v>
      </c>
      <c r="E1021" t="s">
        <v>119</v>
      </c>
      <c r="F1021" t="s">
        <v>56</v>
      </c>
      <c r="G1021" t="s">
        <v>46</v>
      </c>
      <c r="H1021" s="3">
        <v>4.4999999999999998E-2</v>
      </c>
      <c r="I1021" t="s">
        <v>0</v>
      </c>
      <c r="J1021" s="1" t="s">
        <v>119</v>
      </c>
      <c r="K1021" s="1" t="s">
        <v>119</v>
      </c>
      <c r="L1021" t="b">
        <f>IF(COUNTIF(carcinogens!$A$2:$A$35,F1021),TRUE,FALSE)</f>
        <v>1</v>
      </c>
      <c r="M1021" t="b">
        <f t="shared" si="57"/>
        <v>0</v>
      </c>
      <c r="N1021" s="3">
        <f t="shared" si="59"/>
        <v>4.4999999999999998E-2</v>
      </c>
      <c r="O1021" t="b">
        <f t="shared" si="58"/>
        <v>0</v>
      </c>
      <c r="P1021" t="str">
        <f>VLOOKUP(C1021,'Feedstock source'!$A$1:$B$8,2,FALSE)</f>
        <v>wood</v>
      </c>
      <c r="Q1021" t="str">
        <f>VLOOKUP($F1021,'PAHs abbreviations'!$A$2:$B$17,2,FALSE)</f>
        <v>Cry</v>
      </c>
      <c r="R1021" s="3">
        <v>4.4999999999999998E-2</v>
      </c>
    </row>
    <row r="1022" spans="1:18" hidden="1">
      <c r="A1022" t="s">
        <v>3</v>
      </c>
      <c r="B1022" t="s">
        <v>17</v>
      </c>
      <c r="C1022" t="s">
        <v>38</v>
      </c>
      <c r="D1022">
        <v>800</v>
      </c>
      <c r="E1022" t="s">
        <v>119</v>
      </c>
      <c r="F1022" t="s">
        <v>56</v>
      </c>
      <c r="G1022" t="s">
        <v>46</v>
      </c>
      <c r="H1022" s="3">
        <v>4.8000000000000001E-2</v>
      </c>
      <c r="I1022" t="s">
        <v>0</v>
      </c>
      <c r="J1022" s="1" t="s">
        <v>119</v>
      </c>
      <c r="K1022" s="1" t="s">
        <v>119</v>
      </c>
      <c r="L1022" t="b">
        <f>IF(COUNTIF(carcinogens!$A$2:$A$35,F1022),TRUE,FALSE)</f>
        <v>1</v>
      </c>
      <c r="M1022" t="b">
        <f t="shared" si="57"/>
        <v>0</v>
      </c>
      <c r="N1022" s="3">
        <f t="shared" si="59"/>
        <v>4.8000000000000001E-2</v>
      </c>
      <c r="O1022" t="b">
        <f t="shared" si="58"/>
        <v>0</v>
      </c>
      <c r="P1022" t="str">
        <f>VLOOKUP(C1022,'Feedstock source'!$A$1:$B$8,2,FALSE)</f>
        <v>wood</v>
      </c>
      <c r="Q1022" t="str">
        <f>VLOOKUP($F1022,'PAHs abbreviations'!$A$2:$B$17,2,FALSE)</f>
        <v>Cry</v>
      </c>
      <c r="R1022" s="3">
        <v>4.8000000000000001E-2</v>
      </c>
    </row>
    <row r="1023" spans="1:18" hidden="1">
      <c r="A1023" t="s">
        <v>3</v>
      </c>
      <c r="B1023" t="s">
        <v>17</v>
      </c>
      <c r="C1023" t="s">
        <v>38</v>
      </c>
      <c r="D1023">
        <v>800</v>
      </c>
      <c r="E1023" t="s">
        <v>119</v>
      </c>
      <c r="F1023" t="s">
        <v>62</v>
      </c>
      <c r="G1023" t="s">
        <v>46</v>
      </c>
      <c r="H1023" s="3">
        <v>6.0000000000000001E-3</v>
      </c>
      <c r="I1023" t="s">
        <v>0</v>
      </c>
      <c r="J1023" s="1" t="s">
        <v>119</v>
      </c>
      <c r="K1023" s="1" t="s">
        <v>119</v>
      </c>
      <c r="L1023" t="b">
        <f>IF(COUNTIF(carcinogens!$A$2:$A$35,F1023),TRUE,FALSE)</f>
        <v>1</v>
      </c>
      <c r="M1023" t="b">
        <f t="shared" si="57"/>
        <v>0</v>
      </c>
      <c r="N1023" s="3">
        <f t="shared" si="59"/>
        <v>6.0000000000000001E-3</v>
      </c>
      <c r="O1023" t="b">
        <f t="shared" si="58"/>
        <v>0</v>
      </c>
      <c r="P1023" t="str">
        <f>VLOOKUP(C1023,'Feedstock source'!$A$1:$B$8,2,FALSE)</f>
        <v>wood</v>
      </c>
      <c r="Q1023" t="str">
        <f>VLOOKUP($F1023,'PAHs abbreviations'!$A$2:$B$17,2,FALSE)</f>
        <v>DB(ah)A</v>
      </c>
      <c r="R1023" s="3">
        <v>6.0000000000000001E-3</v>
      </c>
    </row>
    <row r="1024" spans="1:18" hidden="1">
      <c r="A1024" t="s">
        <v>3</v>
      </c>
      <c r="B1024" t="s">
        <v>17</v>
      </c>
      <c r="C1024" t="s">
        <v>38</v>
      </c>
      <c r="D1024">
        <v>800</v>
      </c>
      <c r="E1024" t="s">
        <v>119</v>
      </c>
      <c r="F1024" t="s">
        <v>62</v>
      </c>
      <c r="G1024" t="s">
        <v>46</v>
      </c>
      <c r="H1024" s="3">
        <v>7.0000000000000001E-3</v>
      </c>
      <c r="I1024" t="s">
        <v>0</v>
      </c>
      <c r="J1024" s="1" t="s">
        <v>119</v>
      </c>
      <c r="K1024" s="1" t="s">
        <v>119</v>
      </c>
      <c r="L1024" t="b">
        <f>IF(COUNTIF(carcinogens!$A$2:$A$35,F1024),TRUE,FALSE)</f>
        <v>1</v>
      </c>
      <c r="M1024" t="b">
        <f t="shared" si="57"/>
        <v>0</v>
      </c>
      <c r="N1024" s="3">
        <f t="shared" si="59"/>
        <v>7.0000000000000001E-3</v>
      </c>
      <c r="O1024" t="b">
        <f t="shared" si="58"/>
        <v>0</v>
      </c>
      <c r="P1024" t="str">
        <f>VLOOKUP(C1024,'Feedstock source'!$A$1:$B$8,2,FALSE)</f>
        <v>wood</v>
      </c>
      <c r="Q1024" t="str">
        <f>VLOOKUP($F1024,'PAHs abbreviations'!$A$2:$B$17,2,FALSE)</f>
        <v>DB(ah)A</v>
      </c>
      <c r="R1024" s="3">
        <v>7.0000000000000001E-3</v>
      </c>
    </row>
    <row r="1025" spans="1:18" hidden="1">
      <c r="A1025" t="s">
        <v>3</v>
      </c>
      <c r="B1025" t="s">
        <v>17</v>
      </c>
      <c r="C1025" t="s">
        <v>38</v>
      </c>
      <c r="D1025">
        <v>800</v>
      </c>
      <c r="E1025" t="s">
        <v>119</v>
      </c>
      <c r="F1025" t="s">
        <v>62</v>
      </c>
      <c r="G1025" t="s">
        <v>46</v>
      </c>
      <c r="H1025" s="3">
        <v>8.0000000000000002E-3</v>
      </c>
      <c r="I1025" t="s">
        <v>0</v>
      </c>
      <c r="J1025" s="1" t="s">
        <v>119</v>
      </c>
      <c r="K1025" s="1" t="s">
        <v>119</v>
      </c>
      <c r="L1025" t="b">
        <f>IF(COUNTIF(carcinogens!$A$2:$A$35,F1025),TRUE,FALSE)</f>
        <v>1</v>
      </c>
      <c r="M1025" t="b">
        <f t="shared" si="57"/>
        <v>0</v>
      </c>
      <c r="N1025" s="3">
        <f t="shared" si="59"/>
        <v>8.0000000000000002E-3</v>
      </c>
      <c r="O1025" t="b">
        <f t="shared" si="58"/>
        <v>0</v>
      </c>
      <c r="P1025" t="str">
        <f>VLOOKUP(C1025,'Feedstock source'!$A$1:$B$8,2,FALSE)</f>
        <v>wood</v>
      </c>
      <c r="Q1025" t="str">
        <f>VLOOKUP($F1025,'PAHs abbreviations'!$A$2:$B$17,2,FALSE)</f>
        <v>DB(ah)A</v>
      </c>
      <c r="R1025" s="3">
        <v>8.0000000000000002E-3</v>
      </c>
    </row>
    <row r="1026" spans="1:18" hidden="1">
      <c r="A1026" t="s">
        <v>3</v>
      </c>
      <c r="B1026" t="s">
        <v>17</v>
      </c>
      <c r="C1026" t="s">
        <v>38</v>
      </c>
      <c r="D1026">
        <v>800</v>
      </c>
      <c r="E1026" t="s">
        <v>119</v>
      </c>
      <c r="F1026" t="s">
        <v>53</v>
      </c>
      <c r="G1026" t="s">
        <v>46</v>
      </c>
      <c r="H1026" s="3">
        <v>0.47699999999999998</v>
      </c>
      <c r="I1026" t="s">
        <v>0</v>
      </c>
      <c r="J1026" s="1" t="s">
        <v>119</v>
      </c>
      <c r="K1026" s="1" t="s">
        <v>119</v>
      </c>
      <c r="L1026" t="b">
        <f>IF(COUNTIF(carcinogens!$A$2:$A$35,F1026),TRUE,FALSE)</f>
        <v>0</v>
      </c>
      <c r="M1026" t="b">
        <f t="shared" ref="M1026:M1089" si="60">IF(ISNUMBER(H1026),FALSE,TRUE)</f>
        <v>0</v>
      </c>
      <c r="N1026" s="3">
        <f t="shared" si="59"/>
        <v>0.47699999999999998</v>
      </c>
      <c r="O1026" t="b">
        <f t="shared" ref="O1026:O1089" si="61">IF(ISNUMBER(N1026),FALSE,TRUE)</f>
        <v>0</v>
      </c>
      <c r="P1026" t="str">
        <f>VLOOKUP(C1026,'Feedstock source'!$A$1:$B$8,2,FALSE)</f>
        <v>wood</v>
      </c>
      <c r="Q1026" t="str">
        <f>VLOOKUP($F1026,'PAHs abbreviations'!$A$2:$B$17,2,FALSE)</f>
        <v>Flt</v>
      </c>
      <c r="R1026" s="3">
        <v>0.47699999999999998</v>
      </c>
    </row>
    <row r="1027" spans="1:18" hidden="1">
      <c r="A1027" t="s">
        <v>3</v>
      </c>
      <c r="B1027" t="s">
        <v>17</v>
      </c>
      <c r="C1027" t="s">
        <v>38</v>
      </c>
      <c r="D1027">
        <v>800</v>
      </c>
      <c r="E1027" t="s">
        <v>119</v>
      </c>
      <c r="F1027" t="s">
        <v>53</v>
      </c>
      <c r="G1027" t="s">
        <v>46</v>
      </c>
      <c r="H1027" s="3">
        <v>0.48799999999999999</v>
      </c>
      <c r="I1027" t="s">
        <v>0</v>
      </c>
      <c r="J1027" s="1" t="s">
        <v>119</v>
      </c>
      <c r="K1027" s="1" t="s">
        <v>119</v>
      </c>
      <c r="L1027" t="b">
        <f>IF(COUNTIF(carcinogens!$A$2:$A$35,F1027),TRUE,FALSE)</f>
        <v>0</v>
      </c>
      <c r="M1027" t="b">
        <f t="shared" si="60"/>
        <v>0</v>
      </c>
      <c r="N1027" s="3">
        <f t="shared" si="59"/>
        <v>0.48799999999999999</v>
      </c>
      <c r="O1027" t="b">
        <f t="shared" si="61"/>
        <v>0</v>
      </c>
      <c r="P1027" t="str">
        <f>VLOOKUP(C1027,'Feedstock source'!$A$1:$B$8,2,FALSE)</f>
        <v>wood</v>
      </c>
      <c r="Q1027" t="str">
        <f>VLOOKUP($F1027,'PAHs abbreviations'!$A$2:$B$17,2,FALSE)</f>
        <v>Flt</v>
      </c>
      <c r="R1027" s="3">
        <v>0.48799999999999999</v>
      </c>
    </row>
    <row r="1028" spans="1:18" hidden="1">
      <c r="A1028" t="s">
        <v>3</v>
      </c>
      <c r="B1028" t="s">
        <v>17</v>
      </c>
      <c r="C1028" t="s">
        <v>38</v>
      </c>
      <c r="D1028">
        <v>800</v>
      </c>
      <c r="E1028" t="s">
        <v>119</v>
      </c>
      <c r="F1028" t="s">
        <v>53</v>
      </c>
      <c r="G1028" t="s">
        <v>46</v>
      </c>
      <c r="H1028" s="3">
        <v>0.50700000000000001</v>
      </c>
      <c r="I1028" t="s">
        <v>0</v>
      </c>
      <c r="J1028" s="1" t="s">
        <v>119</v>
      </c>
      <c r="K1028" s="1" t="s">
        <v>119</v>
      </c>
      <c r="L1028" t="b">
        <f>IF(COUNTIF(carcinogens!$A$2:$A$35,F1028),TRUE,FALSE)</f>
        <v>0</v>
      </c>
      <c r="M1028" t="b">
        <f t="shared" si="60"/>
        <v>0</v>
      </c>
      <c r="N1028" s="3">
        <f t="shared" si="59"/>
        <v>0.50700000000000001</v>
      </c>
      <c r="O1028" t="b">
        <f t="shared" si="61"/>
        <v>0</v>
      </c>
      <c r="P1028" t="str">
        <f>VLOOKUP(C1028,'Feedstock source'!$A$1:$B$8,2,FALSE)</f>
        <v>wood</v>
      </c>
      <c r="Q1028" t="str">
        <f>VLOOKUP($F1028,'PAHs abbreviations'!$A$2:$B$17,2,FALSE)</f>
        <v>Flt</v>
      </c>
      <c r="R1028" s="3">
        <v>0.50700000000000001</v>
      </c>
    </row>
    <row r="1029" spans="1:18" hidden="1">
      <c r="A1029" t="s">
        <v>3</v>
      </c>
      <c r="B1029" t="s">
        <v>17</v>
      </c>
      <c r="C1029" t="s">
        <v>38</v>
      </c>
      <c r="D1029">
        <v>800</v>
      </c>
      <c r="E1029" t="s">
        <v>119</v>
      </c>
      <c r="F1029" t="s">
        <v>50</v>
      </c>
      <c r="G1029" t="s">
        <v>46</v>
      </c>
      <c r="H1029" s="3">
        <v>8.3000000000000004E-2</v>
      </c>
      <c r="I1029" t="s">
        <v>0</v>
      </c>
      <c r="J1029" s="1" t="s">
        <v>119</v>
      </c>
      <c r="K1029" s="1" t="s">
        <v>119</v>
      </c>
      <c r="L1029" t="b">
        <f>IF(COUNTIF(carcinogens!$A$2:$A$35,F1029),TRUE,FALSE)</f>
        <v>0</v>
      </c>
      <c r="M1029" t="b">
        <f t="shared" si="60"/>
        <v>0</v>
      </c>
      <c r="N1029" s="3">
        <f t="shared" si="59"/>
        <v>8.3000000000000004E-2</v>
      </c>
      <c r="O1029" t="b">
        <f t="shared" si="61"/>
        <v>0</v>
      </c>
      <c r="P1029" t="str">
        <f>VLOOKUP(C1029,'Feedstock source'!$A$1:$B$8,2,FALSE)</f>
        <v>wood</v>
      </c>
      <c r="Q1029" t="str">
        <f>VLOOKUP($F1029,'PAHs abbreviations'!$A$2:$B$17,2,FALSE)</f>
        <v>Flu</v>
      </c>
      <c r="R1029" s="3">
        <v>8.3000000000000004E-2</v>
      </c>
    </row>
    <row r="1030" spans="1:18" hidden="1">
      <c r="A1030" t="s">
        <v>3</v>
      </c>
      <c r="B1030" t="s">
        <v>17</v>
      </c>
      <c r="C1030" t="s">
        <v>38</v>
      </c>
      <c r="D1030">
        <v>800</v>
      </c>
      <c r="E1030" t="s">
        <v>119</v>
      </c>
      <c r="F1030" t="s">
        <v>50</v>
      </c>
      <c r="G1030" t="s">
        <v>46</v>
      </c>
      <c r="H1030" s="3">
        <v>9.9000000000000005E-2</v>
      </c>
      <c r="I1030" t="s">
        <v>0</v>
      </c>
      <c r="J1030" s="1" t="s">
        <v>119</v>
      </c>
      <c r="K1030" s="1" t="s">
        <v>119</v>
      </c>
      <c r="L1030" t="b">
        <f>IF(COUNTIF(carcinogens!$A$2:$A$35,F1030),TRUE,FALSE)</f>
        <v>0</v>
      </c>
      <c r="M1030" t="b">
        <f t="shared" si="60"/>
        <v>0</v>
      </c>
      <c r="N1030" s="3">
        <f t="shared" si="59"/>
        <v>9.9000000000000005E-2</v>
      </c>
      <c r="O1030" t="b">
        <f t="shared" si="61"/>
        <v>0</v>
      </c>
      <c r="P1030" t="str">
        <f>VLOOKUP(C1030,'Feedstock source'!$A$1:$B$8,2,FALSE)</f>
        <v>wood</v>
      </c>
      <c r="Q1030" t="str">
        <f>VLOOKUP($F1030,'PAHs abbreviations'!$A$2:$B$17,2,FALSE)</f>
        <v>Flu</v>
      </c>
      <c r="R1030" s="3">
        <v>9.9000000000000005E-2</v>
      </c>
    </row>
    <row r="1031" spans="1:18" hidden="1">
      <c r="A1031" t="s">
        <v>3</v>
      </c>
      <c r="B1031" t="s">
        <v>17</v>
      </c>
      <c r="C1031" t="s">
        <v>38</v>
      </c>
      <c r="D1031">
        <v>800</v>
      </c>
      <c r="E1031" t="s">
        <v>119</v>
      </c>
      <c r="F1031" t="s">
        <v>50</v>
      </c>
      <c r="G1031" t="s">
        <v>46</v>
      </c>
      <c r="H1031" s="3">
        <v>0.108</v>
      </c>
      <c r="I1031" t="s">
        <v>0</v>
      </c>
      <c r="J1031" s="1" t="s">
        <v>119</v>
      </c>
      <c r="K1031" s="1" t="s">
        <v>119</v>
      </c>
      <c r="L1031" t="b">
        <f>IF(COUNTIF(carcinogens!$A$2:$A$35,F1031),TRUE,FALSE)</f>
        <v>0</v>
      </c>
      <c r="M1031" t="b">
        <f t="shared" si="60"/>
        <v>0</v>
      </c>
      <c r="N1031" s="3">
        <f t="shared" si="59"/>
        <v>0.108</v>
      </c>
      <c r="O1031" t="b">
        <f t="shared" si="61"/>
        <v>0</v>
      </c>
      <c r="P1031" t="str">
        <f>VLOOKUP(C1031,'Feedstock source'!$A$1:$B$8,2,FALSE)</f>
        <v>wood</v>
      </c>
      <c r="Q1031" t="str">
        <f>VLOOKUP($F1031,'PAHs abbreviations'!$A$2:$B$17,2,FALSE)</f>
        <v>Flu</v>
      </c>
      <c r="R1031" s="3">
        <v>0.108</v>
      </c>
    </row>
    <row r="1032" spans="1:18" hidden="1">
      <c r="A1032" t="s">
        <v>3</v>
      </c>
      <c r="B1032" t="s">
        <v>17</v>
      </c>
      <c r="C1032" t="s">
        <v>38</v>
      </c>
      <c r="D1032">
        <v>800</v>
      </c>
      <c r="E1032" t="s">
        <v>119</v>
      </c>
      <c r="F1032" t="s">
        <v>60</v>
      </c>
      <c r="G1032" t="s">
        <v>46</v>
      </c>
      <c r="H1032" s="3">
        <v>1.7999999999999901E-2</v>
      </c>
      <c r="I1032" t="s">
        <v>0</v>
      </c>
      <c r="J1032" s="1" t="s">
        <v>119</v>
      </c>
      <c r="K1032" s="1" t="s">
        <v>119</v>
      </c>
      <c r="L1032" t="b">
        <f>IF(COUNTIF(carcinogens!$A$2:$A$35,F1032),TRUE,FALSE)</f>
        <v>1</v>
      </c>
      <c r="M1032" t="b">
        <f t="shared" si="60"/>
        <v>0</v>
      </c>
      <c r="N1032" s="3">
        <f t="shared" si="59"/>
        <v>1.7999999999999901E-2</v>
      </c>
      <c r="O1032" t="b">
        <f t="shared" si="61"/>
        <v>0</v>
      </c>
      <c r="P1032" t="str">
        <f>VLOOKUP(C1032,'Feedstock source'!$A$1:$B$8,2,FALSE)</f>
        <v>wood</v>
      </c>
      <c r="Q1032" t="str">
        <f>VLOOKUP($F1032,'PAHs abbreviations'!$A$2:$B$17,2,FALSE)</f>
        <v>IP</v>
      </c>
      <c r="R1032" s="3">
        <v>1.7999999999999901E-2</v>
      </c>
    </row>
    <row r="1033" spans="1:18" hidden="1">
      <c r="A1033" t="s">
        <v>3</v>
      </c>
      <c r="B1033" t="s">
        <v>17</v>
      </c>
      <c r="C1033" t="s">
        <v>38</v>
      </c>
      <c r="D1033">
        <v>800</v>
      </c>
      <c r="E1033" t="s">
        <v>119</v>
      </c>
      <c r="F1033" t="s">
        <v>60</v>
      </c>
      <c r="G1033" t="s">
        <v>46</v>
      </c>
      <c r="H1033" s="3">
        <v>2.4E-2</v>
      </c>
      <c r="I1033" t="s">
        <v>0</v>
      </c>
      <c r="J1033" s="1" t="s">
        <v>119</v>
      </c>
      <c r="K1033" s="1" t="s">
        <v>119</v>
      </c>
      <c r="L1033" t="b">
        <f>IF(COUNTIF(carcinogens!$A$2:$A$35,F1033),TRUE,FALSE)</f>
        <v>1</v>
      </c>
      <c r="M1033" t="b">
        <f t="shared" si="60"/>
        <v>0</v>
      </c>
      <c r="N1033" s="3">
        <f t="shared" si="59"/>
        <v>2.4E-2</v>
      </c>
      <c r="O1033" t="b">
        <f t="shared" si="61"/>
        <v>0</v>
      </c>
      <c r="P1033" t="str">
        <f>VLOOKUP(C1033,'Feedstock source'!$A$1:$B$8,2,FALSE)</f>
        <v>wood</v>
      </c>
      <c r="Q1033" t="str">
        <f>VLOOKUP($F1033,'PAHs abbreviations'!$A$2:$B$17,2,FALSE)</f>
        <v>IP</v>
      </c>
      <c r="R1033" s="3">
        <v>2.4E-2</v>
      </c>
    </row>
    <row r="1034" spans="1:18" hidden="1">
      <c r="A1034" t="s">
        <v>3</v>
      </c>
      <c r="B1034" t="s">
        <v>17</v>
      </c>
      <c r="C1034" t="s">
        <v>38</v>
      </c>
      <c r="D1034">
        <v>800</v>
      </c>
      <c r="E1034" t="s">
        <v>119</v>
      </c>
      <c r="F1034" t="s">
        <v>60</v>
      </c>
      <c r="G1034" t="s">
        <v>46</v>
      </c>
      <c r="H1034" s="3">
        <v>2.5000000000000001E-2</v>
      </c>
      <c r="I1034" t="s">
        <v>0</v>
      </c>
      <c r="J1034" s="1" t="s">
        <v>119</v>
      </c>
      <c r="K1034" s="1" t="s">
        <v>119</v>
      </c>
      <c r="L1034" t="b">
        <f>IF(COUNTIF(carcinogens!$A$2:$A$35,F1034),TRUE,FALSE)</f>
        <v>1</v>
      </c>
      <c r="M1034" t="b">
        <f t="shared" si="60"/>
        <v>0</v>
      </c>
      <c r="N1034" s="3">
        <f t="shared" si="59"/>
        <v>2.5000000000000001E-2</v>
      </c>
      <c r="O1034" t="b">
        <f t="shared" si="61"/>
        <v>0</v>
      </c>
      <c r="P1034" t="str">
        <f>VLOOKUP(C1034,'Feedstock source'!$A$1:$B$8,2,FALSE)</f>
        <v>wood</v>
      </c>
      <c r="Q1034" t="str">
        <f>VLOOKUP($F1034,'PAHs abbreviations'!$A$2:$B$17,2,FALSE)</f>
        <v>IP</v>
      </c>
      <c r="R1034" s="3">
        <v>2.5000000000000001E-2</v>
      </c>
    </row>
    <row r="1035" spans="1:18" hidden="1">
      <c r="A1035" t="s">
        <v>3</v>
      </c>
      <c r="B1035" t="s">
        <v>17</v>
      </c>
      <c r="C1035" t="s">
        <v>38</v>
      </c>
      <c r="D1035">
        <v>800</v>
      </c>
      <c r="E1035" t="s">
        <v>119</v>
      </c>
      <c r="F1035" t="s">
        <v>47</v>
      </c>
      <c r="G1035" t="s">
        <v>46</v>
      </c>
      <c r="H1035" s="3">
        <v>4.07</v>
      </c>
      <c r="I1035" t="s">
        <v>0</v>
      </c>
      <c r="J1035" s="1" t="s">
        <v>119</v>
      </c>
      <c r="K1035" s="1" t="s">
        <v>119</v>
      </c>
      <c r="L1035" t="b">
        <f>IF(COUNTIF(carcinogens!$A$2:$A$35,F1035),TRUE,FALSE)</f>
        <v>0</v>
      </c>
      <c r="M1035" t="b">
        <f t="shared" si="60"/>
        <v>0</v>
      </c>
      <c r="N1035" s="3">
        <f t="shared" si="59"/>
        <v>4.07</v>
      </c>
      <c r="O1035" t="b">
        <f t="shared" si="61"/>
        <v>0</v>
      </c>
      <c r="P1035" t="str">
        <f>VLOOKUP(C1035,'Feedstock source'!$A$1:$B$8,2,FALSE)</f>
        <v>wood</v>
      </c>
      <c r="Q1035" t="str">
        <f>VLOOKUP($F1035,'PAHs abbreviations'!$A$2:$B$17,2,FALSE)</f>
        <v>Nap</v>
      </c>
      <c r="R1035" s="3">
        <v>4.07</v>
      </c>
    </row>
    <row r="1036" spans="1:18" hidden="1">
      <c r="A1036" t="s">
        <v>3</v>
      </c>
      <c r="B1036" t="s">
        <v>17</v>
      </c>
      <c r="C1036" t="s">
        <v>38</v>
      </c>
      <c r="D1036">
        <v>800</v>
      </c>
      <c r="E1036" t="s">
        <v>119</v>
      </c>
      <c r="F1036" t="s">
        <v>47</v>
      </c>
      <c r="G1036" t="s">
        <v>46</v>
      </c>
      <c r="H1036" s="3">
        <v>4.3899999999999997</v>
      </c>
      <c r="I1036" t="s">
        <v>0</v>
      </c>
      <c r="J1036" s="1" t="s">
        <v>119</v>
      </c>
      <c r="K1036" s="1" t="s">
        <v>119</v>
      </c>
      <c r="L1036" t="b">
        <f>IF(COUNTIF(carcinogens!$A$2:$A$35,F1036),TRUE,FALSE)</f>
        <v>0</v>
      </c>
      <c r="M1036" t="b">
        <f t="shared" si="60"/>
        <v>0</v>
      </c>
      <c r="N1036" s="3">
        <f t="shared" si="59"/>
        <v>4.3899999999999997</v>
      </c>
      <c r="O1036" t="b">
        <f t="shared" si="61"/>
        <v>0</v>
      </c>
      <c r="P1036" t="str">
        <f>VLOOKUP(C1036,'Feedstock source'!$A$1:$B$8,2,FALSE)</f>
        <v>wood</v>
      </c>
      <c r="Q1036" t="str">
        <f>VLOOKUP($F1036,'PAHs abbreviations'!$A$2:$B$17,2,FALSE)</f>
        <v>Nap</v>
      </c>
      <c r="R1036" s="3">
        <v>4.3899999999999997</v>
      </c>
    </row>
    <row r="1037" spans="1:18" hidden="1">
      <c r="A1037" t="s">
        <v>3</v>
      </c>
      <c r="B1037" t="s">
        <v>17</v>
      </c>
      <c r="C1037" t="s">
        <v>38</v>
      </c>
      <c r="D1037">
        <v>800</v>
      </c>
      <c r="E1037" t="s">
        <v>119</v>
      </c>
      <c r="F1037" t="s">
        <v>47</v>
      </c>
      <c r="G1037" t="s">
        <v>46</v>
      </c>
      <c r="H1037" s="3">
        <v>4.54</v>
      </c>
      <c r="I1037" t="s">
        <v>0</v>
      </c>
      <c r="J1037" s="1" t="s">
        <v>119</v>
      </c>
      <c r="K1037" s="1" t="s">
        <v>119</v>
      </c>
      <c r="L1037" t="b">
        <f>IF(COUNTIF(carcinogens!$A$2:$A$35,F1037),TRUE,FALSE)</f>
        <v>0</v>
      </c>
      <c r="M1037" t="b">
        <f t="shared" si="60"/>
        <v>0</v>
      </c>
      <c r="N1037" s="3">
        <f t="shared" si="59"/>
        <v>4.54</v>
      </c>
      <c r="O1037" t="b">
        <f t="shared" si="61"/>
        <v>0</v>
      </c>
      <c r="P1037" t="str">
        <f>VLOOKUP(C1037,'Feedstock source'!$A$1:$B$8,2,FALSE)</f>
        <v>wood</v>
      </c>
      <c r="Q1037" t="str">
        <f>VLOOKUP($F1037,'PAHs abbreviations'!$A$2:$B$17,2,FALSE)</f>
        <v>Nap</v>
      </c>
      <c r="R1037" s="3">
        <v>4.54</v>
      </c>
    </row>
    <row r="1038" spans="1:18" hidden="1">
      <c r="A1038" t="s">
        <v>3</v>
      </c>
      <c r="B1038" t="s">
        <v>17</v>
      </c>
      <c r="C1038" t="s">
        <v>38</v>
      </c>
      <c r="D1038">
        <v>800</v>
      </c>
      <c r="E1038" t="s">
        <v>119</v>
      </c>
      <c r="F1038" t="s">
        <v>51</v>
      </c>
      <c r="G1038" t="s">
        <v>46</v>
      </c>
      <c r="H1038" s="3">
        <v>0.97299999999999998</v>
      </c>
      <c r="I1038" t="s">
        <v>0</v>
      </c>
      <c r="J1038" s="1" t="s">
        <v>119</v>
      </c>
      <c r="K1038" s="1" t="s">
        <v>119</v>
      </c>
      <c r="L1038" t="b">
        <f>IF(COUNTIF(carcinogens!$A$2:$A$35,F1038),TRUE,FALSE)</f>
        <v>0</v>
      </c>
      <c r="M1038" t="b">
        <f t="shared" si="60"/>
        <v>0</v>
      </c>
      <c r="N1038" s="3">
        <f t="shared" si="59"/>
        <v>0.97299999999999998</v>
      </c>
      <c r="O1038" t="b">
        <f t="shared" si="61"/>
        <v>0</v>
      </c>
      <c r="P1038" t="str">
        <f>VLOOKUP(C1038,'Feedstock source'!$A$1:$B$8,2,FALSE)</f>
        <v>wood</v>
      </c>
      <c r="Q1038" t="str">
        <f>VLOOKUP($F1038,'PAHs abbreviations'!$A$2:$B$17,2,FALSE)</f>
        <v>Phen</v>
      </c>
      <c r="R1038" s="3">
        <v>0.97299999999999998</v>
      </c>
    </row>
    <row r="1039" spans="1:18" hidden="1">
      <c r="A1039" t="s">
        <v>3</v>
      </c>
      <c r="B1039" t="s">
        <v>17</v>
      </c>
      <c r="C1039" t="s">
        <v>38</v>
      </c>
      <c r="D1039">
        <v>800</v>
      </c>
      <c r="E1039" t="s">
        <v>119</v>
      </c>
      <c r="F1039" t="s">
        <v>51</v>
      </c>
      <c r="G1039" t="s">
        <v>46</v>
      </c>
      <c r="H1039" s="3">
        <v>0.996</v>
      </c>
      <c r="I1039" t="s">
        <v>0</v>
      </c>
      <c r="J1039" s="1" t="s">
        <v>119</v>
      </c>
      <c r="K1039" s="1" t="s">
        <v>119</v>
      </c>
      <c r="L1039" t="b">
        <f>IF(COUNTIF(carcinogens!$A$2:$A$35,F1039),TRUE,FALSE)</f>
        <v>0</v>
      </c>
      <c r="M1039" t="b">
        <f t="shared" si="60"/>
        <v>0</v>
      </c>
      <c r="N1039" s="3">
        <f t="shared" si="59"/>
        <v>0.996</v>
      </c>
      <c r="O1039" t="b">
        <f t="shared" si="61"/>
        <v>0</v>
      </c>
      <c r="P1039" t="str">
        <f>VLOOKUP(C1039,'Feedstock source'!$A$1:$B$8,2,FALSE)</f>
        <v>wood</v>
      </c>
      <c r="Q1039" t="str">
        <f>VLOOKUP($F1039,'PAHs abbreviations'!$A$2:$B$17,2,FALSE)</f>
        <v>Phen</v>
      </c>
      <c r="R1039" s="3">
        <v>0.996</v>
      </c>
    </row>
    <row r="1040" spans="1:18" hidden="1">
      <c r="A1040" t="s">
        <v>3</v>
      </c>
      <c r="B1040" t="s">
        <v>17</v>
      </c>
      <c r="C1040" t="s">
        <v>38</v>
      </c>
      <c r="D1040">
        <v>800</v>
      </c>
      <c r="E1040" t="s">
        <v>119</v>
      </c>
      <c r="F1040" t="s">
        <v>51</v>
      </c>
      <c r="G1040" t="s">
        <v>46</v>
      </c>
      <c r="H1040" s="3">
        <v>1.08</v>
      </c>
      <c r="I1040" t="s">
        <v>0</v>
      </c>
      <c r="J1040" s="1" t="s">
        <v>119</v>
      </c>
      <c r="K1040" s="1" t="s">
        <v>119</v>
      </c>
      <c r="L1040" t="b">
        <f>IF(COUNTIF(carcinogens!$A$2:$A$35,F1040),TRUE,FALSE)</f>
        <v>0</v>
      </c>
      <c r="M1040" t="b">
        <f t="shared" si="60"/>
        <v>0</v>
      </c>
      <c r="N1040" s="3">
        <f t="shared" si="59"/>
        <v>1.08</v>
      </c>
      <c r="O1040" t="b">
        <f t="shared" si="61"/>
        <v>0</v>
      </c>
      <c r="P1040" t="str">
        <f>VLOOKUP(C1040,'Feedstock source'!$A$1:$B$8,2,FALSE)</f>
        <v>wood</v>
      </c>
      <c r="Q1040" t="str">
        <f>VLOOKUP($F1040,'PAHs abbreviations'!$A$2:$B$17,2,FALSE)</f>
        <v>Phen</v>
      </c>
      <c r="R1040" s="3">
        <v>1.08</v>
      </c>
    </row>
    <row r="1041" spans="1:18" hidden="1">
      <c r="A1041" t="s">
        <v>3</v>
      </c>
      <c r="B1041" t="s">
        <v>17</v>
      </c>
      <c r="C1041" t="s">
        <v>38</v>
      </c>
      <c r="D1041">
        <v>800</v>
      </c>
      <c r="E1041" t="s">
        <v>119</v>
      </c>
      <c r="F1041" t="s">
        <v>54</v>
      </c>
      <c r="G1041" t="s">
        <v>46</v>
      </c>
      <c r="H1041" s="3">
        <v>0.37</v>
      </c>
      <c r="I1041" t="s">
        <v>0</v>
      </c>
      <c r="J1041" s="1" t="s">
        <v>119</v>
      </c>
      <c r="K1041" s="1" t="s">
        <v>119</v>
      </c>
      <c r="L1041" t="b">
        <f>IF(COUNTIF(carcinogens!$A$2:$A$35,F1041),TRUE,FALSE)</f>
        <v>0</v>
      </c>
      <c r="M1041" t="b">
        <f t="shared" si="60"/>
        <v>0</v>
      </c>
      <c r="N1041" s="3">
        <f t="shared" si="59"/>
        <v>0.37</v>
      </c>
      <c r="O1041" t="b">
        <f t="shared" si="61"/>
        <v>0</v>
      </c>
      <c r="P1041" t="str">
        <f>VLOOKUP(C1041,'Feedstock source'!$A$1:$B$8,2,FALSE)</f>
        <v>wood</v>
      </c>
      <c r="Q1041" t="str">
        <f>VLOOKUP($F1041,'PAHs abbreviations'!$A$2:$B$17,2,FALSE)</f>
        <v>Pyr</v>
      </c>
      <c r="R1041" s="3">
        <v>0.37</v>
      </c>
    </row>
    <row r="1042" spans="1:18" hidden="1">
      <c r="A1042" t="s">
        <v>3</v>
      </c>
      <c r="B1042" t="s">
        <v>17</v>
      </c>
      <c r="C1042" t="s">
        <v>38</v>
      </c>
      <c r="D1042">
        <v>800</v>
      </c>
      <c r="E1042" t="s">
        <v>119</v>
      </c>
      <c r="F1042" t="s">
        <v>54</v>
      </c>
      <c r="G1042" t="s">
        <v>46</v>
      </c>
      <c r="H1042" s="3">
        <v>0.39200000000000002</v>
      </c>
      <c r="I1042" t="s">
        <v>0</v>
      </c>
      <c r="J1042" s="1" t="s">
        <v>119</v>
      </c>
      <c r="K1042" s="1" t="s">
        <v>119</v>
      </c>
      <c r="L1042" t="b">
        <f>IF(COUNTIF(carcinogens!$A$2:$A$35,F1042),TRUE,FALSE)</f>
        <v>0</v>
      </c>
      <c r="M1042" t="b">
        <f t="shared" si="60"/>
        <v>0</v>
      </c>
      <c r="N1042" s="3">
        <f t="shared" si="59"/>
        <v>0.39200000000000002</v>
      </c>
      <c r="O1042" t="b">
        <f t="shared" si="61"/>
        <v>0</v>
      </c>
      <c r="P1042" t="str">
        <f>VLOOKUP(C1042,'Feedstock source'!$A$1:$B$8,2,FALSE)</f>
        <v>wood</v>
      </c>
      <c r="Q1042" t="str">
        <f>VLOOKUP($F1042,'PAHs abbreviations'!$A$2:$B$17,2,FALSE)</f>
        <v>Pyr</v>
      </c>
      <c r="R1042" s="3">
        <v>0.39200000000000002</v>
      </c>
    </row>
    <row r="1043" spans="1:18" hidden="1">
      <c r="A1043" t="s">
        <v>3</v>
      </c>
      <c r="B1043" t="s">
        <v>17</v>
      </c>
      <c r="C1043" t="s">
        <v>38</v>
      </c>
      <c r="D1043">
        <v>800</v>
      </c>
      <c r="E1043" t="s">
        <v>119</v>
      </c>
      <c r="F1043" t="s">
        <v>54</v>
      </c>
      <c r="G1043" t="s">
        <v>46</v>
      </c>
      <c r="H1043" s="3">
        <v>0.4</v>
      </c>
      <c r="I1043" t="s">
        <v>0</v>
      </c>
      <c r="J1043" s="1" t="s">
        <v>119</v>
      </c>
      <c r="K1043" s="1" t="s">
        <v>119</v>
      </c>
      <c r="L1043" t="b">
        <f>IF(COUNTIF(carcinogens!$A$2:$A$35,F1043),TRUE,FALSE)</f>
        <v>0</v>
      </c>
      <c r="M1043" t="b">
        <f t="shared" si="60"/>
        <v>0</v>
      </c>
      <c r="N1043" s="3">
        <f t="shared" si="59"/>
        <v>0.4</v>
      </c>
      <c r="O1043" t="b">
        <f t="shared" si="61"/>
        <v>0</v>
      </c>
      <c r="P1043" t="str">
        <f>VLOOKUP(C1043,'Feedstock source'!$A$1:$B$8,2,FALSE)</f>
        <v>wood</v>
      </c>
      <c r="Q1043" t="str">
        <f>VLOOKUP($F1043,'PAHs abbreviations'!$A$2:$B$17,2,FALSE)</f>
        <v>Pyr</v>
      </c>
      <c r="R1043" s="3">
        <v>0.4</v>
      </c>
    </row>
    <row r="1044" spans="1:18">
      <c r="A1044" t="s">
        <v>110</v>
      </c>
      <c r="B1044" t="s">
        <v>125</v>
      </c>
      <c r="C1044" t="s">
        <v>138</v>
      </c>
      <c r="D1044">
        <v>600</v>
      </c>
      <c r="E1044" t="s">
        <v>119</v>
      </c>
      <c r="F1044" t="s">
        <v>49</v>
      </c>
      <c r="G1044" t="s">
        <v>46</v>
      </c>
      <c r="H1044" s="3">
        <v>6.0000000000000001E-3</v>
      </c>
      <c r="I1044" t="s">
        <v>0</v>
      </c>
      <c r="J1044" s="1" t="s">
        <v>119</v>
      </c>
      <c r="K1044" s="1" t="s">
        <v>119</v>
      </c>
      <c r="L1044" t="b">
        <f>IF(COUNTIF(carcinogens!$A$2:$A$35,F1044),TRUE,FALSE)</f>
        <v>0</v>
      </c>
      <c r="M1044" t="b">
        <f>IF(ISNUMBER(H1044),FALSE,TRUE)</f>
        <v>0</v>
      </c>
      <c r="N1044" s="3">
        <f>H1044</f>
        <v>6.0000000000000001E-3</v>
      </c>
      <c r="O1044" t="b">
        <f>IF(ISNUMBER(N1044),FALSE,TRUE)</f>
        <v>0</v>
      </c>
      <c r="P1044" t="str">
        <f>VLOOKUP(C1044,'Feedstock source'!$A$1:$B$8,2,FALSE)</f>
        <v>sludge</v>
      </c>
      <c r="Q1044" t="str">
        <f>VLOOKUP($F1044,'PAHs abbreviations'!$A$2:$B$17,2,FALSE)</f>
        <v>Ace</v>
      </c>
      <c r="R1044" s="3">
        <v>6.0000000000000001E-3</v>
      </c>
    </row>
    <row r="1045" spans="1:18">
      <c r="A1045" t="s">
        <v>110</v>
      </c>
      <c r="B1045" t="s">
        <v>125</v>
      </c>
      <c r="C1045" t="s">
        <v>138</v>
      </c>
      <c r="D1045">
        <v>600</v>
      </c>
      <c r="E1045" t="s">
        <v>119</v>
      </c>
      <c r="F1045" t="s">
        <v>49</v>
      </c>
      <c r="G1045" t="s">
        <v>46</v>
      </c>
      <c r="H1045" s="3">
        <v>6.0000000000000001E-3</v>
      </c>
      <c r="I1045" t="s">
        <v>0</v>
      </c>
      <c r="J1045" s="1" t="s">
        <v>119</v>
      </c>
      <c r="K1045" s="1" t="s">
        <v>119</v>
      </c>
      <c r="L1045" t="b">
        <f>IF(COUNTIF(carcinogens!$A$2:$A$35,F1045),TRUE,FALSE)</f>
        <v>0</v>
      </c>
      <c r="M1045" t="b">
        <f>IF(ISNUMBER(H1045),FALSE,TRUE)</f>
        <v>0</v>
      </c>
      <c r="N1045" s="3">
        <f>H1045</f>
        <v>6.0000000000000001E-3</v>
      </c>
      <c r="O1045" t="b">
        <f>IF(ISNUMBER(N1045),FALSE,TRUE)</f>
        <v>0</v>
      </c>
      <c r="P1045" t="str">
        <f>VLOOKUP(C1045,'Feedstock source'!$A$1:$B$8,2,FALSE)</f>
        <v>sludge</v>
      </c>
      <c r="Q1045" t="str">
        <f>VLOOKUP($F1045,'PAHs abbreviations'!$A$2:$B$17,2,FALSE)</f>
        <v>Ace</v>
      </c>
      <c r="R1045" s="3">
        <v>6.0000000000000001E-3</v>
      </c>
    </row>
    <row r="1046" spans="1:18">
      <c r="A1046" t="s">
        <v>110</v>
      </c>
      <c r="B1046" t="s">
        <v>125</v>
      </c>
      <c r="C1046" t="s">
        <v>138</v>
      </c>
      <c r="D1046">
        <v>600</v>
      </c>
      <c r="E1046" t="s">
        <v>119</v>
      </c>
      <c r="F1046" t="s">
        <v>49</v>
      </c>
      <c r="G1046" t="s">
        <v>46</v>
      </c>
      <c r="H1046" s="3">
        <v>7.0000000000000001E-3</v>
      </c>
      <c r="I1046" t="s">
        <v>0</v>
      </c>
      <c r="J1046" s="1" t="s">
        <v>119</v>
      </c>
      <c r="K1046" s="1" t="s">
        <v>119</v>
      </c>
      <c r="L1046" t="b">
        <f>IF(COUNTIF(carcinogens!$A$2:$A$35,F1046),TRUE,FALSE)</f>
        <v>0</v>
      </c>
      <c r="M1046" t="b">
        <f>IF(ISNUMBER(H1046),FALSE,TRUE)</f>
        <v>0</v>
      </c>
      <c r="N1046" s="3">
        <f>H1046</f>
        <v>7.0000000000000001E-3</v>
      </c>
      <c r="O1046" t="b">
        <f>IF(ISNUMBER(N1046),FALSE,TRUE)</f>
        <v>0</v>
      </c>
      <c r="P1046" t="str">
        <f>VLOOKUP(C1046,'Feedstock source'!$A$1:$B$8,2,FALSE)</f>
        <v>sludge</v>
      </c>
      <c r="Q1046" t="str">
        <f>VLOOKUP($F1046,'PAHs abbreviations'!$A$2:$B$17,2,FALSE)</f>
        <v>Ace</v>
      </c>
      <c r="R1046" s="3">
        <v>7.0000000000000001E-3</v>
      </c>
    </row>
    <row r="1047" spans="1:18">
      <c r="A1047" t="s">
        <v>110</v>
      </c>
      <c r="B1047" t="s">
        <v>125</v>
      </c>
      <c r="C1047" t="s">
        <v>138</v>
      </c>
      <c r="D1047">
        <v>600</v>
      </c>
      <c r="E1047" t="s">
        <v>119</v>
      </c>
      <c r="F1047" t="s">
        <v>48</v>
      </c>
      <c r="G1047" t="s">
        <v>46</v>
      </c>
      <c r="H1047" s="3">
        <v>8.0000000000000002E-3</v>
      </c>
      <c r="I1047" t="s">
        <v>0</v>
      </c>
      <c r="J1047" s="1" t="s">
        <v>119</v>
      </c>
      <c r="K1047" s="1" t="s">
        <v>119</v>
      </c>
      <c r="L1047" t="b">
        <f>IF(COUNTIF(carcinogens!$A$2:$A$35,F1047),TRUE,FALSE)</f>
        <v>0</v>
      </c>
      <c r="M1047" t="b">
        <f>IF(ISNUMBER(H1047),FALSE,TRUE)</f>
        <v>0</v>
      </c>
      <c r="N1047" s="3">
        <f>H1047</f>
        <v>8.0000000000000002E-3</v>
      </c>
      <c r="O1047" t="b">
        <f>IF(ISNUMBER(N1047),FALSE,TRUE)</f>
        <v>0</v>
      </c>
      <c r="P1047" t="str">
        <f>VLOOKUP(C1047,'Feedstock source'!$A$1:$B$8,2,FALSE)</f>
        <v>sludge</v>
      </c>
      <c r="Q1047" t="str">
        <f>VLOOKUP($F1047,'PAHs abbreviations'!$A$2:$B$17,2,FALSE)</f>
        <v>Acy</v>
      </c>
      <c r="R1047" s="3">
        <v>8.0000000000000002E-3</v>
      </c>
    </row>
    <row r="1048" spans="1:18">
      <c r="A1048" t="s">
        <v>110</v>
      </c>
      <c r="B1048" t="s">
        <v>125</v>
      </c>
      <c r="C1048" t="s">
        <v>138</v>
      </c>
      <c r="D1048">
        <v>600</v>
      </c>
      <c r="E1048" t="s">
        <v>119</v>
      </c>
      <c r="F1048" t="s">
        <v>48</v>
      </c>
      <c r="G1048" t="s">
        <v>46</v>
      </c>
      <c r="H1048" s="3">
        <v>8.9999999999999993E-3</v>
      </c>
      <c r="I1048" t="s">
        <v>0</v>
      </c>
      <c r="J1048" s="1" t="s">
        <v>119</v>
      </c>
      <c r="K1048" s="1" t="s">
        <v>119</v>
      </c>
      <c r="L1048" t="b">
        <f>IF(COUNTIF(carcinogens!$A$2:$A$35,F1048),TRUE,FALSE)</f>
        <v>0</v>
      </c>
      <c r="M1048" t="b">
        <f>IF(ISNUMBER(H1048),FALSE,TRUE)</f>
        <v>0</v>
      </c>
      <c r="N1048" s="3">
        <f>H1048</f>
        <v>8.9999999999999993E-3</v>
      </c>
      <c r="O1048" t="b">
        <f>IF(ISNUMBER(N1048),FALSE,TRUE)</f>
        <v>0</v>
      </c>
      <c r="P1048" t="str">
        <f>VLOOKUP(C1048,'Feedstock source'!$A$1:$B$8,2,FALSE)</f>
        <v>sludge</v>
      </c>
      <c r="Q1048" t="str">
        <f>VLOOKUP($F1048,'PAHs abbreviations'!$A$2:$B$17,2,FALSE)</f>
        <v>Acy</v>
      </c>
      <c r="R1048" s="3">
        <v>8.9999999999999993E-3</v>
      </c>
    </row>
    <row r="1049" spans="1:18">
      <c r="A1049" t="s">
        <v>110</v>
      </c>
      <c r="B1049" t="s">
        <v>125</v>
      </c>
      <c r="C1049" t="s">
        <v>138</v>
      </c>
      <c r="D1049">
        <v>600</v>
      </c>
      <c r="E1049" t="s">
        <v>119</v>
      </c>
      <c r="F1049" t="s">
        <v>48</v>
      </c>
      <c r="G1049" t="s">
        <v>46</v>
      </c>
      <c r="H1049" s="3">
        <v>8.9999999999999993E-3</v>
      </c>
      <c r="I1049" t="s">
        <v>0</v>
      </c>
      <c r="J1049" s="1" t="s">
        <v>119</v>
      </c>
      <c r="K1049" s="1" t="s">
        <v>119</v>
      </c>
      <c r="L1049" t="b">
        <f>IF(COUNTIF(carcinogens!$A$2:$A$35,F1049),TRUE,FALSE)</f>
        <v>0</v>
      </c>
      <c r="M1049" t="b">
        <f>IF(ISNUMBER(H1049),FALSE,TRUE)</f>
        <v>0</v>
      </c>
      <c r="N1049" s="3">
        <f>H1049</f>
        <v>8.9999999999999993E-3</v>
      </c>
      <c r="O1049" t="b">
        <f>IF(ISNUMBER(N1049),FALSE,TRUE)</f>
        <v>0</v>
      </c>
      <c r="P1049" t="str">
        <f>VLOOKUP(C1049,'Feedstock source'!$A$1:$B$8,2,FALSE)</f>
        <v>sludge</v>
      </c>
      <c r="Q1049" t="str">
        <f>VLOOKUP($F1049,'PAHs abbreviations'!$A$2:$B$17,2,FALSE)</f>
        <v>Acy</v>
      </c>
      <c r="R1049" s="3">
        <v>8.9999999999999993E-3</v>
      </c>
    </row>
    <row r="1050" spans="1:18">
      <c r="A1050" t="s">
        <v>110</v>
      </c>
      <c r="B1050" t="s">
        <v>125</v>
      </c>
      <c r="C1050" t="s">
        <v>138</v>
      </c>
      <c r="D1050">
        <v>600</v>
      </c>
      <c r="E1050" t="s">
        <v>119</v>
      </c>
      <c r="F1050" t="s">
        <v>52</v>
      </c>
      <c r="G1050" t="s">
        <v>46</v>
      </c>
      <c r="H1050" s="3">
        <v>7.8E-2</v>
      </c>
      <c r="I1050" t="s">
        <v>0</v>
      </c>
      <c r="J1050" s="1" t="s">
        <v>119</v>
      </c>
      <c r="K1050" s="1" t="s">
        <v>119</v>
      </c>
      <c r="L1050" t="b">
        <f>IF(COUNTIF(carcinogens!$A$2:$A$35,F1050),TRUE,FALSE)</f>
        <v>0</v>
      </c>
      <c r="M1050" t="b">
        <f>IF(ISNUMBER(H1050),FALSE,TRUE)</f>
        <v>0</v>
      </c>
      <c r="N1050" s="3">
        <f>H1050</f>
        <v>7.8E-2</v>
      </c>
      <c r="O1050" t="b">
        <f>IF(ISNUMBER(N1050),FALSE,TRUE)</f>
        <v>0</v>
      </c>
      <c r="P1050" t="str">
        <f>VLOOKUP(C1050,'Feedstock source'!$A$1:$B$8,2,FALSE)</f>
        <v>sludge</v>
      </c>
      <c r="Q1050" t="str">
        <f>VLOOKUP($F1050,'PAHs abbreviations'!$A$2:$B$17,2,FALSE)</f>
        <v>Ant</v>
      </c>
      <c r="R1050" s="3">
        <v>7.8E-2</v>
      </c>
    </row>
    <row r="1051" spans="1:18">
      <c r="A1051" t="s">
        <v>110</v>
      </c>
      <c r="B1051" t="s">
        <v>125</v>
      </c>
      <c r="C1051" t="s">
        <v>138</v>
      </c>
      <c r="D1051">
        <v>600</v>
      </c>
      <c r="E1051" t="s">
        <v>119</v>
      </c>
      <c r="F1051" t="s">
        <v>52</v>
      </c>
      <c r="G1051" t="s">
        <v>46</v>
      </c>
      <c r="H1051" s="3">
        <v>8.2000000000000003E-2</v>
      </c>
      <c r="I1051" t="s">
        <v>0</v>
      </c>
      <c r="J1051" s="1" t="s">
        <v>119</v>
      </c>
      <c r="K1051" s="1" t="s">
        <v>119</v>
      </c>
      <c r="L1051" t="b">
        <f>IF(COUNTIF(carcinogens!$A$2:$A$35,F1051),TRUE,FALSE)</f>
        <v>0</v>
      </c>
      <c r="M1051" t="b">
        <f>IF(ISNUMBER(H1051),FALSE,TRUE)</f>
        <v>0</v>
      </c>
      <c r="N1051" s="3">
        <f>H1051</f>
        <v>8.2000000000000003E-2</v>
      </c>
      <c r="O1051" t="b">
        <f>IF(ISNUMBER(N1051),FALSE,TRUE)</f>
        <v>0</v>
      </c>
      <c r="P1051" t="str">
        <f>VLOOKUP(C1051,'Feedstock source'!$A$1:$B$8,2,FALSE)</f>
        <v>sludge</v>
      </c>
      <c r="Q1051" t="str">
        <f>VLOOKUP($F1051,'PAHs abbreviations'!$A$2:$B$17,2,FALSE)</f>
        <v>Ant</v>
      </c>
      <c r="R1051" s="3">
        <v>8.2000000000000003E-2</v>
      </c>
    </row>
    <row r="1052" spans="1:18">
      <c r="A1052" t="s">
        <v>110</v>
      </c>
      <c r="B1052" t="s">
        <v>125</v>
      </c>
      <c r="C1052" t="s">
        <v>138</v>
      </c>
      <c r="D1052">
        <v>600</v>
      </c>
      <c r="E1052" t="s">
        <v>119</v>
      </c>
      <c r="F1052" t="s">
        <v>52</v>
      </c>
      <c r="G1052" t="s">
        <v>46</v>
      </c>
      <c r="H1052" s="3">
        <v>8.8999999999999996E-2</v>
      </c>
      <c r="I1052" t="s">
        <v>0</v>
      </c>
      <c r="J1052" s="1" t="s">
        <v>119</v>
      </c>
      <c r="K1052" s="1" t="s">
        <v>119</v>
      </c>
      <c r="L1052" t="b">
        <f>IF(COUNTIF(carcinogens!$A$2:$A$35,F1052),TRUE,FALSE)</f>
        <v>0</v>
      </c>
      <c r="M1052" t="b">
        <f>IF(ISNUMBER(H1052),FALSE,TRUE)</f>
        <v>0</v>
      </c>
      <c r="N1052" s="3">
        <f>H1052</f>
        <v>8.8999999999999996E-2</v>
      </c>
      <c r="O1052" t="b">
        <f>IF(ISNUMBER(N1052),FALSE,TRUE)</f>
        <v>0</v>
      </c>
      <c r="P1052" t="str">
        <f>VLOOKUP(C1052,'Feedstock source'!$A$1:$B$8,2,FALSE)</f>
        <v>sludge</v>
      </c>
      <c r="Q1052" t="str">
        <f>VLOOKUP($F1052,'PAHs abbreviations'!$A$2:$B$17,2,FALSE)</f>
        <v>Ant</v>
      </c>
      <c r="R1052" s="3">
        <v>8.8999999999999996E-2</v>
      </c>
    </row>
    <row r="1053" spans="1:18">
      <c r="A1053" t="s">
        <v>110</v>
      </c>
      <c r="B1053" t="s">
        <v>125</v>
      </c>
      <c r="C1053" t="s">
        <v>138</v>
      </c>
      <c r="D1053">
        <v>600</v>
      </c>
      <c r="E1053" t="s">
        <v>119</v>
      </c>
      <c r="F1053" t="s">
        <v>55</v>
      </c>
      <c r="G1053" t="s">
        <v>46</v>
      </c>
      <c r="H1053" s="3">
        <v>1.2999999999999999E-2</v>
      </c>
      <c r="I1053" t="s">
        <v>0</v>
      </c>
      <c r="J1053" s="1" t="s">
        <v>119</v>
      </c>
      <c r="K1053" s="1" t="s">
        <v>119</v>
      </c>
      <c r="L1053" t="b">
        <f>IF(COUNTIF(carcinogens!$A$2:$A$35,F1053),TRUE,FALSE)</f>
        <v>1</v>
      </c>
      <c r="M1053" t="b">
        <f>IF(ISNUMBER(H1053),FALSE,TRUE)</f>
        <v>0</v>
      </c>
      <c r="N1053" s="3">
        <f>H1053</f>
        <v>1.2999999999999999E-2</v>
      </c>
      <c r="O1053" t="b">
        <f>IF(ISNUMBER(N1053),FALSE,TRUE)</f>
        <v>0</v>
      </c>
      <c r="P1053" t="str">
        <f>VLOOKUP(C1053,'Feedstock source'!$A$1:$B$8,2,FALSE)</f>
        <v>sludge</v>
      </c>
      <c r="Q1053" t="str">
        <f>VLOOKUP($F1053,'PAHs abbreviations'!$A$2:$B$17,2,FALSE)</f>
        <v>B(a)A</v>
      </c>
      <c r="R1053" s="3">
        <v>1.2999999999999999E-2</v>
      </c>
    </row>
    <row r="1054" spans="1:18">
      <c r="A1054" t="s">
        <v>110</v>
      </c>
      <c r="B1054" t="s">
        <v>125</v>
      </c>
      <c r="C1054" t="s">
        <v>138</v>
      </c>
      <c r="D1054">
        <v>600</v>
      </c>
      <c r="E1054" t="s">
        <v>119</v>
      </c>
      <c r="F1054" t="s">
        <v>55</v>
      </c>
      <c r="G1054" t="s">
        <v>46</v>
      </c>
      <c r="H1054" s="3">
        <v>1.4999999999999999E-2</v>
      </c>
      <c r="I1054" t="s">
        <v>0</v>
      </c>
      <c r="J1054" s="1" t="s">
        <v>119</v>
      </c>
      <c r="K1054" s="1" t="s">
        <v>119</v>
      </c>
      <c r="L1054" t="b">
        <f>IF(COUNTIF(carcinogens!$A$2:$A$35,F1054),TRUE,FALSE)</f>
        <v>1</v>
      </c>
      <c r="M1054" t="b">
        <f>IF(ISNUMBER(H1054),FALSE,TRUE)</f>
        <v>0</v>
      </c>
      <c r="N1054" s="3">
        <f>H1054</f>
        <v>1.4999999999999999E-2</v>
      </c>
      <c r="O1054" t="b">
        <f>IF(ISNUMBER(N1054),FALSE,TRUE)</f>
        <v>0</v>
      </c>
      <c r="P1054" t="str">
        <f>VLOOKUP(C1054,'Feedstock source'!$A$1:$B$8,2,FALSE)</f>
        <v>sludge</v>
      </c>
      <c r="Q1054" t="str">
        <f>VLOOKUP($F1054,'PAHs abbreviations'!$A$2:$B$17,2,FALSE)</f>
        <v>B(a)A</v>
      </c>
      <c r="R1054" s="3">
        <v>1.4999999999999999E-2</v>
      </c>
    </row>
    <row r="1055" spans="1:18">
      <c r="A1055" t="s">
        <v>110</v>
      </c>
      <c r="B1055" t="s">
        <v>125</v>
      </c>
      <c r="C1055" t="s">
        <v>138</v>
      </c>
      <c r="D1055">
        <v>600</v>
      </c>
      <c r="E1055" t="s">
        <v>119</v>
      </c>
      <c r="F1055" t="s">
        <v>55</v>
      </c>
      <c r="G1055" t="s">
        <v>46</v>
      </c>
      <c r="H1055" s="3">
        <v>1.6E-2</v>
      </c>
      <c r="I1055" t="s">
        <v>0</v>
      </c>
      <c r="J1055" s="1" t="s">
        <v>119</v>
      </c>
      <c r="K1055" s="1" t="s">
        <v>119</v>
      </c>
      <c r="L1055" t="b">
        <f>IF(COUNTIF(carcinogens!$A$2:$A$35,F1055),TRUE,FALSE)</f>
        <v>1</v>
      </c>
      <c r="M1055" t="b">
        <f>IF(ISNUMBER(H1055),FALSE,TRUE)</f>
        <v>0</v>
      </c>
      <c r="N1055" s="3">
        <f>H1055</f>
        <v>1.6E-2</v>
      </c>
      <c r="O1055" t="b">
        <f>IF(ISNUMBER(N1055),FALSE,TRUE)</f>
        <v>0</v>
      </c>
      <c r="P1055" t="str">
        <f>VLOOKUP(C1055,'Feedstock source'!$A$1:$B$8,2,FALSE)</f>
        <v>sludge</v>
      </c>
      <c r="Q1055" t="str">
        <f>VLOOKUP($F1055,'PAHs abbreviations'!$A$2:$B$17,2,FALSE)</f>
        <v>B(a)A</v>
      </c>
      <c r="R1055" s="3">
        <v>1.6E-2</v>
      </c>
    </row>
    <row r="1056" spans="1:18">
      <c r="A1056" t="s">
        <v>110</v>
      </c>
      <c r="B1056" t="s">
        <v>125</v>
      </c>
      <c r="C1056" t="s">
        <v>138</v>
      </c>
      <c r="D1056">
        <v>600</v>
      </c>
      <c r="E1056" t="s">
        <v>119</v>
      </c>
      <c r="F1056" t="s">
        <v>59</v>
      </c>
      <c r="G1056" t="s">
        <v>46</v>
      </c>
      <c r="H1056" s="3">
        <v>0.02</v>
      </c>
      <c r="I1056" t="s">
        <v>0</v>
      </c>
      <c r="J1056" s="1" t="s">
        <v>119</v>
      </c>
      <c r="K1056" s="1" t="s">
        <v>119</v>
      </c>
      <c r="L1056" t="b">
        <f>IF(COUNTIF(carcinogens!$A$2:$A$35,F1056),TRUE,FALSE)</f>
        <v>1</v>
      </c>
      <c r="M1056" t="b">
        <f>IF(ISNUMBER(H1056),FALSE,TRUE)</f>
        <v>0</v>
      </c>
      <c r="N1056" s="3">
        <f>H1056</f>
        <v>0.02</v>
      </c>
      <c r="O1056" t="b">
        <f>IF(ISNUMBER(N1056),FALSE,TRUE)</f>
        <v>0</v>
      </c>
      <c r="P1056" t="str">
        <f>VLOOKUP(C1056,'Feedstock source'!$A$1:$B$8,2,FALSE)</f>
        <v>sludge</v>
      </c>
      <c r="Q1056" t="str">
        <f>VLOOKUP($F1056,'PAHs abbreviations'!$A$2:$B$17,2,FALSE)</f>
        <v>B(a)P</v>
      </c>
      <c r="R1056" s="3">
        <v>0.02</v>
      </c>
    </row>
    <row r="1057" spans="1:18">
      <c r="A1057" t="s">
        <v>110</v>
      </c>
      <c r="B1057" t="s">
        <v>125</v>
      </c>
      <c r="C1057" t="s">
        <v>138</v>
      </c>
      <c r="D1057">
        <v>600</v>
      </c>
      <c r="E1057" t="s">
        <v>119</v>
      </c>
      <c r="F1057" t="s">
        <v>59</v>
      </c>
      <c r="G1057" t="s">
        <v>46</v>
      </c>
      <c r="H1057" s="3">
        <v>2.3E-2</v>
      </c>
      <c r="I1057" t="s">
        <v>0</v>
      </c>
      <c r="J1057" s="1" t="s">
        <v>119</v>
      </c>
      <c r="K1057" s="1" t="s">
        <v>119</v>
      </c>
      <c r="L1057" t="b">
        <f>IF(COUNTIF(carcinogens!$A$2:$A$35,F1057),TRUE,FALSE)</f>
        <v>1</v>
      </c>
      <c r="M1057" t="b">
        <f>IF(ISNUMBER(H1057),FALSE,TRUE)</f>
        <v>0</v>
      </c>
      <c r="N1057" s="3">
        <f>H1057</f>
        <v>2.3E-2</v>
      </c>
      <c r="O1057" t="b">
        <f>IF(ISNUMBER(N1057),FALSE,TRUE)</f>
        <v>0</v>
      </c>
      <c r="P1057" t="str">
        <f>VLOOKUP(C1057,'Feedstock source'!$A$1:$B$8,2,FALSE)</f>
        <v>sludge</v>
      </c>
      <c r="Q1057" t="str">
        <f>VLOOKUP($F1057,'PAHs abbreviations'!$A$2:$B$17,2,FALSE)</f>
        <v>B(a)P</v>
      </c>
      <c r="R1057" s="3">
        <v>2.3E-2</v>
      </c>
    </row>
    <row r="1058" spans="1:18">
      <c r="A1058" t="s">
        <v>110</v>
      </c>
      <c r="B1058" t="s">
        <v>125</v>
      </c>
      <c r="C1058" t="s">
        <v>138</v>
      </c>
      <c r="D1058">
        <v>600</v>
      </c>
      <c r="E1058" t="s">
        <v>119</v>
      </c>
      <c r="F1058" t="s">
        <v>59</v>
      </c>
      <c r="G1058" t="s">
        <v>46</v>
      </c>
      <c r="H1058" s="3">
        <v>2.3E-2</v>
      </c>
      <c r="I1058" t="s">
        <v>0</v>
      </c>
      <c r="J1058" s="1" t="s">
        <v>119</v>
      </c>
      <c r="K1058" s="1" t="s">
        <v>119</v>
      </c>
      <c r="L1058" t="b">
        <f>IF(COUNTIF(carcinogens!$A$2:$A$35,F1058),TRUE,FALSE)</f>
        <v>1</v>
      </c>
      <c r="M1058" t="b">
        <f>IF(ISNUMBER(H1058),FALSE,TRUE)</f>
        <v>0</v>
      </c>
      <c r="N1058" s="3">
        <f>H1058</f>
        <v>2.3E-2</v>
      </c>
      <c r="O1058" t="b">
        <f>IF(ISNUMBER(N1058),FALSE,TRUE)</f>
        <v>0</v>
      </c>
      <c r="P1058" t="str">
        <f>VLOOKUP(C1058,'Feedstock source'!$A$1:$B$8,2,FALSE)</f>
        <v>sludge</v>
      </c>
      <c r="Q1058" t="str">
        <f>VLOOKUP($F1058,'PAHs abbreviations'!$A$2:$B$17,2,FALSE)</f>
        <v>B(a)P</v>
      </c>
      <c r="R1058" s="3">
        <v>2.3E-2</v>
      </c>
    </row>
    <row r="1059" spans="1:18">
      <c r="A1059" t="s">
        <v>110</v>
      </c>
      <c r="B1059" t="s">
        <v>125</v>
      </c>
      <c r="C1059" t="s">
        <v>138</v>
      </c>
      <c r="D1059">
        <v>600</v>
      </c>
      <c r="E1059" t="s">
        <v>119</v>
      </c>
      <c r="F1059" t="s">
        <v>57</v>
      </c>
      <c r="G1059" t="s">
        <v>46</v>
      </c>
      <c r="H1059" s="3">
        <v>2.4E-2</v>
      </c>
      <c r="I1059" t="s">
        <v>0</v>
      </c>
      <c r="J1059" s="1" t="s">
        <v>119</v>
      </c>
      <c r="K1059" s="1" t="s">
        <v>119</v>
      </c>
      <c r="L1059" t="b">
        <f>IF(COUNTIF(carcinogens!$A$2:$A$35,F1059),TRUE,FALSE)</f>
        <v>1</v>
      </c>
      <c r="M1059" t="b">
        <f>IF(ISNUMBER(H1059),FALSE,TRUE)</f>
        <v>0</v>
      </c>
      <c r="N1059" s="3">
        <f>H1059</f>
        <v>2.4E-2</v>
      </c>
      <c r="O1059" t="b">
        <f>IF(ISNUMBER(N1059),FALSE,TRUE)</f>
        <v>0</v>
      </c>
      <c r="P1059" t="str">
        <f>VLOOKUP(C1059,'Feedstock source'!$A$1:$B$8,2,FALSE)</f>
        <v>sludge</v>
      </c>
      <c r="Q1059" t="str">
        <f>VLOOKUP($F1059,'PAHs abbreviations'!$A$2:$B$17,2,FALSE)</f>
        <v>B(b)F</v>
      </c>
      <c r="R1059" s="3">
        <v>2.4E-2</v>
      </c>
    </row>
    <row r="1060" spans="1:18">
      <c r="A1060" t="s">
        <v>110</v>
      </c>
      <c r="B1060" t="s">
        <v>125</v>
      </c>
      <c r="C1060" t="s">
        <v>138</v>
      </c>
      <c r="D1060">
        <v>600</v>
      </c>
      <c r="E1060" t="s">
        <v>119</v>
      </c>
      <c r="F1060" t="s">
        <v>57</v>
      </c>
      <c r="G1060" t="s">
        <v>46</v>
      </c>
      <c r="H1060" s="3">
        <v>2.9000000000000001E-2</v>
      </c>
      <c r="I1060" t="s">
        <v>0</v>
      </c>
      <c r="J1060" s="1" t="s">
        <v>119</v>
      </c>
      <c r="K1060" s="1" t="s">
        <v>119</v>
      </c>
      <c r="L1060" t="b">
        <f>IF(COUNTIF(carcinogens!$A$2:$A$35,F1060),TRUE,FALSE)</f>
        <v>1</v>
      </c>
      <c r="M1060" t="b">
        <f>IF(ISNUMBER(H1060),FALSE,TRUE)</f>
        <v>0</v>
      </c>
      <c r="N1060" s="3">
        <f>H1060</f>
        <v>2.9000000000000001E-2</v>
      </c>
      <c r="O1060" t="b">
        <f>IF(ISNUMBER(N1060),FALSE,TRUE)</f>
        <v>0</v>
      </c>
      <c r="P1060" t="str">
        <f>VLOOKUP(C1060,'Feedstock source'!$A$1:$B$8,2,FALSE)</f>
        <v>sludge</v>
      </c>
      <c r="Q1060" t="str">
        <f>VLOOKUP($F1060,'PAHs abbreviations'!$A$2:$B$17,2,FALSE)</f>
        <v>B(b)F</v>
      </c>
      <c r="R1060" s="3">
        <v>2.9000000000000001E-2</v>
      </c>
    </row>
    <row r="1061" spans="1:18">
      <c r="A1061" t="s">
        <v>110</v>
      </c>
      <c r="B1061" t="s">
        <v>125</v>
      </c>
      <c r="C1061" t="s">
        <v>138</v>
      </c>
      <c r="D1061">
        <v>600</v>
      </c>
      <c r="E1061" t="s">
        <v>119</v>
      </c>
      <c r="F1061" t="s">
        <v>57</v>
      </c>
      <c r="G1061" t="s">
        <v>46</v>
      </c>
      <c r="H1061" s="3">
        <v>0.03</v>
      </c>
      <c r="I1061" t="s">
        <v>0</v>
      </c>
      <c r="J1061" s="1" t="s">
        <v>119</v>
      </c>
      <c r="K1061" s="1" t="s">
        <v>119</v>
      </c>
      <c r="L1061" t="b">
        <f>IF(COUNTIF(carcinogens!$A$2:$A$35,F1061),TRUE,FALSE)</f>
        <v>1</v>
      </c>
      <c r="M1061" t="b">
        <f>IF(ISNUMBER(H1061),FALSE,TRUE)</f>
        <v>0</v>
      </c>
      <c r="N1061" s="3">
        <f>H1061</f>
        <v>0.03</v>
      </c>
      <c r="O1061" t="b">
        <f>IF(ISNUMBER(N1061),FALSE,TRUE)</f>
        <v>0</v>
      </c>
      <c r="P1061" t="str">
        <f>VLOOKUP(C1061,'Feedstock source'!$A$1:$B$8,2,FALSE)</f>
        <v>sludge</v>
      </c>
      <c r="Q1061" t="str">
        <f>VLOOKUP($F1061,'PAHs abbreviations'!$A$2:$B$17,2,FALSE)</f>
        <v>B(b)F</v>
      </c>
      <c r="R1061" s="3">
        <v>0.03</v>
      </c>
    </row>
    <row r="1062" spans="1:18">
      <c r="A1062" t="s">
        <v>110</v>
      </c>
      <c r="B1062" t="s">
        <v>125</v>
      </c>
      <c r="C1062" t="s">
        <v>138</v>
      </c>
      <c r="D1062">
        <v>600</v>
      </c>
      <c r="E1062" t="s">
        <v>119</v>
      </c>
      <c r="F1062" t="s">
        <v>61</v>
      </c>
      <c r="G1062" t="s">
        <v>46</v>
      </c>
      <c r="H1062" s="3">
        <v>1.7000000000000001E-2</v>
      </c>
      <c r="I1062" t="s">
        <v>0</v>
      </c>
      <c r="J1062" s="1" t="s">
        <v>119</v>
      </c>
      <c r="K1062" s="1" t="s">
        <v>119</v>
      </c>
      <c r="L1062" t="b">
        <f>IF(COUNTIF(carcinogens!$A$2:$A$35,F1062),TRUE,FALSE)</f>
        <v>1</v>
      </c>
      <c r="M1062" t="b">
        <f>IF(ISNUMBER(H1062),FALSE,TRUE)</f>
        <v>0</v>
      </c>
      <c r="N1062" s="3">
        <f>H1062</f>
        <v>1.7000000000000001E-2</v>
      </c>
      <c r="O1062" t="b">
        <f>IF(ISNUMBER(N1062),FALSE,TRUE)</f>
        <v>0</v>
      </c>
      <c r="P1062" t="str">
        <f>VLOOKUP(C1062,'Feedstock source'!$A$1:$B$8,2,FALSE)</f>
        <v>sludge</v>
      </c>
      <c r="Q1062" t="str">
        <f>VLOOKUP($F1062,'PAHs abbreviations'!$A$2:$B$17,2,FALSE)</f>
        <v>B(ghi)P</v>
      </c>
      <c r="R1062" s="3">
        <v>1.7000000000000001E-2</v>
      </c>
    </row>
    <row r="1063" spans="1:18">
      <c r="A1063" t="s">
        <v>110</v>
      </c>
      <c r="B1063" t="s">
        <v>125</v>
      </c>
      <c r="C1063" t="s">
        <v>138</v>
      </c>
      <c r="D1063">
        <v>600</v>
      </c>
      <c r="E1063" t="s">
        <v>119</v>
      </c>
      <c r="F1063" t="s">
        <v>61</v>
      </c>
      <c r="G1063" t="s">
        <v>46</v>
      </c>
      <c r="H1063" s="3">
        <v>0.02</v>
      </c>
      <c r="I1063" t="s">
        <v>0</v>
      </c>
      <c r="J1063" s="1" t="s">
        <v>119</v>
      </c>
      <c r="K1063" s="1" t="s">
        <v>119</v>
      </c>
      <c r="L1063" t="b">
        <f>IF(COUNTIF(carcinogens!$A$2:$A$35,F1063),TRUE,FALSE)</f>
        <v>1</v>
      </c>
      <c r="M1063" t="b">
        <f>IF(ISNUMBER(H1063),FALSE,TRUE)</f>
        <v>0</v>
      </c>
      <c r="N1063" s="3">
        <f>H1063</f>
        <v>0.02</v>
      </c>
      <c r="O1063" t="b">
        <f>IF(ISNUMBER(N1063),FALSE,TRUE)</f>
        <v>0</v>
      </c>
      <c r="P1063" t="str">
        <f>VLOOKUP(C1063,'Feedstock source'!$A$1:$B$8,2,FALSE)</f>
        <v>sludge</v>
      </c>
      <c r="Q1063" t="str">
        <f>VLOOKUP($F1063,'PAHs abbreviations'!$A$2:$B$17,2,FALSE)</f>
        <v>B(ghi)P</v>
      </c>
      <c r="R1063" s="3">
        <v>0.02</v>
      </c>
    </row>
    <row r="1064" spans="1:18">
      <c r="A1064" t="s">
        <v>110</v>
      </c>
      <c r="B1064" t="s">
        <v>125</v>
      </c>
      <c r="C1064" t="s">
        <v>138</v>
      </c>
      <c r="D1064">
        <v>600</v>
      </c>
      <c r="E1064" t="s">
        <v>119</v>
      </c>
      <c r="F1064" t="s">
        <v>61</v>
      </c>
      <c r="G1064" t="s">
        <v>46</v>
      </c>
      <c r="H1064" s="3">
        <v>2.1999999999999902E-2</v>
      </c>
      <c r="I1064" t="s">
        <v>0</v>
      </c>
      <c r="J1064" s="1" t="s">
        <v>119</v>
      </c>
      <c r="K1064" s="1" t="s">
        <v>119</v>
      </c>
      <c r="L1064" t="b">
        <f>IF(COUNTIF(carcinogens!$A$2:$A$35,F1064),TRUE,FALSE)</f>
        <v>1</v>
      </c>
      <c r="M1064" t="b">
        <f>IF(ISNUMBER(H1064),FALSE,TRUE)</f>
        <v>0</v>
      </c>
      <c r="N1064" s="3">
        <f>H1064</f>
        <v>2.1999999999999902E-2</v>
      </c>
      <c r="O1064" t="b">
        <f>IF(ISNUMBER(N1064),FALSE,TRUE)</f>
        <v>0</v>
      </c>
      <c r="P1064" t="str">
        <f>VLOOKUP(C1064,'Feedstock source'!$A$1:$B$8,2,FALSE)</f>
        <v>sludge</v>
      </c>
      <c r="Q1064" t="str">
        <f>VLOOKUP($F1064,'PAHs abbreviations'!$A$2:$B$17,2,FALSE)</f>
        <v>B(ghi)P</v>
      </c>
      <c r="R1064" s="3">
        <v>2.1999999999999902E-2</v>
      </c>
    </row>
    <row r="1065" spans="1:18">
      <c r="A1065" t="s">
        <v>110</v>
      </c>
      <c r="B1065" t="s">
        <v>125</v>
      </c>
      <c r="C1065" t="s">
        <v>138</v>
      </c>
      <c r="D1065">
        <v>600</v>
      </c>
      <c r="E1065" t="s">
        <v>119</v>
      </c>
      <c r="F1065" t="s">
        <v>58</v>
      </c>
      <c r="G1065" t="s">
        <v>46</v>
      </c>
      <c r="H1065" s="3">
        <v>1.4E-2</v>
      </c>
      <c r="I1065" t="s">
        <v>0</v>
      </c>
      <c r="J1065" s="1" t="s">
        <v>119</v>
      </c>
      <c r="K1065" s="1" t="s">
        <v>119</v>
      </c>
      <c r="L1065" t="b">
        <f>IF(COUNTIF(carcinogens!$A$2:$A$35,F1065),TRUE,FALSE)</f>
        <v>1</v>
      </c>
      <c r="M1065" t="b">
        <f>IF(ISNUMBER(H1065),FALSE,TRUE)</f>
        <v>0</v>
      </c>
      <c r="N1065" s="3">
        <f>H1065</f>
        <v>1.4E-2</v>
      </c>
      <c r="O1065" t="b">
        <f>IF(ISNUMBER(N1065),FALSE,TRUE)</f>
        <v>0</v>
      </c>
      <c r="P1065" t="str">
        <f>VLOOKUP(C1065,'Feedstock source'!$A$1:$B$8,2,FALSE)</f>
        <v>sludge</v>
      </c>
      <c r="Q1065" t="str">
        <f>VLOOKUP($F1065,'PAHs abbreviations'!$A$2:$B$17,2,FALSE)</f>
        <v>B(k)F</v>
      </c>
      <c r="R1065" s="3">
        <v>1.4E-2</v>
      </c>
    </row>
    <row r="1066" spans="1:18">
      <c r="A1066" t="s">
        <v>110</v>
      </c>
      <c r="B1066" t="s">
        <v>125</v>
      </c>
      <c r="C1066" t="s">
        <v>138</v>
      </c>
      <c r="D1066">
        <v>600</v>
      </c>
      <c r="E1066" t="s">
        <v>119</v>
      </c>
      <c r="F1066" t="s">
        <v>58</v>
      </c>
      <c r="G1066" t="s">
        <v>46</v>
      </c>
      <c r="H1066" s="3">
        <v>1.4999999999999999E-2</v>
      </c>
      <c r="I1066" t="s">
        <v>0</v>
      </c>
      <c r="J1066" s="1" t="s">
        <v>119</v>
      </c>
      <c r="K1066" s="1" t="s">
        <v>119</v>
      </c>
      <c r="L1066" t="b">
        <f>IF(COUNTIF(carcinogens!$A$2:$A$35,F1066),TRUE,FALSE)</f>
        <v>1</v>
      </c>
      <c r="M1066" t="b">
        <f>IF(ISNUMBER(H1066),FALSE,TRUE)</f>
        <v>0</v>
      </c>
      <c r="N1066" s="3">
        <f>H1066</f>
        <v>1.4999999999999999E-2</v>
      </c>
      <c r="O1066" t="b">
        <f>IF(ISNUMBER(N1066),FALSE,TRUE)</f>
        <v>0</v>
      </c>
      <c r="P1066" t="str">
        <f>VLOOKUP(C1066,'Feedstock source'!$A$1:$B$8,2,FALSE)</f>
        <v>sludge</v>
      </c>
      <c r="Q1066" t="str">
        <f>VLOOKUP($F1066,'PAHs abbreviations'!$A$2:$B$17,2,FALSE)</f>
        <v>B(k)F</v>
      </c>
      <c r="R1066" s="3">
        <v>1.4999999999999999E-2</v>
      </c>
    </row>
    <row r="1067" spans="1:18">
      <c r="A1067" t="s">
        <v>110</v>
      </c>
      <c r="B1067" t="s">
        <v>125</v>
      </c>
      <c r="C1067" t="s">
        <v>138</v>
      </c>
      <c r="D1067">
        <v>600</v>
      </c>
      <c r="E1067" t="s">
        <v>119</v>
      </c>
      <c r="F1067" t="s">
        <v>58</v>
      </c>
      <c r="G1067" t="s">
        <v>46</v>
      </c>
      <c r="H1067" s="3">
        <v>1.7000000000000001E-2</v>
      </c>
      <c r="I1067" t="s">
        <v>0</v>
      </c>
      <c r="J1067" s="1" t="s">
        <v>119</v>
      </c>
      <c r="K1067" s="1" t="s">
        <v>119</v>
      </c>
      <c r="L1067" t="b">
        <f>IF(COUNTIF(carcinogens!$A$2:$A$35,F1067),TRUE,FALSE)</f>
        <v>1</v>
      </c>
      <c r="M1067" t="b">
        <f>IF(ISNUMBER(H1067),FALSE,TRUE)</f>
        <v>0</v>
      </c>
      <c r="N1067" s="3">
        <f>H1067</f>
        <v>1.7000000000000001E-2</v>
      </c>
      <c r="O1067" t="b">
        <f>IF(ISNUMBER(N1067),FALSE,TRUE)</f>
        <v>0</v>
      </c>
      <c r="P1067" t="str">
        <f>VLOOKUP(C1067,'Feedstock source'!$A$1:$B$8,2,FALSE)</f>
        <v>sludge</v>
      </c>
      <c r="Q1067" t="str">
        <f>VLOOKUP($F1067,'PAHs abbreviations'!$A$2:$B$17,2,FALSE)</f>
        <v>B(k)F</v>
      </c>
      <c r="R1067" s="3">
        <v>1.7000000000000001E-2</v>
      </c>
    </row>
    <row r="1068" spans="1:18">
      <c r="A1068" t="s">
        <v>110</v>
      </c>
      <c r="B1068" t="s">
        <v>125</v>
      </c>
      <c r="C1068" t="s">
        <v>138</v>
      </c>
      <c r="D1068">
        <v>600</v>
      </c>
      <c r="E1068" t="s">
        <v>119</v>
      </c>
      <c r="F1068" t="s">
        <v>56</v>
      </c>
      <c r="G1068" t="s">
        <v>46</v>
      </c>
      <c r="H1068" s="3">
        <v>2.4E-2</v>
      </c>
      <c r="I1068" t="s">
        <v>0</v>
      </c>
      <c r="J1068" s="1" t="s">
        <v>119</v>
      </c>
      <c r="K1068" s="1" t="s">
        <v>119</v>
      </c>
      <c r="L1068" t="b">
        <f>IF(COUNTIF(carcinogens!$A$2:$A$35,F1068),TRUE,FALSE)</f>
        <v>1</v>
      </c>
      <c r="M1068" t="b">
        <f>IF(ISNUMBER(H1068),FALSE,TRUE)</f>
        <v>0</v>
      </c>
      <c r="N1068" s="3">
        <f>H1068</f>
        <v>2.4E-2</v>
      </c>
      <c r="O1068" t="b">
        <f>IF(ISNUMBER(N1068),FALSE,TRUE)</f>
        <v>0</v>
      </c>
      <c r="P1068" t="str">
        <f>VLOOKUP(C1068,'Feedstock source'!$A$1:$B$8,2,FALSE)</f>
        <v>sludge</v>
      </c>
      <c r="Q1068" t="str">
        <f>VLOOKUP($F1068,'PAHs abbreviations'!$A$2:$B$17,2,FALSE)</f>
        <v>Cry</v>
      </c>
      <c r="R1068" s="3">
        <v>2.4E-2</v>
      </c>
    </row>
    <row r="1069" spans="1:18">
      <c r="A1069" t="s">
        <v>110</v>
      </c>
      <c r="B1069" t="s">
        <v>125</v>
      </c>
      <c r="C1069" t="s">
        <v>138</v>
      </c>
      <c r="D1069">
        <v>600</v>
      </c>
      <c r="E1069" t="s">
        <v>119</v>
      </c>
      <c r="F1069" t="s">
        <v>56</v>
      </c>
      <c r="G1069" t="s">
        <v>46</v>
      </c>
      <c r="H1069" s="3">
        <v>2.7E-2</v>
      </c>
      <c r="I1069" t="s">
        <v>0</v>
      </c>
      <c r="J1069" s="1" t="s">
        <v>119</v>
      </c>
      <c r="K1069" s="1" t="s">
        <v>119</v>
      </c>
      <c r="L1069" t="b">
        <f>IF(COUNTIF(carcinogens!$A$2:$A$35,F1069),TRUE,FALSE)</f>
        <v>1</v>
      </c>
      <c r="M1069" t="b">
        <f>IF(ISNUMBER(H1069),FALSE,TRUE)</f>
        <v>0</v>
      </c>
      <c r="N1069" s="3">
        <f>H1069</f>
        <v>2.7E-2</v>
      </c>
      <c r="O1069" t="b">
        <f>IF(ISNUMBER(N1069),FALSE,TRUE)</f>
        <v>0</v>
      </c>
      <c r="P1069" t="str">
        <f>VLOOKUP(C1069,'Feedstock source'!$A$1:$B$8,2,FALSE)</f>
        <v>sludge</v>
      </c>
      <c r="Q1069" t="str">
        <f>VLOOKUP($F1069,'PAHs abbreviations'!$A$2:$B$17,2,FALSE)</f>
        <v>Cry</v>
      </c>
      <c r="R1069" s="3">
        <v>2.7E-2</v>
      </c>
    </row>
    <row r="1070" spans="1:18">
      <c r="A1070" t="s">
        <v>110</v>
      </c>
      <c r="B1070" t="s">
        <v>125</v>
      </c>
      <c r="C1070" t="s">
        <v>138</v>
      </c>
      <c r="D1070">
        <v>600</v>
      </c>
      <c r="E1070" t="s">
        <v>119</v>
      </c>
      <c r="F1070" t="s">
        <v>56</v>
      </c>
      <c r="G1070" t="s">
        <v>46</v>
      </c>
      <c r="H1070" s="3">
        <v>2.7E-2</v>
      </c>
      <c r="I1070" t="s">
        <v>0</v>
      </c>
      <c r="J1070" s="1" t="s">
        <v>119</v>
      </c>
      <c r="K1070" s="1" t="s">
        <v>119</v>
      </c>
      <c r="L1070" t="b">
        <f>IF(COUNTIF(carcinogens!$A$2:$A$35,F1070),TRUE,FALSE)</f>
        <v>1</v>
      </c>
      <c r="M1070" t="b">
        <f>IF(ISNUMBER(H1070),FALSE,TRUE)</f>
        <v>0</v>
      </c>
      <c r="N1070" s="3">
        <f>H1070</f>
        <v>2.7E-2</v>
      </c>
      <c r="O1070" t="b">
        <f>IF(ISNUMBER(N1070),FALSE,TRUE)</f>
        <v>0</v>
      </c>
      <c r="P1070" t="str">
        <f>VLOOKUP(C1070,'Feedstock source'!$A$1:$B$8,2,FALSE)</f>
        <v>sludge</v>
      </c>
      <c r="Q1070" t="str">
        <f>VLOOKUP($F1070,'PAHs abbreviations'!$A$2:$B$17,2,FALSE)</f>
        <v>Cry</v>
      </c>
      <c r="R1070" s="3">
        <v>2.7E-2</v>
      </c>
    </row>
    <row r="1071" spans="1:18">
      <c r="A1071" t="s">
        <v>110</v>
      </c>
      <c r="B1071" t="s">
        <v>125</v>
      </c>
      <c r="C1071" t="s">
        <v>138</v>
      </c>
      <c r="D1071">
        <v>600</v>
      </c>
      <c r="E1071" t="s">
        <v>119</v>
      </c>
      <c r="F1071" t="s">
        <v>53</v>
      </c>
      <c r="G1071" t="s">
        <v>46</v>
      </c>
      <c r="H1071" s="3">
        <v>0.13300000000000001</v>
      </c>
      <c r="I1071" t="s">
        <v>0</v>
      </c>
      <c r="J1071" s="1" t="s">
        <v>119</v>
      </c>
      <c r="K1071" s="1" t="s">
        <v>119</v>
      </c>
      <c r="L1071" t="b">
        <f>IF(COUNTIF(carcinogens!$A$2:$A$35,F1071),TRUE,FALSE)</f>
        <v>0</v>
      </c>
      <c r="M1071" t="b">
        <f>IF(ISNUMBER(H1071),FALSE,TRUE)</f>
        <v>0</v>
      </c>
      <c r="N1071" s="3">
        <f>H1071</f>
        <v>0.13300000000000001</v>
      </c>
      <c r="O1071" t="b">
        <f>IF(ISNUMBER(N1071),FALSE,TRUE)</f>
        <v>0</v>
      </c>
      <c r="P1071" t="str">
        <f>VLOOKUP(C1071,'Feedstock source'!$A$1:$B$8,2,FALSE)</f>
        <v>sludge</v>
      </c>
      <c r="Q1071" t="str">
        <f>VLOOKUP($F1071,'PAHs abbreviations'!$A$2:$B$17,2,FALSE)</f>
        <v>Flt</v>
      </c>
      <c r="R1071" s="3">
        <v>0.13300000000000001</v>
      </c>
    </row>
    <row r="1072" spans="1:18">
      <c r="A1072" t="s">
        <v>110</v>
      </c>
      <c r="B1072" t="s">
        <v>125</v>
      </c>
      <c r="C1072" t="s">
        <v>138</v>
      </c>
      <c r="D1072">
        <v>600</v>
      </c>
      <c r="E1072" t="s">
        <v>119</v>
      </c>
      <c r="F1072" t="s">
        <v>53</v>
      </c>
      <c r="G1072" t="s">
        <v>46</v>
      </c>
      <c r="H1072" s="3">
        <v>0.13700000000000001</v>
      </c>
      <c r="I1072" t="s">
        <v>0</v>
      </c>
      <c r="J1072" s="1" t="s">
        <v>119</v>
      </c>
      <c r="K1072" s="1" t="s">
        <v>119</v>
      </c>
      <c r="L1072" t="b">
        <f>IF(COUNTIF(carcinogens!$A$2:$A$35,F1072),TRUE,FALSE)</f>
        <v>0</v>
      </c>
      <c r="M1072" t="b">
        <f>IF(ISNUMBER(H1072),FALSE,TRUE)</f>
        <v>0</v>
      </c>
      <c r="N1072" s="3">
        <f>H1072</f>
        <v>0.13700000000000001</v>
      </c>
      <c r="O1072" t="b">
        <f>IF(ISNUMBER(N1072),FALSE,TRUE)</f>
        <v>0</v>
      </c>
      <c r="P1072" t="str">
        <f>VLOOKUP(C1072,'Feedstock source'!$A$1:$B$8,2,FALSE)</f>
        <v>sludge</v>
      </c>
      <c r="Q1072" t="str">
        <f>VLOOKUP($F1072,'PAHs abbreviations'!$A$2:$B$17,2,FALSE)</f>
        <v>Flt</v>
      </c>
      <c r="R1072" s="3">
        <v>0.13700000000000001</v>
      </c>
    </row>
    <row r="1073" spans="1:18">
      <c r="A1073" t="s">
        <v>110</v>
      </c>
      <c r="B1073" t="s">
        <v>125</v>
      </c>
      <c r="C1073" t="s">
        <v>138</v>
      </c>
      <c r="D1073">
        <v>600</v>
      </c>
      <c r="E1073" t="s">
        <v>119</v>
      </c>
      <c r="F1073" t="s">
        <v>53</v>
      </c>
      <c r="G1073" t="s">
        <v>46</v>
      </c>
      <c r="H1073" s="3">
        <v>0.14499999999999999</v>
      </c>
      <c r="I1073" t="s">
        <v>0</v>
      </c>
      <c r="J1073" s="1" t="s">
        <v>119</v>
      </c>
      <c r="K1073" s="1" t="s">
        <v>119</v>
      </c>
      <c r="L1073" t="b">
        <f>IF(COUNTIF(carcinogens!$A$2:$A$35,F1073),TRUE,FALSE)</f>
        <v>0</v>
      </c>
      <c r="M1073" t="b">
        <f>IF(ISNUMBER(H1073),FALSE,TRUE)</f>
        <v>0</v>
      </c>
      <c r="N1073" s="3">
        <f>H1073</f>
        <v>0.14499999999999999</v>
      </c>
      <c r="O1073" t="b">
        <f>IF(ISNUMBER(N1073),FALSE,TRUE)</f>
        <v>0</v>
      </c>
      <c r="P1073" t="str">
        <f>VLOOKUP(C1073,'Feedstock source'!$A$1:$B$8,2,FALSE)</f>
        <v>sludge</v>
      </c>
      <c r="Q1073" t="str">
        <f>VLOOKUP($F1073,'PAHs abbreviations'!$A$2:$B$17,2,FALSE)</f>
        <v>Flt</v>
      </c>
      <c r="R1073" s="3">
        <v>0.14499999999999999</v>
      </c>
    </row>
    <row r="1074" spans="1:18">
      <c r="A1074" t="s">
        <v>110</v>
      </c>
      <c r="B1074" t="s">
        <v>125</v>
      </c>
      <c r="C1074" t="s">
        <v>138</v>
      </c>
      <c r="D1074">
        <v>600</v>
      </c>
      <c r="E1074" t="s">
        <v>119</v>
      </c>
      <c r="F1074" t="s">
        <v>50</v>
      </c>
      <c r="G1074" t="s">
        <v>46</v>
      </c>
      <c r="H1074" s="3">
        <v>2.7E-2</v>
      </c>
      <c r="I1074" t="s">
        <v>0</v>
      </c>
      <c r="J1074" s="1" t="s">
        <v>119</v>
      </c>
      <c r="K1074" s="1" t="s">
        <v>119</v>
      </c>
      <c r="L1074" t="b">
        <f>IF(COUNTIF(carcinogens!$A$2:$A$35,F1074),TRUE,FALSE)</f>
        <v>0</v>
      </c>
      <c r="M1074" t="b">
        <f>IF(ISNUMBER(H1074),FALSE,TRUE)</f>
        <v>0</v>
      </c>
      <c r="N1074" s="3">
        <f>H1074</f>
        <v>2.7E-2</v>
      </c>
      <c r="O1074" t="b">
        <f>IF(ISNUMBER(N1074),FALSE,TRUE)</f>
        <v>0</v>
      </c>
      <c r="P1074" t="str">
        <f>VLOOKUP(C1074,'Feedstock source'!$A$1:$B$8,2,FALSE)</f>
        <v>sludge</v>
      </c>
      <c r="Q1074" t="str">
        <f>VLOOKUP($F1074,'PAHs abbreviations'!$A$2:$B$17,2,FALSE)</f>
        <v>Flu</v>
      </c>
      <c r="R1074" s="3">
        <v>2.7E-2</v>
      </c>
    </row>
    <row r="1075" spans="1:18">
      <c r="A1075" t="s">
        <v>110</v>
      </c>
      <c r="B1075" t="s">
        <v>125</v>
      </c>
      <c r="C1075" t="s">
        <v>138</v>
      </c>
      <c r="D1075">
        <v>600</v>
      </c>
      <c r="E1075" t="s">
        <v>119</v>
      </c>
      <c r="F1075" t="s">
        <v>50</v>
      </c>
      <c r="G1075" t="s">
        <v>46</v>
      </c>
      <c r="H1075" s="3">
        <v>2.8000000000000001E-2</v>
      </c>
      <c r="I1075" t="s">
        <v>0</v>
      </c>
      <c r="J1075" s="1" t="s">
        <v>119</v>
      </c>
      <c r="K1075" s="1" t="s">
        <v>119</v>
      </c>
      <c r="L1075" t="b">
        <f>IF(COUNTIF(carcinogens!$A$2:$A$35,F1075),TRUE,FALSE)</f>
        <v>0</v>
      </c>
      <c r="M1075" t="b">
        <f>IF(ISNUMBER(H1075),FALSE,TRUE)</f>
        <v>0</v>
      </c>
      <c r="N1075" s="3">
        <f>H1075</f>
        <v>2.8000000000000001E-2</v>
      </c>
      <c r="O1075" t="b">
        <f>IF(ISNUMBER(N1075),FALSE,TRUE)</f>
        <v>0</v>
      </c>
      <c r="P1075" t="str">
        <f>VLOOKUP(C1075,'Feedstock source'!$A$1:$B$8,2,FALSE)</f>
        <v>sludge</v>
      </c>
      <c r="Q1075" t="str">
        <f>VLOOKUP($F1075,'PAHs abbreviations'!$A$2:$B$17,2,FALSE)</f>
        <v>Flu</v>
      </c>
      <c r="R1075" s="3">
        <v>2.8000000000000001E-2</v>
      </c>
    </row>
    <row r="1076" spans="1:18">
      <c r="A1076" t="s">
        <v>110</v>
      </c>
      <c r="B1076" t="s">
        <v>125</v>
      </c>
      <c r="C1076" t="s">
        <v>138</v>
      </c>
      <c r="D1076">
        <v>600</v>
      </c>
      <c r="E1076" t="s">
        <v>119</v>
      </c>
      <c r="F1076" t="s">
        <v>50</v>
      </c>
      <c r="G1076" t="s">
        <v>46</v>
      </c>
      <c r="H1076" s="3">
        <v>0.03</v>
      </c>
      <c r="I1076" t="s">
        <v>0</v>
      </c>
      <c r="J1076" s="1" t="s">
        <v>119</v>
      </c>
      <c r="K1076" s="1" t="s">
        <v>119</v>
      </c>
      <c r="L1076" t="b">
        <f>IF(COUNTIF(carcinogens!$A$2:$A$35,F1076),TRUE,FALSE)</f>
        <v>0</v>
      </c>
      <c r="M1076" t="b">
        <f>IF(ISNUMBER(H1076),FALSE,TRUE)</f>
        <v>0</v>
      </c>
      <c r="N1076" s="3">
        <f>H1076</f>
        <v>0.03</v>
      </c>
      <c r="O1076" t="b">
        <f>IF(ISNUMBER(N1076),FALSE,TRUE)</f>
        <v>0</v>
      </c>
      <c r="P1076" t="str">
        <f>VLOOKUP(C1076,'Feedstock source'!$A$1:$B$8,2,FALSE)</f>
        <v>sludge</v>
      </c>
      <c r="Q1076" t="str">
        <f>VLOOKUP($F1076,'PAHs abbreviations'!$A$2:$B$17,2,FALSE)</f>
        <v>Flu</v>
      </c>
      <c r="R1076" s="3">
        <v>0.03</v>
      </c>
    </row>
    <row r="1077" spans="1:18">
      <c r="A1077" t="s">
        <v>110</v>
      </c>
      <c r="B1077" t="s">
        <v>125</v>
      </c>
      <c r="C1077" t="s">
        <v>138</v>
      </c>
      <c r="D1077">
        <v>600</v>
      </c>
      <c r="E1077" t="s">
        <v>119</v>
      </c>
      <c r="F1077" t="s">
        <v>60</v>
      </c>
      <c r="G1077" t="s">
        <v>46</v>
      </c>
      <c r="H1077" s="3">
        <v>2.1999999999999902E-2</v>
      </c>
      <c r="I1077" t="s">
        <v>0</v>
      </c>
      <c r="J1077" s="1" t="s">
        <v>119</v>
      </c>
      <c r="K1077" s="1" t="s">
        <v>119</v>
      </c>
      <c r="L1077" t="b">
        <f>IF(COUNTIF(carcinogens!$A$2:$A$35,F1077),TRUE,FALSE)</f>
        <v>1</v>
      </c>
      <c r="M1077" t="b">
        <f>IF(ISNUMBER(H1077),FALSE,TRUE)</f>
        <v>0</v>
      </c>
      <c r="N1077" s="3">
        <f>H1077</f>
        <v>2.1999999999999902E-2</v>
      </c>
      <c r="O1077" t="b">
        <f>IF(ISNUMBER(N1077),FALSE,TRUE)</f>
        <v>0</v>
      </c>
      <c r="P1077" t="str">
        <f>VLOOKUP(C1077,'Feedstock source'!$A$1:$B$8,2,FALSE)</f>
        <v>sludge</v>
      </c>
      <c r="Q1077" t="str">
        <f>VLOOKUP($F1077,'PAHs abbreviations'!$A$2:$B$17,2,FALSE)</f>
        <v>IP</v>
      </c>
      <c r="R1077" s="3">
        <v>2.1999999999999902E-2</v>
      </c>
    </row>
    <row r="1078" spans="1:18">
      <c r="A1078" t="s">
        <v>110</v>
      </c>
      <c r="B1078" t="s">
        <v>125</v>
      </c>
      <c r="C1078" t="s">
        <v>138</v>
      </c>
      <c r="D1078">
        <v>600</v>
      </c>
      <c r="E1078" t="s">
        <v>119</v>
      </c>
      <c r="F1078" t="s">
        <v>60</v>
      </c>
      <c r="G1078" t="s">
        <v>46</v>
      </c>
      <c r="H1078" s="3">
        <v>2.5999999999999902E-2</v>
      </c>
      <c r="I1078" t="s">
        <v>0</v>
      </c>
      <c r="J1078" s="1" t="s">
        <v>119</v>
      </c>
      <c r="K1078" s="1" t="s">
        <v>119</v>
      </c>
      <c r="L1078" t="b">
        <f>IF(COUNTIF(carcinogens!$A$2:$A$35,F1078),TRUE,FALSE)</f>
        <v>1</v>
      </c>
      <c r="M1078" t="b">
        <f>IF(ISNUMBER(H1078),FALSE,TRUE)</f>
        <v>0</v>
      </c>
      <c r="N1078" s="3">
        <f>H1078</f>
        <v>2.5999999999999902E-2</v>
      </c>
      <c r="O1078" t="b">
        <f>IF(ISNUMBER(N1078),FALSE,TRUE)</f>
        <v>0</v>
      </c>
      <c r="P1078" t="str">
        <f>VLOOKUP(C1078,'Feedstock source'!$A$1:$B$8,2,FALSE)</f>
        <v>sludge</v>
      </c>
      <c r="Q1078" t="str">
        <f>VLOOKUP($F1078,'PAHs abbreviations'!$A$2:$B$17,2,FALSE)</f>
        <v>IP</v>
      </c>
      <c r="R1078" s="3">
        <v>2.5999999999999902E-2</v>
      </c>
    </row>
    <row r="1079" spans="1:18">
      <c r="A1079" t="s">
        <v>110</v>
      </c>
      <c r="B1079" t="s">
        <v>125</v>
      </c>
      <c r="C1079" t="s">
        <v>138</v>
      </c>
      <c r="D1079">
        <v>600</v>
      </c>
      <c r="E1079" t="s">
        <v>119</v>
      </c>
      <c r="F1079" t="s">
        <v>60</v>
      </c>
      <c r="G1079" t="s">
        <v>46</v>
      </c>
      <c r="H1079" s="3">
        <v>2.7E-2</v>
      </c>
      <c r="I1079" t="s">
        <v>0</v>
      </c>
      <c r="J1079" s="1" t="s">
        <v>119</v>
      </c>
      <c r="K1079" s="1" t="s">
        <v>119</v>
      </c>
      <c r="L1079" t="b">
        <f>IF(COUNTIF(carcinogens!$A$2:$A$35,F1079),TRUE,FALSE)</f>
        <v>1</v>
      </c>
      <c r="M1079" t="b">
        <f>IF(ISNUMBER(H1079),FALSE,TRUE)</f>
        <v>0</v>
      </c>
      <c r="N1079" s="3">
        <f>H1079</f>
        <v>2.7E-2</v>
      </c>
      <c r="O1079" t="b">
        <f>IF(ISNUMBER(N1079),FALSE,TRUE)</f>
        <v>0</v>
      </c>
      <c r="P1079" t="str">
        <f>VLOOKUP(C1079,'Feedstock source'!$A$1:$B$8,2,FALSE)</f>
        <v>sludge</v>
      </c>
      <c r="Q1079" t="str">
        <f>VLOOKUP($F1079,'PAHs abbreviations'!$A$2:$B$17,2,FALSE)</f>
        <v>IP</v>
      </c>
      <c r="R1079" s="3">
        <v>2.7E-2</v>
      </c>
    </row>
    <row r="1080" spans="1:18">
      <c r="A1080" t="s">
        <v>110</v>
      </c>
      <c r="B1080" t="s">
        <v>125</v>
      </c>
      <c r="C1080" t="s">
        <v>138</v>
      </c>
      <c r="D1080">
        <v>600</v>
      </c>
      <c r="E1080" t="s">
        <v>119</v>
      </c>
      <c r="F1080" t="s">
        <v>47</v>
      </c>
      <c r="G1080" t="s">
        <v>46</v>
      </c>
      <c r="H1080" s="3">
        <v>2.41</v>
      </c>
      <c r="I1080" t="s">
        <v>0</v>
      </c>
      <c r="J1080" s="1" t="s">
        <v>119</v>
      </c>
      <c r="K1080" s="1" t="s">
        <v>119</v>
      </c>
      <c r="L1080" t="b">
        <f>IF(COUNTIF(carcinogens!$A$2:$A$35,F1080),TRUE,FALSE)</f>
        <v>0</v>
      </c>
      <c r="M1080" t="b">
        <f>IF(ISNUMBER(H1080),FALSE,TRUE)</f>
        <v>0</v>
      </c>
      <c r="N1080" s="3">
        <f>H1080</f>
        <v>2.41</v>
      </c>
      <c r="O1080" t="b">
        <f>IF(ISNUMBER(N1080),FALSE,TRUE)</f>
        <v>0</v>
      </c>
      <c r="P1080" t="str">
        <f>VLOOKUP(C1080,'Feedstock source'!$A$1:$B$8,2,FALSE)</f>
        <v>sludge</v>
      </c>
      <c r="Q1080" t="str">
        <f>VLOOKUP($F1080,'PAHs abbreviations'!$A$2:$B$17,2,FALSE)</f>
        <v>Nap</v>
      </c>
      <c r="R1080" s="3">
        <v>2.41</v>
      </c>
    </row>
    <row r="1081" spans="1:18">
      <c r="A1081" t="s">
        <v>110</v>
      </c>
      <c r="B1081" t="s">
        <v>125</v>
      </c>
      <c r="C1081" t="s">
        <v>138</v>
      </c>
      <c r="D1081">
        <v>600</v>
      </c>
      <c r="E1081" t="s">
        <v>119</v>
      </c>
      <c r="F1081" t="s">
        <v>47</v>
      </c>
      <c r="G1081" t="s">
        <v>46</v>
      </c>
      <c r="H1081" s="3">
        <v>2.42</v>
      </c>
      <c r="I1081" t="s">
        <v>0</v>
      </c>
      <c r="J1081" s="1" t="s">
        <v>119</v>
      </c>
      <c r="K1081" s="1" t="s">
        <v>119</v>
      </c>
      <c r="L1081" t="b">
        <f>IF(COUNTIF(carcinogens!$A$2:$A$35,F1081),TRUE,FALSE)</f>
        <v>0</v>
      </c>
      <c r="M1081" t="b">
        <f>IF(ISNUMBER(H1081),FALSE,TRUE)</f>
        <v>0</v>
      </c>
      <c r="N1081" s="3">
        <f>H1081</f>
        <v>2.42</v>
      </c>
      <c r="O1081" t="b">
        <f>IF(ISNUMBER(N1081),FALSE,TRUE)</f>
        <v>0</v>
      </c>
      <c r="P1081" t="str">
        <f>VLOOKUP(C1081,'Feedstock source'!$A$1:$B$8,2,FALSE)</f>
        <v>sludge</v>
      </c>
      <c r="Q1081" t="str">
        <f>VLOOKUP($F1081,'PAHs abbreviations'!$A$2:$B$17,2,FALSE)</f>
        <v>Nap</v>
      </c>
      <c r="R1081" s="3">
        <v>2.42</v>
      </c>
    </row>
    <row r="1082" spans="1:18">
      <c r="A1082" t="s">
        <v>110</v>
      </c>
      <c r="B1082" t="s">
        <v>125</v>
      </c>
      <c r="C1082" t="s">
        <v>138</v>
      </c>
      <c r="D1082">
        <v>600</v>
      </c>
      <c r="E1082" t="s">
        <v>119</v>
      </c>
      <c r="F1082" t="s">
        <v>47</v>
      </c>
      <c r="G1082" t="s">
        <v>46</v>
      </c>
      <c r="H1082" s="3">
        <v>2.4700000000000002</v>
      </c>
      <c r="I1082" t="s">
        <v>0</v>
      </c>
      <c r="J1082" s="1" t="s">
        <v>119</v>
      </c>
      <c r="K1082" s="1" t="s">
        <v>119</v>
      </c>
      <c r="L1082" t="b">
        <f>IF(COUNTIF(carcinogens!$A$2:$A$35,F1082),TRUE,FALSE)</f>
        <v>0</v>
      </c>
      <c r="M1082" t="b">
        <f>IF(ISNUMBER(H1082),FALSE,TRUE)</f>
        <v>0</v>
      </c>
      <c r="N1082" s="3">
        <f>H1082</f>
        <v>2.4700000000000002</v>
      </c>
      <c r="O1082" t="b">
        <f>IF(ISNUMBER(N1082),FALSE,TRUE)</f>
        <v>0</v>
      </c>
      <c r="P1082" t="str">
        <f>VLOOKUP(C1082,'Feedstock source'!$A$1:$B$8,2,FALSE)</f>
        <v>sludge</v>
      </c>
      <c r="Q1082" t="str">
        <f>VLOOKUP($F1082,'PAHs abbreviations'!$A$2:$B$17,2,FALSE)</f>
        <v>Nap</v>
      </c>
      <c r="R1082" s="3">
        <v>2.4700000000000002</v>
      </c>
    </row>
    <row r="1083" spans="1:18">
      <c r="A1083" t="s">
        <v>110</v>
      </c>
      <c r="B1083" t="s">
        <v>125</v>
      </c>
      <c r="C1083" t="s">
        <v>138</v>
      </c>
      <c r="D1083">
        <v>600</v>
      </c>
      <c r="E1083" t="s">
        <v>119</v>
      </c>
      <c r="F1083" t="s">
        <v>51</v>
      </c>
      <c r="G1083" t="s">
        <v>46</v>
      </c>
      <c r="H1083" s="3">
        <v>0.42099999999999999</v>
      </c>
      <c r="I1083" t="s">
        <v>0</v>
      </c>
      <c r="J1083" s="1" t="s">
        <v>119</v>
      </c>
      <c r="K1083" s="1" t="s">
        <v>119</v>
      </c>
      <c r="L1083" t="b">
        <f>IF(COUNTIF(carcinogens!$A$2:$A$35,F1083),TRUE,FALSE)</f>
        <v>0</v>
      </c>
      <c r="M1083" t="b">
        <f>IF(ISNUMBER(H1083),FALSE,TRUE)</f>
        <v>0</v>
      </c>
      <c r="N1083" s="3">
        <f>H1083</f>
        <v>0.42099999999999999</v>
      </c>
      <c r="O1083" t="b">
        <f>IF(ISNUMBER(N1083),FALSE,TRUE)</f>
        <v>0</v>
      </c>
      <c r="P1083" t="str">
        <f>VLOOKUP(C1083,'Feedstock source'!$A$1:$B$8,2,FALSE)</f>
        <v>sludge</v>
      </c>
      <c r="Q1083" t="str">
        <f>VLOOKUP($F1083,'PAHs abbreviations'!$A$2:$B$17,2,FALSE)</f>
        <v>Phen</v>
      </c>
      <c r="R1083" s="3">
        <v>0.42099999999999999</v>
      </c>
    </row>
    <row r="1084" spans="1:18">
      <c r="A1084" t="s">
        <v>110</v>
      </c>
      <c r="B1084" t="s">
        <v>125</v>
      </c>
      <c r="C1084" t="s">
        <v>138</v>
      </c>
      <c r="D1084">
        <v>600</v>
      </c>
      <c r="E1084" t="s">
        <v>119</v>
      </c>
      <c r="F1084" t="s">
        <v>51</v>
      </c>
      <c r="G1084" t="s">
        <v>46</v>
      </c>
      <c r="H1084" s="3">
        <v>0.44700000000000001</v>
      </c>
      <c r="I1084" t="s">
        <v>0</v>
      </c>
      <c r="J1084" s="1" t="s">
        <v>119</v>
      </c>
      <c r="K1084" s="1" t="s">
        <v>119</v>
      </c>
      <c r="L1084" t="b">
        <f>IF(COUNTIF(carcinogens!$A$2:$A$35,F1084),TRUE,FALSE)</f>
        <v>0</v>
      </c>
      <c r="M1084" t="b">
        <f>IF(ISNUMBER(H1084),FALSE,TRUE)</f>
        <v>0</v>
      </c>
      <c r="N1084" s="3">
        <f>H1084</f>
        <v>0.44700000000000001</v>
      </c>
      <c r="O1084" t="b">
        <f>IF(ISNUMBER(N1084),FALSE,TRUE)</f>
        <v>0</v>
      </c>
      <c r="P1084" t="str">
        <f>VLOOKUP(C1084,'Feedstock source'!$A$1:$B$8,2,FALSE)</f>
        <v>sludge</v>
      </c>
      <c r="Q1084" t="str">
        <f>VLOOKUP($F1084,'PAHs abbreviations'!$A$2:$B$17,2,FALSE)</f>
        <v>Phen</v>
      </c>
      <c r="R1084" s="3">
        <v>0.44700000000000001</v>
      </c>
    </row>
    <row r="1085" spans="1:18">
      <c r="A1085" t="s">
        <v>110</v>
      </c>
      <c r="B1085" t="s">
        <v>125</v>
      </c>
      <c r="C1085" t="s">
        <v>138</v>
      </c>
      <c r="D1085">
        <v>600</v>
      </c>
      <c r="E1085" t="s">
        <v>119</v>
      </c>
      <c r="F1085" t="s">
        <v>51</v>
      </c>
      <c r="G1085" t="s">
        <v>46</v>
      </c>
      <c r="H1085" s="3">
        <v>0.45400000000000001</v>
      </c>
      <c r="I1085" t="s">
        <v>0</v>
      </c>
      <c r="J1085" s="1" t="s">
        <v>119</v>
      </c>
      <c r="K1085" s="1" t="s">
        <v>119</v>
      </c>
      <c r="L1085" t="b">
        <f>IF(COUNTIF(carcinogens!$A$2:$A$35,F1085),TRUE,FALSE)</f>
        <v>0</v>
      </c>
      <c r="M1085" t="b">
        <f>IF(ISNUMBER(H1085),FALSE,TRUE)</f>
        <v>0</v>
      </c>
      <c r="N1085" s="3">
        <f>H1085</f>
        <v>0.45400000000000001</v>
      </c>
      <c r="O1085" t="b">
        <f>IF(ISNUMBER(N1085),FALSE,TRUE)</f>
        <v>0</v>
      </c>
      <c r="P1085" t="str">
        <f>VLOOKUP(C1085,'Feedstock source'!$A$1:$B$8,2,FALSE)</f>
        <v>sludge</v>
      </c>
      <c r="Q1085" t="str">
        <f>VLOOKUP($F1085,'PAHs abbreviations'!$A$2:$B$17,2,FALSE)</f>
        <v>Phen</v>
      </c>
      <c r="R1085" s="3">
        <v>0.45400000000000001</v>
      </c>
    </row>
    <row r="1086" spans="1:18">
      <c r="A1086" t="s">
        <v>110</v>
      </c>
      <c r="B1086" t="s">
        <v>125</v>
      </c>
      <c r="C1086" t="s">
        <v>138</v>
      </c>
      <c r="D1086">
        <v>600</v>
      </c>
      <c r="E1086" t="s">
        <v>119</v>
      </c>
      <c r="F1086" t="s">
        <v>54</v>
      </c>
      <c r="G1086" t="s">
        <v>46</v>
      </c>
      <c r="H1086" s="3">
        <v>8.4000000000000005E-2</v>
      </c>
      <c r="I1086" t="s">
        <v>0</v>
      </c>
      <c r="J1086" s="1" t="s">
        <v>119</v>
      </c>
      <c r="K1086" s="1" t="s">
        <v>119</v>
      </c>
      <c r="L1086" t="b">
        <f>IF(COUNTIF(carcinogens!$A$2:$A$35,F1086),TRUE,FALSE)</f>
        <v>0</v>
      </c>
      <c r="M1086" t="b">
        <f>IF(ISNUMBER(H1086),FALSE,TRUE)</f>
        <v>0</v>
      </c>
      <c r="N1086" s="3">
        <f>H1086</f>
        <v>8.4000000000000005E-2</v>
      </c>
      <c r="O1086" t="b">
        <f>IF(ISNUMBER(N1086),FALSE,TRUE)</f>
        <v>0</v>
      </c>
      <c r="P1086" t="str">
        <f>VLOOKUP(C1086,'Feedstock source'!$A$1:$B$8,2,FALSE)</f>
        <v>sludge</v>
      </c>
      <c r="Q1086" t="str">
        <f>VLOOKUP($F1086,'PAHs abbreviations'!$A$2:$B$17,2,FALSE)</f>
        <v>Pyr</v>
      </c>
      <c r="R1086" s="3">
        <v>8.4000000000000005E-2</v>
      </c>
    </row>
    <row r="1087" spans="1:18">
      <c r="A1087" t="s">
        <v>110</v>
      </c>
      <c r="B1087" t="s">
        <v>125</v>
      </c>
      <c r="C1087" t="s">
        <v>138</v>
      </c>
      <c r="D1087">
        <v>600</v>
      </c>
      <c r="E1087" t="s">
        <v>119</v>
      </c>
      <c r="F1087" t="s">
        <v>54</v>
      </c>
      <c r="G1087" t="s">
        <v>46</v>
      </c>
      <c r="H1087" s="3">
        <v>9.1999999999999998E-2</v>
      </c>
      <c r="I1087" t="s">
        <v>0</v>
      </c>
      <c r="J1087" s="1" t="s">
        <v>119</v>
      </c>
      <c r="K1087" s="1" t="s">
        <v>119</v>
      </c>
      <c r="L1087" t="b">
        <f>IF(COUNTIF(carcinogens!$A$2:$A$35,F1087),TRUE,FALSE)</f>
        <v>0</v>
      </c>
      <c r="M1087" t="b">
        <f>IF(ISNUMBER(H1087),FALSE,TRUE)</f>
        <v>0</v>
      </c>
      <c r="N1087" s="3">
        <f>H1087</f>
        <v>9.1999999999999998E-2</v>
      </c>
      <c r="O1087" t="b">
        <f>IF(ISNUMBER(N1087),FALSE,TRUE)</f>
        <v>0</v>
      </c>
      <c r="P1087" t="str">
        <f>VLOOKUP(C1087,'Feedstock source'!$A$1:$B$8,2,FALSE)</f>
        <v>sludge</v>
      </c>
      <c r="Q1087" t="str">
        <f>VLOOKUP($F1087,'PAHs abbreviations'!$A$2:$B$17,2,FALSE)</f>
        <v>Pyr</v>
      </c>
      <c r="R1087" s="3">
        <v>9.1999999999999998E-2</v>
      </c>
    </row>
    <row r="1088" spans="1:18">
      <c r="A1088" t="s">
        <v>110</v>
      </c>
      <c r="B1088" t="s">
        <v>125</v>
      </c>
      <c r="C1088" t="s">
        <v>138</v>
      </c>
      <c r="D1088">
        <v>600</v>
      </c>
      <c r="E1088" t="s">
        <v>119</v>
      </c>
      <c r="F1088" t="s">
        <v>54</v>
      </c>
      <c r="G1088" t="s">
        <v>46</v>
      </c>
      <c r="H1088" s="3">
        <v>9.5000000000000001E-2</v>
      </c>
      <c r="I1088" t="s">
        <v>0</v>
      </c>
      <c r="J1088" s="1" t="s">
        <v>119</v>
      </c>
      <c r="K1088" s="1" t="s">
        <v>119</v>
      </c>
      <c r="L1088" t="b">
        <f>IF(COUNTIF(carcinogens!$A$2:$A$35,F1088),TRUE,FALSE)</f>
        <v>0</v>
      </c>
      <c r="M1088" t="b">
        <f>IF(ISNUMBER(H1088),FALSE,TRUE)</f>
        <v>0</v>
      </c>
      <c r="N1088" s="3">
        <f>H1088</f>
        <v>9.5000000000000001E-2</v>
      </c>
      <c r="O1088" t="b">
        <f>IF(ISNUMBER(N1088),FALSE,TRUE)</f>
        <v>0</v>
      </c>
      <c r="P1088" t="str">
        <f>VLOOKUP(C1088,'Feedstock source'!$A$1:$B$8,2,FALSE)</f>
        <v>sludge</v>
      </c>
      <c r="Q1088" t="str">
        <f>VLOOKUP($F1088,'PAHs abbreviations'!$A$2:$B$17,2,FALSE)</f>
        <v>Pyr</v>
      </c>
      <c r="R1088" s="3">
        <v>9.5000000000000001E-2</v>
      </c>
    </row>
    <row r="1089" spans="1:18">
      <c r="A1089" t="s">
        <v>110</v>
      </c>
      <c r="B1089" t="s">
        <v>125</v>
      </c>
      <c r="C1089" t="s">
        <v>138</v>
      </c>
      <c r="D1089">
        <v>600</v>
      </c>
      <c r="E1089" t="s">
        <v>119</v>
      </c>
      <c r="F1089" t="s">
        <v>62</v>
      </c>
      <c r="G1089" t="s">
        <v>46</v>
      </c>
      <c r="H1089" s="3" t="s">
        <v>154</v>
      </c>
      <c r="I1089" t="s">
        <v>0</v>
      </c>
      <c r="J1089" s="1" t="s">
        <v>119</v>
      </c>
      <c r="K1089" s="1" t="s">
        <v>119</v>
      </c>
      <c r="L1089" t="b">
        <f>IF(COUNTIF(carcinogens!$A$2:$A$35,F1089),TRUE,FALSE)</f>
        <v>1</v>
      </c>
      <c r="M1089" t="b">
        <f>IF(ISNUMBER(H1089),FALSE,TRUE)</f>
        <v>1</v>
      </c>
      <c r="N1089" s="3" t="str">
        <f>H1089</f>
        <v>&lt; 0.003</v>
      </c>
      <c r="O1089" t="b">
        <f>IF(ISNUMBER(N1089),FALSE,TRUE)</f>
        <v>1</v>
      </c>
      <c r="P1089" t="str">
        <f>VLOOKUP(C1089,'Feedstock source'!$A$1:$B$8,2,FALSE)</f>
        <v>sludge</v>
      </c>
      <c r="Q1089" t="str">
        <f>VLOOKUP($F1089,'PAHs abbreviations'!$A$2:$B$17,2,FALSE)</f>
        <v>DB(ah)A</v>
      </c>
      <c r="R1089" s="3">
        <v>3.0000000000000001E-3</v>
      </c>
    </row>
    <row r="1090" spans="1:18">
      <c r="A1090" t="s">
        <v>110</v>
      </c>
      <c r="B1090" t="s">
        <v>125</v>
      </c>
      <c r="C1090" t="s">
        <v>138</v>
      </c>
      <c r="D1090">
        <v>600</v>
      </c>
      <c r="E1090" t="s">
        <v>119</v>
      </c>
      <c r="F1090" t="s">
        <v>62</v>
      </c>
      <c r="G1090" t="s">
        <v>46</v>
      </c>
      <c r="H1090" s="3" t="s">
        <v>154</v>
      </c>
      <c r="I1090" t="s">
        <v>0</v>
      </c>
      <c r="J1090" s="1" t="s">
        <v>119</v>
      </c>
      <c r="K1090" s="1" t="s">
        <v>119</v>
      </c>
      <c r="L1090" t="b">
        <f>IF(COUNTIF(carcinogens!$A$2:$A$35,F1090),TRUE,FALSE)</f>
        <v>1</v>
      </c>
      <c r="M1090" t="b">
        <f>IF(ISNUMBER(H1090),FALSE,TRUE)</f>
        <v>1</v>
      </c>
      <c r="N1090" s="3" t="str">
        <f>H1090</f>
        <v>&lt; 0.003</v>
      </c>
      <c r="O1090" t="b">
        <f>IF(ISNUMBER(N1090),FALSE,TRUE)</f>
        <v>1</v>
      </c>
      <c r="P1090" t="str">
        <f>VLOOKUP(C1090,'Feedstock source'!$A$1:$B$8,2,FALSE)</f>
        <v>sludge</v>
      </c>
      <c r="Q1090" t="str">
        <f>VLOOKUP($F1090,'PAHs abbreviations'!$A$2:$B$17,2,FALSE)</f>
        <v>DB(ah)A</v>
      </c>
      <c r="R1090" s="3">
        <v>3.0000000000000001E-3</v>
      </c>
    </row>
    <row r="1091" spans="1:18">
      <c r="A1091" t="s">
        <v>110</v>
      </c>
      <c r="B1091" t="s">
        <v>125</v>
      </c>
      <c r="C1091" t="s">
        <v>138</v>
      </c>
      <c r="D1091">
        <v>600</v>
      </c>
      <c r="E1091" t="s">
        <v>119</v>
      </c>
      <c r="F1091" t="s">
        <v>62</v>
      </c>
      <c r="G1091" t="s">
        <v>46</v>
      </c>
      <c r="H1091" s="3" t="s">
        <v>153</v>
      </c>
      <c r="I1091" t="s">
        <v>0</v>
      </c>
      <c r="J1091" s="1" t="s">
        <v>119</v>
      </c>
      <c r="K1091" s="1" t="s">
        <v>119</v>
      </c>
      <c r="L1091" t="b">
        <f>IF(COUNTIF(carcinogens!$A$2:$A$35,F1091),TRUE,FALSE)</f>
        <v>1</v>
      </c>
      <c r="M1091" t="b">
        <f>IF(ISNUMBER(H1091),FALSE,TRUE)</f>
        <v>1</v>
      </c>
      <c r="N1091" s="3" t="str">
        <f>H1091</f>
        <v>&lt; 0.004</v>
      </c>
      <c r="O1091" t="b">
        <f>IF(ISNUMBER(N1091),FALSE,TRUE)</f>
        <v>1</v>
      </c>
      <c r="P1091" t="str">
        <f>VLOOKUP(C1091,'Feedstock source'!$A$1:$B$8,2,FALSE)</f>
        <v>sludge</v>
      </c>
      <c r="Q1091" t="str">
        <f>VLOOKUP($F1091,'PAHs abbreviations'!$A$2:$B$17,2,FALSE)</f>
        <v>DB(ah)A</v>
      </c>
      <c r="R1091" s="3">
        <v>4.0000000000000001E-3</v>
      </c>
    </row>
    <row r="1092" spans="1:18">
      <c r="A1092" t="s">
        <v>272</v>
      </c>
      <c r="B1092" t="s">
        <v>273</v>
      </c>
      <c r="C1092" t="s">
        <v>138</v>
      </c>
      <c r="D1092">
        <v>760</v>
      </c>
      <c r="E1092" t="s">
        <v>119</v>
      </c>
      <c r="F1092" t="s">
        <v>49</v>
      </c>
      <c r="G1092" t="s">
        <v>46</v>
      </c>
      <c r="H1092" s="3">
        <v>8.9999999999999993E-3</v>
      </c>
      <c r="I1092" t="s">
        <v>0</v>
      </c>
      <c r="J1092" s="1" t="s">
        <v>119</v>
      </c>
      <c r="K1092" s="1" t="s">
        <v>119</v>
      </c>
      <c r="L1092" t="b">
        <f>IF(COUNTIF(carcinogens!$A$2:$A$35,F1092),TRUE,FALSE)</f>
        <v>0</v>
      </c>
      <c r="M1092" t="b">
        <f>IF(ISNUMBER(H1092),FALSE,TRUE)</f>
        <v>0</v>
      </c>
      <c r="N1092" s="3">
        <f>H1092</f>
        <v>8.9999999999999993E-3</v>
      </c>
      <c r="O1092" t="b">
        <f>IF(ISNUMBER(N1092),FALSE,TRUE)</f>
        <v>0</v>
      </c>
      <c r="P1092" t="str">
        <f>VLOOKUP(C1092,'Feedstock source'!$A$1:$B$8,2,FALSE)</f>
        <v>sludge</v>
      </c>
      <c r="Q1092" t="str">
        <f>VLOOKUP($F1092,'PAHs abbreviations'!$A$2:$B$17,2,FALSE)</f>
        <v>Ace</v>
      </c>
      <c r="R1092" s="3">
        <v>8.9999999999999993E-3</v>
      </c>
    </row>
    <row r="1093" spans="1:18">
      <c r="A1093" t="s">
        <v>272</v>
      </c>
      <c r="B1093" t="s">
        <v>273</v>
      </c>
      <c r="C1093" t="s">
        <v>138</v>
      </c>
      <c r="D1093">
        <v>760</v>
      </c>
      <c r="E1093" t="s">
        <v>119</v>
      </c>
      <c r="F1093" t="s">
        <v>49</v>
      </c>
      <c r="G1093" t="s">
        <v>46</v>
      </c>
      <c r="H1093" s="3">
        <v>0.01</v>
      </c>
      <c r="I1093" t="s">
        <v>0</v>
      </c>
      <c r="J1093" s="1" t="s">
        <v>119</v>
      </c>
      <c r="K1093" s="1" t="s">
        <v>119</v>
      </c>
      <c r="L1093" t="b">
        <f>IF(COUNTIF(carcinogens!$A$2:$A$35,F1093),TRUE,FALSE)</f>
        <v>0</v>
      </c>
      <c r="M1093" t="b">
        <f>IF(ISNUMBER(H1093),FALSE,TRUE)</f>
        <v>0</v>
      </c>
      <c r="N1093" s="3">
        <f>H1093</f>
        <v>0.01</v>
      </c>
      <c r="O1093" t="b">
        <f>IF(ISNUMBER(N1093),FALSE,TRUE)</f>
        <v>0</v>
      </c>
      <c r="P1093" t="str">
        <f>VLOOKUP(C1093,'Feedstock source'!$A$1:$B$8,2,FALSE)</f>
        <v>sludge</v>
      </c>
      <c r="Q1093" t="str">
        <f>VLOOKUP($F1093,'PAHs abbreviations'!$A$2:$B$17,2,FALSE)</f>
        <v>Ace</v>
      </c>
      <c r="R1093" s="3">
        <v>0.01</v>
      </c>
    </row>
    <row r="1094" spans="1:18">
      <c r="A1094" t="s">
        <v>272</v>
      </c>
      <c r="B1094" t="s">
        <v>273</v>
      </c>
      <c r="C1094" t="s">
        <v>138</v>
      </c>
      <c r="D1094">
        <v>760</v>
      </c>
      <c r="E1094" t="s">
        <v>119</v>
      </c>
      <c r="F1094" t="s">
        <v>49</v>
      </c>
      <c r="G1094" t="s">
        <v>46</v>
      </c>
      <c r="H1094" s="3">
        <v>1.0999999999999999E-2</v>
      </c>
      <c r="I1094" t="s">
        <v>0</v>
      </c>
      <c r="J1094" s="1" t="s">
        <v>119</v>
      </c>
      <c r="K1094" s="1" t="s">
        <v>119</v>
      </c>
      <c r="L1094" t="b">
        <f>IF(COUNTIF(carcinogens!$A$2:$A$35,F1094),TRUE,FALSE)</f>
        <v>0</v>
      </c>
      <c r="M1094" t="b">
        <f>IF(ISNUMBER(H1094),FALSE,TRUE)</f>
        <v>0</v>
      </c>
      <c r="N1094" s="3">
        <f>H1094</f>
        <v>1.0999999999999999E-2</v>
      </c>
      <c r="O1094" t="b">
        <f>IF(ISNUMBER(N1094),FALSE,TRUE)</f>
        <v>0</v>
      </c>
      <c r="P1094" t="str">
        <f>VLOOKUP(C1094,'Feedstock source'!$A$1:$B$8,2,FALSE)</f>
        <v>sludge</v>
      </c>
      <c r="Q1094" t="str">
        <f>VLOOKUP($F1094,'PAHs abbreviations'!$A$2:$B$17,2,FALSE)</f>
        <v>Ace</v>
      </c>
      <c r="R1094" s="3">
        <v>1.0999999999999999E-2</v>
      </c>
    </row>
    <row r="1095" spans="1:18">
      <c r="A1095" t="s">
        <v>272</v>
      </c>
      <c r="B1095" t="s">
        <v>273</v>
      </c>
      <c r="C1095" t="s">
        <v>138</v>
      </c>
      <c r="D1095">
        <v>760</v>
      </c>
      <c r="E1095" t="s">
        <v>119</v>
      </c>
      <c r="F1095" t="s">
        <v>48</v>
      </c>
      <c r="G1095" t="s">
        <v>46</v>
      </c>
      <c r="H1095" s="3">
        <v>2.4E-2</v>
      </c>
      <c r="I1095" t="s">
        <v>0</v>
      </c>
      <c r="J1095" s="1" t="s">
        <v>119</v>
      </c>
      <c r="K1095" s="1" t="s">
        <v>119</v>
      </c>
      <c r="L1095" t="b">
        <f>IF(COUNTIF(carcinogens!$A$2:$A$35,F1095),TRUE,FALSE)</f>
        <v>0</v>
      </c>
      <c r="M1095" t="b">
        <f>IF(ISNUMBER(H1095),FALSE,TRUE)</f>
        <v>0</v>
      </c>
      <c r="N1095" s="3">
        <f>H1095</f>
        <v>2.4E-2</v>
      </c>
      <c r="O1095" t="b">
        <f>IF(ISNUMBER(N1095),FALSE,TRUE)</f>
        <v>0</v>
      </c>
      <c r="P1095" t="str">
        <f>VLOOKUP(C1095,'Feedstock source'!$A$1:$B$8,2,FALSE)</f>
        <v>sludge</v>
      </c>
      <c r="Q1095" t="str">
        <f>VLOOKUP($F1095,'PAHs abbreviations'!$A$2:$B$17,2,FALSE)</f>
        <v>Acy</v>
      </c>
      <c r="R1095" s="3">
        <v>2.4E-2</v>
      </c>
    </row>
    <row r="1096" spans="1:18">
      <c r="A1096" t="s">
        <v>272</v>
      </c>
      <c r="B1096" t="s">
        <v>273</v>
      </c>
      <c r="C1096" t="s">
        <v>138</v>
      </c>
      <c r="D1096">
        <v>760</v>
      </c>
      <c r="E1096" t="s">
        <v>119</v>
      </c>
      <c r="F1096" t="s">
        <v>48</v>
      </c>
      <c r="G1096" t="s">
        <v>46</v>
      </c>
      <c r="H1096" s="3">
        <v>2.5000000000000001E-2</v>
      </c>
      <c r="I1096" t="s">
        <v>0</v>
      </c>
      <c r="J1096" s="1" t="s">
        <v>119</v>
      </c>
      <c r="K1096" s="1" t="s">
        <v>119</v>
      </c>
      <c r="L1096" t="b">
        <f>IF(COUNTIF(carcinogens!$A$2:$A$35,F1096),TRUE,FALSE)</f>
        <v>0</v>
      </c>
      <c r="M1096" t="b">
        <f>IF(ISNUMBER(H1096),FALSE,TRUE)</f>
        <v>0</v>
      </c>
      <c r="N1096" s="3">
        <f>H1096</f>
        <v>2.5000000000000001E-2</v>
      </c>
      <c r="O1096" t="b">
        <f>IF(ISNUMBER(N1096),FALSE,TRUE)</f>
        <v>0</v>
      </c>
      <c r="P1096" t="str">
        <f>VLOOKUP(C1096,'Feedstock source'!$A$1:$B$8,2,FALSE)</f>
        <v>sludge</v>
      </c>
      <c r="Q1096" t="str">
        <f>VLOOKUP($F1096,'PAHs abbreviations'!$A$2:$B$17,2,FALSE)</f>
        <v>Acy</v>
      </c>
      <c r="R1096" s="3">
        <v>2.5000000000000001E-2</v>
      </c>
    </row>
    <row r="1097" spans="1:18">
      <c r="A1097" t="s">
        <v>272</v>
      </c>
      <c r="B1097" t="s">
        <v>273</v>
      </c>
      <c r="C1097" t="s">
        <v>138</v>
      </c>
      <c r="D1097">
        <v>760</v>
      </c>
      <c r="E1097" t="s">
        <v>119</v>
      </c>
      <c r="F1097" t="s">
        <v>48</v>
      </c>
      <c r="G1097" t="s">
        <v>46</v>
      </c>
      <c r="H1097" s="3">
        <v>2.5999999999999999E-2</v>
      </c>
      <c r="I1097" t="s">
        <v>0</v>
      </c>
      <c r="J1097" s="1" t="s">
        <v>119</v>
      </c>
      <c r="K1097" s="1" t="s">
        <v>119</v>
      </c>
      <c r="L1097" t="b">
        <f>IF(COUNTIF(carcinogens!$A$2:$A$35,F1097),TRUE,FALSE)</f>
        <v>0</v>
      </c>
      <c r="M1097" t="b">
        <f>IF(ISNUMBER(H1097),FALSE,TRUE)</f>
        <v>0</v>
      </c>
      <c r="N1097" s="3">
        <f>H1097</f>
        <v>2.5999999999999999E-2</v>
      </c>
      <c r="O1097" t="b">
        <f>IF(ISNUMBER(N1097),FALSE,TRUE)</f>
        <v>0</v>
      </c>
      <c r="P1097" t="str">
        <f>VLOOKUP(C1097,'Feedstock source'!$A$1:$B$8,2,FALSE)</f>
        <v>sludge</v>
      </c>
      <c r="Q1097" t="str">
        <f>VLOOKUP($F1097,'PAHs abbreviations'!$A$2:$B$17,2,FALSE)</f>
        <v>Acy</v>
      </c>
      <c r="R1097" s="3">
        <v>2.5999999999999999E-2</v>
      </c>
    </row>
    <row r="1098" spans="1:18">
      <c r="A1098" t="s">
        <v>272</v>
      </c>
      <c r="B1098" t="s">
        <v>273</v>
      </c>
      <c r="C1098" t="s">
        <v>138</v>
      </c>
      <c r="D1098">
        <v>760</v>
      </c>
      <c r="E1098" t="s">
        <v>119</v>
      </c>
      <c r="F1098" t="s">
        <v>52</v>
      </c>
      <c r="G1098" t="s">
        <v>46</v>
      </c>
      <c r="H1098" s="3">
        <v>6.0999999999999999E-2</v>
      </c>
      <c r="I1098" t="s">
        <v>0</v>
      </c>
      <c r="J1098" s="1" t="s">
        <v>119</v>
      </c>
      <c r="K1098" s="1" t="s">
        <v>119</v>
      </c>
      <c r="L1098" t="b">
        <f>IF(COUNTIF(carcinogens!$A$2:$A$35,F1098),TRUE,FALSE)</f>
        <v>0</v>
      </c>
      <c r="M1098" t="b">
        <f>IF(ISNUMBER(H1098),FALSE,TRUE)</f>
        <v>0</v>
      </c>
      <c r="N1098" s="3">
        <f>H1098</f>
        <v>6.0999999999999999E-2</v>
      </c>
      <c r="O1098" t="b">
        <f>IF(ISNUMBER(N1098),FALSE,TRUE)</f>
        <v>0</v>
      </c>
      <c r="P1098" t="str">
        <f>VLOOKUP(C1098,'Feedstock source'!$A$1:$B$8,2,FALSE)</f>
        <v>sludge</v>
      </c>
      <c r="Q1098" t="str">
        <f>VLOOKUP($F1098,'PAHs abbreviations'!$A$2:$B$17,2,FALSE)</f>
        <v>Ant</v>
      </c>
      <c r="R1098" s="3">
        <v>6.0999999999999999E-2</v>
      </c>
    </row>
    <row r="1099" spans="1:18">
      <c r="A1099" t="s">
        <v>272</v>
      </c>
      <c r="B1099" t="s">
        <v>273</v>
      </c>
      <c r="C1099" t="s">
        <v>138</v>
      </c>
      <c r="D1099">
        <v>760</v>
      </c>
      <c r="E1099" t="s">
        <v>119</v>
      </c>
      <c r="F1099" t="s">
        <v>52</v>
      </c>
      <c r="G1099" t="s">
        <v>46</v>
      </c>
      <c r="H1099" s="3">
        <v>0.08</v>
      </c>
      <c r="I1099" t="s">
        <v>0</v>
      </c>
      <c r="J1099" s="1" t="s">
        <v>119</v>
      </c>
      <c r="K1099" s="1" t="s">
        <v>119</v>
      </c>
      <c r="L1099" t="b">
        <f>IF(COUNTIF(carcinogens!$A$2:$A$35,F1099),TRUE,FALSE)</f>
        <v>0</v>
      </c>
      <c r="M1099" t="b">
        <f>IF(ISNUMBER(H1099),FALSE,TRUE)</f>
        <v>0</v>
      </c>
      <c r="N1099" s="3">
        <f>H1099</f>
        <v>0.08</v>
      </c>
      <c r="O1099" t="b">
        <f>IF(ISNUMBER(N1099),FALSE,TRUE)</f>
        <v>0</v>
      </c>
      <c r="P1099" t="str">
        <f>VLOOKUP(C1099,'Feedstock source'!$A$1:$B$8,2,FALSE)</f>
        <v>sludge</v>
      </c>
      <c r="Q1099" t="str">
        <f>VLOOKUP($F1099,'PAHs abbreviations'!$A$2:$B$17,2,FALSE)</f>
        <v>Ant</v>
      </c>
      <c r="R1099" s="3">
        <v>0.08</v>
      </c>
    </row>
    <row r="1100" spans="1:18">
      <c r="A1100" t="s">
        <v>272</v>
      </c>
      <c r="B1100" t="s">
        <v>273</v>
      </c>
      <c r="C1100" t="s">
        <v>138</v>
      </c>
      <c r="D1100">
        <v>760</v>
      </c>
      <c r="E1100" t="s">
        <v>119</v>
      </c>
      <c r="F1100" t="s">
        <v>52</v>
      </c>
      <c r="G1100" t="s">
        <v>46</v>
      </c>
      <c r="H1100" s="3">
        <v>8.5000000000000006E-2</v>
      </c>
      <c r="I1100" t="s">
        <v>0</v>
      </c>
      <c r="J1100" s="1" t="s">
        <v>119</v>
      </c>
      <c r="K1100" s="1" t="s">
        <v>119</v>
      </c>
      <c r="L1100" t="b">
        <f>IF(COUNTIF(carcinogens!$A$2:$A$35,F1100),TRUE,FALSE)</f>
        <v>0</v>
      </c>
      <c r="M1100" t="b">
        <f>IF(ISNUMBER(H1100),FALSE,TRUE)</f>
        <v>0</v>
      </c>
      <c r="N1100" s="3">
        <f>H1100</f>
        <v>8.5000000000000006E-2</v>
      </c>
      <c r="O1100" t="b">
        <f>IF(ISNUMBER(N1100),FALSE,TRUE)</f>
        <v>0</v>
      </c>
      <c r="P1100" t="str">
        <f>VLOOKUP(C1100,'Feedstock source'!$A$1:$B$8,2,FALSE)</f>
        <v>sludge</v>
      </c>
      <c r="Q1100" t="str">
        <f>VLOOKUP($F1100,'PAHs abbreviations'!$A$2:$B$17,2,FALSE)</f>
        <v>Ant</v>
      </c>
      <c r="R1100" s="3">
        <v>8.5000000000000006E-2</v>
      </c>
    </row>
    <row r="1101" spans="1:18">
      <c r="A1101" t="s">
        <v>272</v>
      </c>
      <c r="B1101" t="s">
        <v>273</v>
      </c>
      <c r="C1101" t="s">
        <v>138</v>
      </c>
      <c r="D1101">
        <v>760</v>
      </c>
      <c r="E1101" t="s">
        <v>119</v>
      </c>
      <c r="F1101" t="s">
        <v>55</v>
      </c>
      <c r="G1101" t="s">
        <v>46</v>
      </c>
      <c r="H1101" s="3">
        <v>2.1000000000000001E-2</v>
      </c>
      <c r="I1101" t="s">
        <v>0</v>
      </c>
      <c r="J1101" s="1" t="s">
        <v>119</v>
      </c>
      <c r="K1101" s="1" t="s">
        <v>119</v>
      </c>
      <c r="L1101" t="b">
        <f>IF(COUNTIF(carcinogens!$A$2:$A$35,F1101),TRUE,FALSE)</f>
        <v>1</v>
      </c>
      <c r="M1101" t="b">
        <f>IF(ISNUMBER(H1101),FALSE,TRUE)</f>
        <v>0</v>
      </c>
      <c r="N1101" s="3">
        <f>H1101</f>
        <v>2.1000000000000001E-2</v>
      </c>
      <c r="O1101" t="b">
        <f>IF(ISNUMBER(N1101),FALSE,TRUE)</f>
        <v>0</v>
      </c>
      <c r="P1101" t="str">
        <f>VLOOKUP(C1101,'Feedstock source'!$A$1:$B$8,2,FALSE)</f>
        <v>sludge</v>
      </c>
      <c r="Q1101" t="str">
        <f>VLOOKUP($F1101,'PAHs abbreviations'!$A$2:$B$17,2,FALSE)</f>
        <v>B(a)A</v>
      </c>
      <c r="R1101" s="3">
        <v>2.1000000000000001E-2</v>
      </c>
    </row>
    <row r="1102" spans="1:18">
      <c r="A1102" t="s">
        <v>272</v>
      </c>
      <c r="B1102" t="s">
        <v>273</v>
      </c>
      <c r="C1102" t="s">
        <v>138</v>
      </c>
      <c r="D1102">
        <v>760</v>
      </c>
      <c r="E1102" t="s">
        <v>119</v>
      </c>
      <c r="F1102" t="s">
        <v>55</v>
      </c>
      <c r="G1102" t="s">
        <v>46</v>
      </c>
      <c r="H1102" s="3">
        <v>2.1999999999999999E-2</v>
      </c>
      <c r="I1102" t="s">
        <v>0</v>
      </c>
      <c r="J1102" s="1" t="s">
        <v>119</v>
      </c>
      <c r="K1102" s="1" t="s">
        <v>119</v>
      </c>
      <c r="L1102" t="b">
        <f>IF(COUNTIF(carcinogens!$A$2:$A$35,F1102),TRUE,FALSE)</f>
        <v>1</v>
      </c>
      <c r="M1102" t="b">
        <f>IF(ISNUMBER(H1102),FALSE,TRUE)</f>
        <v>0</v>
      </c>
      <c r="N1102" s="3">
        <f>H1102</f>
        <v>2.1999999999999999E-2</v>
      </c>
      <c r="O1102" t="b">
        <f>IF(ISNUMBER(N1102),FALSE,TRUE)</f>
        <v>0</v>
      </c>
      <c r="P1102" t="str">
        <f>VLOOKUP(C1102,'Feedstock source'!$A$1:$B$8,2,FALSE)</f>
        <v>sludge</v>
      </c>
      <c r="Q1102" t="str">
        <f>VLOOKUP($F1102,'PAHs abbreviations'!$A$2:$B$17,2,FALSE)</f>
        <v>B(a)A</v>
      </c>
      <c r="R1102" s="3">
        <v>2.1999999999999999E-2</v>
      </c>
    </row>
    <row r="1103" spans="1:18">
      <c r="A1103" t="s">
        <v>272</v>
      </c>
      <c r="B1103" t="s">
        <v>273</v>
      </c>
      <c r="C1103" t="s">
        <v>138</v>
      </c>
      <c r="D1103">
        <v>760</v>
      </c>
      <c r="E1103" t="s">
        <v>119</v>
      </c>
      <c r="F1103" t="s">
        <v>55</v>
      </c>
      <c r="G1103" t="s">
        <v>46</v>
      </c>
      <c r="H1103" s="3">
        <v>2.3E-2</v>
      </c>
      <c r="I1103" t="s">
        <v>0</v>
      </c>
      <c r="J1103" s="1" t="s">
        <v>119</v>
      </c>
      <c r="K1103" s="1" t="s">
        <v>119</v>
      </c>
      <c r="L1103" t="b">
        <f>IF(COUNTIF(carcinogens!$A$2:$A$35,F1103),TRUE,FALSE)</f>
        <v>1</v>
      </c>
      <c r="M1103" t="b">
        <f>IF(ISNUMBER(H1103),FALSE,TRUE)</f>
        <v>0</v>
      </c>
      <c r="N1103" s="3">
        <f>H1103</f>
        <v>2.3E-2</v>
      </c>
      <c r="O1103" t="b">
        <f>IF(ISNUMBER(N1103),FALSE,TRUE)</f>
        <v>0</v>
      </c>
      <c r="P1103" t="str">
        <f>VLOOKUP(C1103,'Feedstock source'!$A$1:$B$8,2,FALSE)</f>
        <v>sludge</v>
      </c>
      <c r="Q1103" t="str">
        <f>VLOOKUP($F1103,'PAHs abbreviations'!$A$2:$B$17,2,FALSE)</f>
        <v>B(a)A</v>
      </c>
      <c r="R1103" s="3">
        <v>2.3E-2</v>
      </c>
    </row>
    <row r="1104" spans="1:18">
      <c r="A1104" t="s">
        <v>272</v>
      </c>
      <c r="B1104" t="s">
        <v>273</v>
      </c>
      <c r="C1104" t="s">
        <v>138</v>
      </c>
      <c r="D1104">
        <v>760</v>
      </c>
      <c r="E1104" t="s">
        <v>119</v>
      </c>
      <c r="F1104" t="s">
        <v>59</v>
      </c>
      <c r="G1104" t="s">
        <v>46</v>
      </c>
      <c r="H1104" s="3">
        <v>1.2999999999999901E-2</v>
      </c>
      <c r="I1104" t="s">
        <v>0</v>
      </c>
      <c r="J1104" s="1" t="s">
        <v>119</v>
      </c>
      <c r="K1104" s="1" t="s">
        <v>119</v>
      </c>
      <c r="L1104" t="b">
        <f>IF(COUNTIF(carcinogens!$A$2:$A$35,F1104),TRUE,FALSE)</f>
        <v>1</v>
      </c>
      <c r="M1104" t="b">
        <f>IF(ISNUMBER(H1104),FALSE,TRUE)</f>
        <v>0</v>
      </c>
      <c r="N1104" s="3">
        <f>H1104</f>
        <v>1.2999999999999901E-2</v>
      </c>
      <c r="O1104" t="b">
        <f>IF(ISNUMBER(N1104),FALSE,TRUE)</f>
        <v>0</v>
      </c>
      <c r="P1104" t="str">
        <f>VLOOKUP(C1104,'Feedstock source'!$A$1:$B$8,2,FALSE)</f>
        <v>sludge</v>
      </c>
      <c r="Q1104" t="str">
        <f>VLOOKUP($F1104,'PAHs abbreviations'!$A$2:$B$17,2,FALSE)</f>
        <v>B(a)P</v>
      </c>
      <c r="R1104" s="3">
        <v>1.2999999999999901E-2</v>
      </c>
    </row>
    <row r="1105" spans="1:18">
      <c r="A1105" t="s">
        <v>272</v>
      </c>
      <c r="B1105" t="s">
        <v>273</v>
      </c>
      <c r="C1105" t="s">
        <v>138</v>
      </c>
      <c r="D1105">
        <v>760</v>
      </c>
      <c r="E1105" t="s">
        <v>119</v>
      </c>
      <c r="F1105" t="s">
        <v>59</v>
      </c>
      <c r="G1105" t="s">
        <v>46</v>
      </c>
      <c r="H1105" s="3">
        <v>1.4E-2</v>
      </c>
      <c r="I1105" t="s">
        <v>0</v>
      </c>
      <c r="J1105" s="1" t="s">
        <v>119</v>
      </c>
      <c r="K1105" s="1" t="s">
        <v>119</v>
      </c>
      <c r="L1105" t="b">
        <f>IF(COUNTIF(carcinogens!$A$2:$A$35,F1105),TRUE,FALSE)</f>
        <v>1</v>
      </c>
      <c r="M1105" t="b">
        <f>IF(ISNUMBER(H1105),FALSE,TRUE)</f>
        <v>0</v>
      </c>
      <c r="N1105" s="3">
        <f>H1105</f>
        <v>1.4E-2</v>
      </c>
      <c r="O1105" t="b">
        <f>IF(ISNUMBER(N1105),FALSE,TRUE)</f>
        <v>0</v>
      </c>
      <c r="P1105" t="str">
        <f>VLOOKUP(C1105,'Feedstock source'!$A$1:$B$8,2,FALSE)</f>
        <v>sludge</v>
      </c>
      <c r="Q1105" t="str">
        <f>VLOOKUP($F1105,'PAHs abbreviations'!$A$2:$B$17,2,FALSE)</f>
        <v>B(a)P</v>
      </c>
      <c r="R1105" s="3">
        <v>1.4E-2</v>
      </c>
    </row>
    <row r="1106" spans="1:18">
      <c r="A1106" t="s">
        <v>272</v>
      </c>
      <c r="B1106" t="s">
        <v>273</v>
      </c>
      <c r="C1106" t="s">
        <v>138</v>
      </c>
      <c r="D1106">
        <v>760</v>
      </c>
      <c r="E1106" t="s">
        <v>119</v>
      </c>
      <c r="F1106" t="s">
        <v>59</v>
      </c>
      <c r="G1106" t="s">
        <v>46</v>
      </c>
      <c r="H1106" s="3">
        <v>1.4999999999999901E-2</v>
      </c>
      <c r="I1106" t="s">
        <v>0</v>
      </c>
      <c r="J1106" s="1" t="s">
        <v>119</v>
      </c>
      <c r="K1106" s="1" t="s">
        <v>119</v>
      </c>
      <c r="L1106" t="b">
        <f>IF(COUNTIF(carcinogens!$A$2:$A$35,F1106),TRUE,FALSE)</f>
        <v>1</v>
      </c>
      <c r="M1106" t="b">
        <f>IF(ISNUMBER(H1106),FALSE,TRUE)</f>
        <v>0</v>
      </c>
      <c r="N1106" s="3">
        <f>H1106</f>
        <v>1.4999999999999901E-2</v>
      </c>
      <c r="O1106" t="b">
        <f>IF(ISNUMBER(N1106),FALSE,TRUE)</f>
        <v>0</v>
      </c>
      <c r="P1106" t="str">
        <f>VLOOKUP(C1106,'Feedstock source'!$A$1:$B$8,2,FALSE)</f>
        <v>sludge</v>
      </c>
      <c r="Q1106" t="str">
        <f>VLOOKUP($F1106,'PAHs abbreviations'!$A$2:$B$17,2,FALSE)</f>
        <v>B(a)P</v>
      </c>
      <c r="R1106" s="3">
        <v>1.4999999999999901E-2</v>
      </c>
    </row>
    <row r="1107" spans="1:18">
      <c r="A1107" t="s">
        <v>272</v>
      </c>
      <c r="B1107" t="s">
        <v>273</v>
      </c>
      <c r="C1107" t="s">
        <v>138</v>
      </c>
      <c r="D1107">
        <v>760</v>
      </c>
      <c r="E1107" t="s">
        <v>119</v>
      </c>
      <c r="F1107" t="s">
        <v>57</v>
      </c>
      <c r="G1107" t="s">
        <v>46</v>
      </c>
      <c r="H1107" s="3">
        <v>1.7999999999999999E-2</v>
      </c>
      <c r="I1107" t="s">
        <v>0</v>
      </c>
      <c r="J1107" s="1" t="s">
        <v>119</v>
      </c>
      <c r="K1107" s="1" t="s">
        <v>119</v>
      </c>
      <c r="L1107" t="b">
        <f>IF(COUNTIF(carcinogens!$A$2:$A$35,F1107),TRUE,FALSE)</f>
        <v>1</v>
      </c>
      <c r="M1107" t="b">
        <f>IF(ISNUMBER(H1107),FALSE,TRUE)</f>
        <v>0</v>
      </c>
      <c r="N1107" s="3">
        <f>H1107</f>
        <v>1.7999999999999999E-2</v>
      </c>
      <c r="O1107" t="b">
        <f>IF(ISNUMBER(N1107),FALSE,TRUE)</f>
        <v>0</v>
      </c>
      <c r="P1107" t="str">
        <f>VLOOKUP(C1107,'Feedstock source'!$A$1:$B$8,2,FALSE)</f>
        <v>sludge</v>
      </c>
      <c r="Q1107" t="str">
        <f>VLOOKUP($F1107,'PAHs abbreviations'!$A$2:$B$17,2,FALSE)</f>
        <v>B(b)F</v>
      </c>
      <c r="R1107" s="3">
        <v>1.7999999999999999E-2</v>
      </c>
    </row>
    <row r="1108" spans="1:18">
      <c r="A1108" t="s">
        <v>272</v>
      </c>
      <c r="B1108" t="s">
        <v>273</v>
      </c>
      <c r="C1108" t="s">
        <v>138</v>
      </c>
      <c r="D1108">
        <v>760</v>
      </c>
      <c r="E1108" t="s">
        <v>119</v>
      </c>
      <c r="F1108" t="s">
        <v>57</v>
      </c>
      <c r="G1108" t="s">
        <v>46</v>
      </c>
      <c r="H1108" s="3">
        <v>2.1000000000000001E-2</v>
      </c>
      <c r="I1108" t="s">
        <v>0</v>
      </c>
      <c r="J1108" s="1" t="s">
        <v>119</v>
      </c>
      <c r="K1108" s="1" t="s">
        <v>119</v>
      </c>
      <c r="L1108" t="b">
        <f>IF(COUNTIF(carcinogens!$A$2:$A$35,F1108),TRUE,FALSE)</f>
        <v>1</v>
      </c>
      <c r="M1108" t="b">
        <f>IF(ISNUMBER(H1108),FALSE,TRUE)</f>
        <v>0</v>
      </c>
      <c r="N1108" s="3">
        <f>H1108</f>
        <v>2.1000000000000001E-2</v>
      </c>
      <c r="O1108" t="b">
        <f>IF(ISNUMBER(N1108),FALSE,TRUE)</f>
        <v>0</v>
      </c>
      <c r="P1108" t="str">
        <f>VLOOKUP(C1108,'Feedstock source'!$A$1:$B$8,2,FALSE)</f>
        <v>sludge</v>
      </c>
      <c r="Q1108" t="str">
        <f>VLOOKUP($F1108,'PAHs abbreviations'!$A$2:$B$17,2,FALSE)</f>
        <v>B(b)F</v>
      </c>
      <c r="R1108" s="3">
        <v>2.1000000000000001E-2</v>
      </c>
    </row>
    <row r="1109" spans="1:18">
      <c r="A1109" t="s">
        <v>272</v>
      </c>
      <c r="B1109" t="s">
        <v>273</v>
      </c>
      <c r="C1109" t="s">
        <v>138</v>
      </c>
      <c r="D1109">
        <v>760</v>
      </c>
      <c r="E1109" t="s">
        <v>119</v>
      </c>
      <c r="F1109" t="s">
        <v>57</v>
      </c>
      <c r="G1109" t="s">
        <v>46</v>
      </c>
      <c r="H1109" s="3">
        <v>2.3E-2</v>
      </c>
      <c r="I1109" t="s">
        <v>0</v>
      </c>
      <c r="J1109" s="1" t="s">
        <v>119</v>
      </c>
      <c r="K1109" s="1" t="s">
        <v>119</v>
      </c>
      <c r="L1109" t="b">
        <f>IF(COUNTIF(carcinogens!$A$2:$A$35,F1109),TRUE,FALSE)</f>
        <v>1</v>
      </c>
      <c r="M1109" t="b">
        <f>IF(ISNUMBER(H1109),FALSE,TRUE)</f>
        <v>0</v>
      </c>
      <c r="N1109" s="3">
        <f>H1109</f>
        <v>2.3E-2</v>
      </c>
      <c r="O1109" t="b">
        <f>IF(ISNUMBER(N1109),FALSE,TRUE)</f>
        <v>0</v>
      </c>
      <c r="P1109" t="str">
        <f>VLOOKUP(C1109,'Feedstock source'!$A$1:$B$8,2,FALSE)</f>
        <v>sludge</v>
      </c>
      <c r="Q1109" t="str">
        <f>VLOOKUP($F1109,'PAHs abbreviations'!$A$2:$B$17,2,FALSE)</f>
        <v>B(b)F</v>
      </c>
      <c r="R1109" s="3">
        <v>2.3E-2</v>
      </c>
    </row>
    <row r="1110" spans="1:18">
      <c r="A1110" t="s">
        <v>272</v>
      </c>
      <c r="B1110" t="s">
        <v>273</v>
      </c>
      <c r="C1110" t="s">
        <v>138</v>
      </c>
      <c r="D1110">
        <v>760</v>
      </c>
      <c r="E1110" t="s">
        <v>119</v>
      </c>
      <c r="F1110" t="s">
        <v>61</v>
      </c>
      <c r="G1110" t="s">
        <v>46</v>
      </c>
      <c r="H1110" s="3">
        <v>5.0000000000000001E-3</v>
      </c>
      <c r="I1110" t="s">
        <v>0</v>
      </c>
      <c r="J1110" s="1" t="s">
        <v>119</v>
      </c>
      <c r="K1110" s="1" t="s">
        <v>119</v>
      </c>
      <c r="L1110" t="b">
        <f>IF(COUNTIF(carcinogens!$A$2:$A$35,F1110),TRUE,FALSE)</f>
        <v>1</v>
      </c>
      <c r="M1110" t="b">
        <f>IF(ISNUMBER(H1110),FALSE,TRUE)</f>
        <v>0</v>
      </c>
      <c r="N1110" s="3">
        <f>H1110</f>
        <v>5.0000000000000001E-3</v>
      </c>
      <c r="O1110" t="b">
        <f>IF(ISNUMBER(N1110),FALSE,TRUE)</f>
        <v>0</v>
      </c>
      <c r="P1110" t="str">
        <f>VLOOKUP(C1110,'Feedstock source'!$A$1:$B$8,2,FALSE)</f>
        <v>sludge</v>
      </c>
      <c r="Q1110" t="str">
        <f>VLOOKUP($F1110,'PAHs abbreviations'!$A$2:$B$17,2,FALSE)</f>
        <v>B(ghi)P</v>
      </c>
      <c r="R1110" s="3">
        <v>5.0000000000000001E-3</v>
      </c>
    </row>
    <row r="1111" spans="1:18">
      <c r="A1111" t="s">
        <v>272</v>
      </c>
      <c r="B1111" t="s">
        <v>273</v>
      </c>
      <c r="C1111" t="s">
        <v>138</v>
      </c>
      <c r="D1111">
        <v>760</v>
      </c>
      <c r="E1111" t="s">
        <v>119</v>
      </c>
      <c r="F1111" t="s">
        <v>61</v>
      </c>
      <c r="G1111" t="s">
        <v>46</v>
      </c>
      <c r="H1111" s="3">
        <v>6.0000000000000001E-3</v>
      </c>
      <c r="I1111" t="s">
        <v>0</v>
      </c>
      <c r="J1111" s="1" t="s">
        <v>119</v>
      </c>
      <c r="K1111" s="1" t="s">
        <v>119</v>
      </c>
      <c r="L1111" t="b">
        <f>IF(COUNTIF(carcinogens!$A$2:$A$35,F1111),TRUE,FALSE)</f>
        <v>1</v>
      </c>
      <c r="M1111" t="b">
        <f>IF(ISNUMBER(H1111),FALSE,TRUE)</f>
        <v>0</v>
      </c>
      <c r="N1111" s="3">
        <f>H1111</f>
        <v>6.0000000000000001E-3</v>
      </c>
      <c r="O1111" t="b">
        <f>IF(ISNUMBER(N1111),FALSE,TRUE)</f>
        <v>0</v>
      </c>
      <c r="P1111" t="str">
        <f>VLOOKUP(C1111,'Feedstock source'!$A$1:$B$8,2,FALSE)</f>
        <v>sludge</v>
      </c>
      <c r="Q1111" t="str">
        <f>VLOOKUP($F1111,'PAHs abbreviations'!$A$2:$B$17,2,FALSE)</f>
        <v>B(ghi)P</v>
      </c>
      <c r="R1111" s="3">
        <v>6.0000000000000001E-3</v>
      </c>
    </row>
    <row r="1112" spans="1:18">
      <c r="A1112" t="s">
        <v>272</v>
      </c>
      <c r="B1112" t="s">
        <v>273</v>
      </c>
      <c r="C1112" t="s">
        <v>138</v>
      </c>
      <c r="D1112">
        <v>760</v>
      </c>
      <c r="E1112" t="s">
        <v>119</v>
      </c>
      <c r="F1112" t="s">
        <v>61</v>
      </c>
      <c r="G1112" t="s">
        <v>46</v>
      </c>
      <c r="H1112" s="3">
        <v>7.0000000000000001E-3</v>
      </c>
      <c r="I1112" t="s">
        <v>0</v>
      </c>
      <c r="J1112" s="1" t="s">
        <v>119</v>
      </c>
      <c r="K1112" s="1" t="s">
        <v>119</v>
      </c>
      <c r="L1112" t="b">
        <f>IF(COUNTIF(carcinogens!$A$2:$A$35,F1112),TRUE,FALSE)</f>
        <v>1</v>
      </c>
      <c r="M1112" t="b">
        <f>IF(ISNUMBER(H1112),FALSE,TRUE)</f>
        <v>0</v>
      </c>
      <c r="N1112" s="3">
        <f>H1112</f>
        <v>7.0000000000000001E-3</v>
      </c>
      <c r="O1112" t="b">
        <f>IF(ISNUMBER(N1112),FALSE,TRUE)</f>
        <v>0</v>
      </c>
      <c r="P1112" t="str">
        <f>VLOOKUP(C1112,'Feedstock source'!$A$1:$B$8,2,FALSE)</f>
        <v>sludge</v>
      </c>
      <c r="Q1112" t="str">
        <f>VLOOKUP($F1112,'PAHs abbreviations'!$A$2:$B$17,2,FALSE)</f>
        <v>B(ghi)P</v>
      </c>
      <c r="R1112" s="3">
        <v>7.0000000000000001E-3</v>
      </c>
    </row>
    <row r="1113" spans="1:18">
      <c r="A1113" t="s">
        <v>272</v>
      </c>
      <c r="B1113" t="s">
        <v>273</v>
      </c>
      <c r="C1113" t="s">
        <v>138</v>
      </c>
      <c r="D1113">
        <v>760</v>
      </c>
      <c r="E1113" t="s">
        <v>119</v>
      </c>
      <c r="F1113" t="s">
        <v>58</v>
      </c>
      <c r="G1113" t="s">
        <v>46</v>
      </c>
      <c r="H1113" s="3">
        <v>1.0999999999999999E-2</v>
      </c>
      <c r="I1113" t="s">
        <v>0</v>
      </c>
      <c r="J1113" s="1" t="s">
        <v>119</v>
      </c>
      <c r="K1113" s="1" t="s">
        <v>119</v>
      </c>
      <c r="L1113" t="b">
        <f>IF(COUNTIF(carcinogens!$A$2:$A$35,F1113),TRUE,FALSE)</f>
        <v>1</v>
      </c>
      <c r="M1113" t="b">
        <f>IF(ISNUMBER(H1113),FALSE,TRUE)</f>
        <v>0</v>
      </c>
      <c r="N1113" s="3">
        <f>H1113</f>
        <v>1.0999999999999999E-2</v>
      </c>
      <c r="O1113" t="b">
        <f>IF(ISNUMBER(N1113),FALSE,TRUE)</f>
        <v>0</v>
      </c>
      <c r="P1113" t="str">
        <f>VLOOKUP(C1113,'Feedstock source'!$A$1:$B$8,2,FALSE)</f>
        <v>sludge</v>
      </c>
      <c r="Q1113" t="str">
        <f>VLOOKUP($F1113,'PAHs abbreviations'!$A$2:$B$17,2,FALSE)</f>
        <v>B(k)F</v>
      </c>
      <c r="R1113" s="3">
        <v>1.0999999999999999E-2</v>
      </c>
    </row>
    <row r="1114" spans="1:18">
      <c r="A1114" t="s">
        <v>272</v>
      </c>
      <c r="B1114" t="s">
        <v>273</v>
      </c>
      <c r="C1114" t="s">
        <v>138</v>
      </c>
      <c r="D1114">
        <v>760</v>
      </c>
      <c r="E1114" t="s">
        <v>119</v>
      </c>
      <c r="F1114" t="s">
        <v>58</v>
      </c>
      <c r="G1114" t="s">
        <v>46</v>
      </c>
      <c r="H1114" s="3">
        <v>1.4E-2</v>
      </c>
      <c r="I1114" t="s">
        <v>0</v>
      </c>
      <c r="J1114" s="1" t="s">
        <v>119</v>
      </c>
      <c r="K1114" s="1" t="s">
        <v>119</v>
      </c>
      <c r="L1114" t="b">
        <f>IF(COUNTIF(carcinogens!$A$2:$A$35,F1114),TRUE,FALSE)</f>
        <v>1</v>
      </c>
      <c r="M1114" t="b">
        <f>IF(ISNUMBER(H1114),FALSE,TRUE)</f>
        <v>0</v>
      </c>
      <c r="N1114" s="3">
        <f>H1114</f>
        <v>1.4E-2</v>
      </c>
      <c r="O1114" t="b">
        <f>IF(ISNUMBER(N1114),FALSE,TRUE)</f>
        <v>0</v>
      </c>
      <c r="P1114" t="str">
        <f>VLOOKUP(C1114,'Feedstock source'!$A$1:$B$8,2,FALSE)</f>
        <v>sludge</v>
      </c>
      <c r="Q1114" t="str">
        <f>VLOOKUP($F1114,'PAHs abbreviations'!$A$2:$B$17,2,FALSE)</f>
        <v>B(k)F</v>
      </c>
      <c r="R1114" s="3">
        <v>1.4E-2</v>
      </c>
    </row>
    <row r="1115" spans="1:18">
      <c r="A1115" t="s">
        <v>272</v>
      </c>
      <c r="B1115" t="s">
        <v>273</v>
      </c>
      <c r="C1115" t="s">
        <v>138</v>
      </c>
      <c r="D1115">
        <v>760</v>
      </c>
      <c r="E1115" t="s">
        <v>119</v>
      </c>
      <c r="F1115" t="s">
        <v>58</v>
      </c>
      <c r="G1115" t="s">
        <v>46</v>
      </c>
      <c r="H1115" s="3">
        <v>1.4E-2</v>
      </c>
      <c r="I1115" t="s">
        <v>0</v>
      </c>
      <c r="J1115" s="1" t="s">
        <v>119</v>
      </c>
      <c r="K1115" s="1" t="s">
        <v>119</v>
      </c>
      <c r="L1115" t="b">
        <f>IF(COUNTIF(carcinogens!$A$2:$A$35,F1115),TRUE,FALSE)</f>
        <v>1</v>
      </c>
      <c r="M1115" t="b">
        <f>IF(ISNUMBER(H1115),FALSE,TRUE)</f>
        <v>0</v>
      </c>
      <c r="N1115" s="3">
        <f>H1115</f>
        <v>1.4E-2</v>
      </c>
      <c r="O1115" t="b">
        <f>IF(ISNUMBER(N1115),FALSE,TRUE)</f>
        <v>0</v>
      </c>
      <c r="P1115" t="str">
        <f>VLOOKUP(C1115,'Feedstock source'!$A$1:$B$8,2,FALSE)</f>
        <v>sludge</v>
      </c>
      <c r="Q1115" t="str">
        <f>VLOOKUP($F1115,'PAHs abbreviations'!$A$2:$B$17,2,FALSE)</f>
        <v>B(k)F</v>
      </c>
      <c r="R1115" s="3">
        <v>1.4E-2</v>
      </c>
    </row>
    <row r="1116" spans="1:18">
      <c r="A1116" t="s">
        <v>272</v>
      </c>
      <c r="B1116" t="s">
        <v>273</v>
      </c>
      <c r="C1116" t="s">
        <v>138</v>
      </c>
      <c r="D1116">
        <v>760</v>
      </c>
      <c r="E1116" t="s">
        <v>119</v>
      </c>
      <c r="F1116" t="s">
        <v>56</v>
      </c>
      <c r="G1116" t="s">
        <v>46</v>
      </c>
      <c r="H1116" s="3">
        <v>3.9E-2</v>
      </c>
      <c r="I1116" t="s">
        <v>0</v>
      </c>
      <c r="J1116" s="1" t="s">
        <v>119</v>
      </c>
      <c r="K1116" s="1" t="s">
        <v>119</v>
      </c>
      <c r="L1116" t="b">
        <f>IF(COUNTIF(carcinogens!$A$2:$A$35,F1116),TRUE,FALSE)</f>
        <v>1</v>
      </c>
      <c r="M1116" t="b">
        <f>IF(ISNUMBER(H1116),FALSE,TRUE)</f>
        <v>0</v>
      </c>
      <c r="N1116" s="3">
        <f>H1116</f>
        <v>3.9E-2</v>
      </c>
      <c r="O1116" t="b">
        <f>IF(ISNUMBER(N1116),FALSE,TRUE)</f>
        <v>0</v>
      </c>
      <c r="P1116" t="str">
        <f>VLOOKUP(C1116,'Feedstock source'!$A$1:$B$8,2,FALSE)</f>
        <v>sludge</v>
      </c>
      <c r="Q1116" t="str">
        <f>VLOOKUP($F1116,'PAHs abbreviations'!$A$2:$B$17,2,FALSE)</f>
        <v>Cry</v>
      </c>
      <c r="R1116" s="3">
        <v>3.9E-2</v>
      </c>
    </row>
    <row r="1117" spans="1:18">
      <c r="A1117" t="s">
        <v>272</v>
      </c>
      <c r="B1117" t="s">
        <v>273</v>
      </c>
      <c r="C1117" t="s">
        <v>138</v>
      </c>
      <c r="D1117">
        <v>760</v>
      </c>
      <c r="E1117" t="s">
        <v>119</v>
      </c>
      <c r="F1117" t="s">
        <v>56</v>
      </c>
      <c r="G1117" t="s">
        <v>46</v>
      </c>
      <c r="H1117" s="3">
        <v>4.4999999999999998E-2</v>
      </c>
      <c r="I1117" t="s">
        <v>0</v>
      </c>
      <c r="J1117" s="1" t="s">
        <v>119</v>
      </c>
      <c r="K1117" s="1" t="s">
        <v>119</v>
      </c>
      <c r="L1117" t="b">
        <f>IF(COUNTIF(carcinogens!$A$2:$A$35,F1117),TRUE,FALSE)</f>
        <v>1</v>
      </c>
      <c r="M1117" t="b">
        <f>IF(ISNUMBER(H1117),FALSE,TRUE)</f>
        <v>0</v>
      </c>
      <c r="N1117" s="3">
        <f>H1117</f>
        <v>4.4999999999999998E-2</v>
      </c>
      <c r="O1117" t="b">
        <f>IF(ISNUMBER(N1117),FALSE,TRUE)</f>
        <v>0</v>
      </c>
      <c r="P1117" t="str">
        <f>VLOOKUP(C1117,'Feedstock source'!$A$1:$B$8,2,FALSE)</f>
        <v>sludge</v>
      </c>
      <c r="Q1117" t="str">
        <f>VLOOKUP($F1117,'PAHs abbreviations'!$A$2:$B$17,2,FALSE)</f>
        <v>Cry</v>
      </c>
      <c r="R1117" s="3">
        <v>4.4999999999999998E-2</v>
      </c>
    </row>
    <row r="1118" spans="1:18">
      <c r="A1118" t="s">
        <v>272</v>
      </c>
      <c r="B1118" t="s">
        <v>273</v>
      </c>
      <c r="C1118" t="s">
        <v>138</v>
      </c>
      <c r="D1118">
        <v>760</v>
      </c>
      <c r="E1118" t="s">
        <v>119</v>
      </c>
      <c r="F1118" t="s">
        <v>56</v>
      </c>
      <c r="G1118" t="s">
        <v>46</v>
      </c>
      <c r="H1118" s="3">
        <v>4.7E-2</v>
      </c>
      <c r="I1118" t="s">
        <v>0</v>
      </c>
      <c r="J1118" s="1" t="s">
        <v>119</v>
      </c>
      <c r="K1118" s="1" t="s">
        <v>119</v>
      </c>
      <c r="L1118" t="b">
        <f>IF(COUNTIF(carcinogens!$A$2:$A$35,F1118),TRUE,FALSE)</f>
        <v>1</v>
      </c>
      <c r="M1118" t="b">
        <f>IF(ISNUMBER(H1118),FALSE,TRUE)</f>
        <v>0</v>
      </c>
      <c r="N1118" s="3">
        <f>H1118</f>
        <v>4.7E-2</v>
      </c>
      <c r="O1118" t="b">
        <f>IF(ISNUMBER(N1118),FALSE,TRUE)</f>
        <v>0</v>
      </c>
      <c r="P1118" t="str">
        <f>VLOOKUP(C1118,'Feedstock source'!$A$1:$B$8,2,FALSE)</f>
        <v>sludge</v>
      </c>
      <c r="Q1118" t="str">
        <f>VLOOKUP($F1118,'PAHs abbreviations'!$A$2:$B$17,2,FALSE)</f>
        <v>Cry</v>
      </c>
      <c r="R1118" s="3">
        <v>4.7E-2</v>
      </c>
    </row>
    <row r="1119" spans="1:18">
      <c r="A1119" t="s">
        <v>272</v>
      </c>
      <c r="B1119" t="s">
        <v>273</v>
      </c>
      <c r="C1119" t="s">
        <v>138</v>
      </c>
      <c r="D1119">
        <v>760</v>
      </c>
      <c r="E1119" t="s">
        <v>119</v>
      </c>
      <c r="F1119" t="s">
        <v>53</v>
      </c>
      <c r="G1119" t="s">
        <v>46</v>
      </c>
      <c r="H1119" s="3">
        <v>0.26</v>
      </c>
      <c r="I1119" t="s">
        <v>0</v>
      </c>
      <c r="J1119" s="1" t="s">
        <v>119</v>
      </c>
      <c r="K1119" s="1" t="s">
        <v>119</v>
      </c>
      <c r="L1119" t="b">
        <f>IF(COUNTIF(carcinogens!$A$2:$A$35,F1119),TRUE,FALSE)</f>
        <v>0</v>
      </c>
      <c r="M1119" t="b">
        <f>IF(ISNUMBER(H1119),FALSE,TRUE)</f>
        <v>0</v>
      </c>
      <c r="N1119" s="3">
        <f>H1119</f>
        <v>0.26</v>
      </c>
      <c r="O1119" t="b">
        <f>IF(ISNUMBER(N1119),FALSE,TRUE)</f>
        <v>0</v>
      </c>
      <c r="P1119" t="str">
        <f>VLOOKUP(C1119,'Feedstock source'!$A$1:$B$8,2,FALSE)</f>
        <v>sludge</v>
      </c>
      <c r="Q1119" t="str">
        <f>VLOOKUP($F1119,'PAHs abbreviations'!$A$2:$B$17,2,FALSE)</f>
        <v>Flt</v>
      </c>
      <c r="R1119" s="3">
        <v>0.26</v>
      </c>
    </row>
    <row r="1120" spans="1:18">
      <c r="A1120" t="s">
        <v>272</v>
      </c>
      <c r="B1120" t="s">
        <v>273</v>
      </c>
      <c r="C1120" t="s">
        <v>138</v>
      </c>
      <c r="D1120">
        <v>760</v>
      </c>
      <c r="E1120" t="s">
        <v>119</v>
      </c>
      <c r="F1120" t="s">
        <v>53</v>
      </c>
      <c r="G1120" t="s">
        <v>46</v>
      </c>
      <c r="H1120" s="3">
        <v>0.27300000000000002</v>
      </c>
      <c r="I1120" t="s">
        <v>0</v>
      </c>
      <c r="J1120" s="1" t="s">
        <v>119</v>
      </c>
      <c r="K1120" s="1" t="s">
        <v>119</v>
      </c>
      <c r="L1120" t="b">
        <f>IF(COUNTIF(carcinogens!$A$2:$A$35,F1120),TRUE,FALSE)</f>
        <v>0</v>
      </c>
      <c r="M1120" t="b">
        <f>IF(ISNUMBER(H1120),FALSE,TRUE)</f>
        <v>0</v>
      </c>
      <c r="N1120" s="3">
        <f>H1120</f>
        <v>0.27300000000000002</v>
      </c>
      <c r="O1120" t="b">
        <f>IF(ISNUMBER(N1120),FALSE,TRUE)</f>
        <v>0</v>
      </c>
      <c r="P1120" t="str">
        <f>VLOOKUP(C1120,'Feedstock source'!$A$1:$B$8,2,FALSE)</f>
        <v>sludge</v>
      </c>
      <c r="Q1120" t="str">
        <f>VLOOKUP($F1120,'PAHs abbreviations'!$A$2:$B$17,2,FALSE)</f>
        <v>Flt</v>
      </c>
      <c r="R1120" s="3">
        <v>0.27300000000000002</v>
      </c>
    </row>
    <row r="1121" spans="1:18">
      <c r="A1121" t="s">
        <v>272</v>
      </c>
      <c r="B1121" t="s">
        <v>273</v>
      </c>
      <c r="C1121" t="s">
        <v>138</v>
      </c>
      <c r="D1121">
        <v>760</v>
      </c>
      <c r="E1121" t="s">
        <v>119</v>
      </c>
      <c r="F1121" t="s">
        <v>53</v>
      </c>
      <c r="G1121" t="s">
        <v>46</v>
      </c>
      <c r="H1121" s="3">
        <v>0.28899999999999998</v>
      </c>
      <c r="I1121" t="s">
        <v>0</v>
      </c>
      <c r="J1121" s="1" t="s">
        <v>119</v>
      </c>
      <c r="K1121" s="1" t="s">
        <v>119</v>
      </c>
      <c r="L1121" t="b">
        <f>IF(COUNTIF(carcinogens!$A$2:$A$35,F1121),TRUE,FALSE)</f>
        <v>0</v>
      </c>
      <c r="M1121" t="b">
        <f>IF(ISNUMBER(H1121),FALSE,TRUE)</f>
        <v>0</v>
      </c>
      <c r="N1121" s="3">
        <f>H1121</f>
        <v>0.28899999999999998</v>
      </c>
      <c r="O1121" t="b">
        <f>IF(ISNUMBER(N1121),FALSE,TRUE)</f>
        <v>0</v>
      </c>
      <c r="P1121" t="str">
        <f>VLOOKUP(C1121,'Feedstock source'!$A$1:$B$8,2,FALSE)</f>
        <v>sludge</v>
      </c>
      <c r="Q1121" t="str">
        <f>VLOOKUP($F1121,'PAHs abbreviations'!$A$2:$B$17,2,FALSE)</f>
        <v>Flt</v>
      </c>
      <c r="R1121" s="3">
        <v>0.28899999999999998</v>
      </c>
    </row>
    <row r="1122" spans="1:18">
      <c r="A1122" t="s">
        <v>272</v>
      </c>
      <c r="B1122" t="s">
        <v>273</v>
      </c>
      <c r="C1122" t="s">
        <v>138</v>
      </c>
      <c r="D1122">
        <v>760</v>
      </c>
      <c r="E1122" t="s">
        <v>119</v>
      </c>
      <c r="F1122" t="s">
        <v>50</v>
      </c>
      <c r="G1122" t="s">
        <v>46</v>
      </c>
      <c r="H1122" s="3">
        <v>1.7999999999999999E-2</v>
      </c>
      <c r="I1122" t="s">
        <v>0</v>
      </c>
      <c r="J1122" s="1" t="s">
        <v>119</v>
      </c>
      <c r="K1122" s="1" t="s">
        <v>119</v>
      </c>
      <c r="L1122" t="b">
        <f>IF(COUNTIF(carcinogens!$A$2:$A$35,F1122),TRUE,FALSE)</f>
        <v>0</v>
      </c>
      <c r="M1122" t="b">
        <f>IF(ISNUMBER(H1122),FALSE,TRUE)</f>
        <v>0</v>
      </c>
      <c r="N1122" s="3">
        <f>H1122</f>
        <v>1.7999999999999999E-2</v>
      </c>
      <c r="O1122" t="b">
        <f>IF(ISNUMBER(N1122),FALSE,TRUE)</f>
        <v>0</v>
      </c>
      <c r="P1122" t="str">
        <f>VLOOKUP(C1122,'Feedstock source'!$A$1:$B$8,2,FALSE)</f>
        <v>sludge</v>
      </c>
      <c r="Q1122" t="str">
        <f>VLOOKUP($F1122,'PAHs abbreviations'!$A$2:$B$17,2,FALSE)</f>
        <v>Flu</v>
      </c>
      <c r="R1122" s="3">
        <v>1.7999999999999999E-2</v>
      </c>
    </row>
    <row r="1123" spans="1:18">
      <c r="A1123" t="s">
        <v>272</v>
      </c>
      <c r="B1123" t="s">
        <v>273</v>
      </c>
      <c r="C1123" t="s">
        <v>138</v>
      </c>
      <c r="D1123">
        <v>760</v>
      </c>
      <c r="E1123" t="s">
        <v>119</v>
      </c>
      <c r="F1123" t="s">
        <v>50</v>
      </c>
      <c r="G1123" t="s">
        <v>46</v>
      </c>
      <c r="H1123" s="3">
        <v>2.3E-2</v>
      </c>
      <c r="I1123" t="s">
        <v>0</v>
      </c>
      <c r="J1123" s="1" t="s">
        <v>119</v>
      </c>
      <c r="K1123" s="1" t="s">
        <v>119</v>
      </c>
      <c r="L1123" t="b">
        <f>IF(COUNTIF(carcinogens!$A$2:$A$35,F1123),TRUE,FALSE)</f>
        <v>0</v>
      </c>
      <c r="M1123" t="b">
        <f>IF(ISNUMBER(H1123),FALSE,TRUE)</f>
        <v>0</v>
      </c>
      <c r="N1123" s="3">
        <f>H1123</f>
        <v>2.3E-2</v>
      </c>
      <c r="O1123" t="b">
        <f>IF(ISNUMBER(N1123),FALSE,TRUE)</f>
        <v>0</v>
      </c>
      <c r="P1123" t="str">
        <f>VLOOKUP(C1123,'Feedstock source'!$A$1:$B$8,2,FALSE)</f>
        <v>sludge</v>
      </c>
      <c r="Q1123" t="str">
        <f>VLOOKUP($F1123,'PAHs abbreviations'!$A$2:$B$17,2,FALSE)</f>
        <v>Flu</v>
      </c>
      <c r="R1123" s="3">
        <v>2.3E-2</v>
      </c>
    </row>
    <row r="1124" spans="1:18">
      <c r="A1124" t="s">
        <v>272</v>
      </c>
      <c r="B1124" t="s">
        <v>273</v>
      </c>
      <c r="C1124" t="s">
        <v>138</v>
      </c>
      <c r="D1124">
        <v>760</v>
      </c>
      <c r="E1124" t="s">
        <v>119</v>
      </c>
      <c r="F1124" t="s">
        <v>50</v>
      </c>
      <c r="G1124" t="s">
        <v>46</v>
      </c>
      <c r="H1124" s="3">
        <v>2.5000000000000001E-2</v>
      </c>
      <c r="I1124" t="s">
        <v>0</v>
      </c>
      <c r="J1124" s="1" t="s">
        <v>119</v>
      </c>
      <c r="K1124" s="1" t="s">
        <v>119</v>
      </c>
      <c r="L1124" t="b">
        <f>IF(COUNTIF(carcinogens!$A$2:$A$35,F1124),TRUE,FALSE)</f>
        <v>0</v>
      </c>
      <c r="M1124" t="b">
        <f>IF(ISNUMBER(H1124),FALSE,TRUE)</f>
        <v>0</v>
      </c>
      <c r="N1124" s="3">
        <f>H1124</f>
        <v>2.5000000000000001E-2</v>
      </c>
      <c r="O1124" t="b">
        <f>IF(ISNUMBER(N1124),FALSE,TRUE)</f>
        <v>0</v>
      </c>
      <c r="P1124" t="str">
        <f>VLOOKUP(C1124,'Feedstock source'!$A$1:$B$8,2,FALSE)</f>
        <v>sludge</v>
      </c>
      <c r="Q1124" t="str">
        <f>VLOOKUP($F1124,'PAHs abbreviations'!$A$2:$B$17,2,FALSE)</f>
        <v>Flu</v>
      </c>
      <c r="R1124" s="3">
        <v>2.5000000000000001E-2</v>
      </c>
    </row>
    <row r="1125" spans="1:18">
      <c r="A1125" t="s">
        <v>272</v>
      </c>
      <c r="B1125" t="s">
        <v>273</v>
      </c>
      <c r="C1125" t="s">
        <v>138</v>
      </c>
      <c r="D1125">
        <v>760</v>
      </c>
      <c r="E1125" t="s">
        <v>119</v>
      </c>
      <c r="F1125" t="s">
        <v>60</v>
      </c>
      <c r="G1125" t="s">
        <v>46</v>
      </c>
      <c r="H1125" s="3">
        <v>6.0000000000000001E-3</v>
      </c>
      <c r="I1125" t="s">
        <v>0</v>
      </c>
      <c r="J1125" s="1" t="s">
        <v>119</v>
      </c>
      <c r="K1125" s="1" t="s">
        <v>119</v>
      </c>
      <c r="L1125" t="b">
        <f>IF(COUNTIF(carcinogens!$A$2:$A$35,F1125),TRUE,FALSE)</f>
        <v>1</v>
      </c>
      <c r="M1125" t="b">
        <f>IF(ISNUMBER(H1125),FALSE,TRUE)</f>
        <v>0</v>
      </c>
      <c r="N1125" s="3">
        <f>H1125</f>
        <v>6.0000000000000001E-3</v>
      </c>
      <c r="O1125" t="b">
        <f>IF(ISNUMBER(N1125),FALSE,TRUE)</f>
        <v>0</v>
      </c>
      <c r="P1125" t="str">
        <f>VLOOKUP(C1125,'Feedstock source'!$A$1:$B$8,2,FALSE)</f>
        <v>sludge</v>
      </c>
      <c r="Q1125" t="str">
        <f>VLOOKUP($F1125,'PAHs abbreviations'!$A$2:$B$17,2,FALSE)</f>
        <v>IP</v>
      </c>
      <c r="R1125" s="3">
        <v>6.0000000000000001E-3</v>
      </c>
    </row>
    <row r="1126" spans="1:18">
      <c r="A1126" t="s">
        <v>272</v>
      </c>
      <c r="B1126" t="s">
        <v>273</v>
      </c>
      <c r="C1126" t="s">
        <v>138</v>
      </c>
      <c r="D1126">
        <v>760</v>
      </c>
      <c r="E1126" t="s">
        <v>119</v>
      </c>
      <c r="F1126" t="s">
        <v>60</v>
      </c>
      <c r="G1126" t="s">
        <v>46</v>
      </c>
      <c r="H1126" s="3">
        <v>8.0000000000000002E-3</v>
      </c>
      <c r="I1126" t="s">
        <v>0</v>
      </c>
      <c r="J1126" s="1" t="s">
        <v>119</v>
      </c>
      <c r="K1126" s="1" t="s">
        <v>119</v>
      </c>
      <c r="L1126" t="b">
        <f>IF(COUNTIF(carcinogens!$A$2:$A$35,F1126),TRUE,FALSE)</f>
        <v>1</v>
      </c>
      <c r="M1126" t="b">
        <f>IF(ISNUMBER(H1126),FALSE,TRUE)</f>
        <v>0</v>
      </c>
      <c r="N1126" s="3">
        <f>H1126</f>
        <v>8.0000000000000002E-3</v>
      </c>
      <c r="O1126" t="b">
        <f>IF(ISNUMBER(N1126),FALSE,TRUE)</f>
        <v>0</v>
      </c>
      <c r="P1126" t="str">
        <f>VLOOKUP(C1126,'Feedstock source'!$A$1:$B$8,2,FALSE)</f>
        <v>sludge</v>
      </c>
      <c r="Q1126" t="str">
        <f>VLOOKUP($F1126,'PAHs abbreviations'!$A$2:$B$17,2,FALSE)</f>
        <v>IP</v>
      </c>
      <c r="R1126" s="3">
        <v>8.0000000000000002E-3</v>
      </c>
    </row>
    <row r="1127" spans="1:18">
      <c r="A1127" t="s">
        <v>272</v>
      </c>
      <c r="B1127" t="s">
        <v>273</v>
      </c>
      <c r="C1127" t="s">
        <v>138</v>
      </c>
      <c r="D1127">
        <v>760</v>
      </c>
      <c r="E1127" t="s">
        <v>119</v>
      </c>
      <c r="F1127" t="s">
        <v>60</v>
      </c>
      <c r="G1127" t="s">
        <v>46</v>
      </c>
      <c r="H1127" s="3">
        <v>8.0000000000000002E-3</v>
      </c>
      <c r="I1127" t="s">
        <v>0</v>
      </c>
      <c r="J1127" s="1" t="s">
        <v>119</v>
      </c>
      <c r="K1127" s="1" t="s">
        <v>119</v>
      </c>
      <c r="L1127" t="b">
        <f>IF(COUNTIF(carcinogens!$A$2:$A$35,F1127),TRUE,FALSE)</f>
        <v>1</v>
      </c>
      <c r="M1127" t="b">
        <f>IF(ISNUMBER(H1127),FALSE,TRUE)</f>
        <v>0</v>
      </c>
      <c r="N1127" s="3">
        <f>H1127</f>
        <v>8.0000000000000002E-3</v>
      </c>
      <c r="O1127" t="b">
        <f>IF(ISNUMBER(N1127),FALSE,TRUE)</f>
        <v>0</v>
      </c>
      <c r="P1127" t="str">
        <f>VLOOKUP(C1127,'Feedstock source'!$A$1:$B$8,2,FALSE)</f>
        <v>sludge</v>
      </c>
      <c r="Q1127" t="str">
        <f>VLOOKUP($F1127,'PAHs abbreviations'!$A$2:$B$17,2,FALSE)</f>
        <v>IP</v>
      </c>
      <c r="R1127" s="3">
        <v>8.0000000000000002E-3</v>
      </c>
    </row>
    <row r="1128" spans="1:18">
      <c r="A1128" t="s">
        <v>272</v>
      </c>
      <c r="B1128" t="s">
        <v>273</v>
      </c>
      <c r="C1128" t="s">
        <v>138</v>
      </c>
      <c r="D1128">
        <v>760</v>
      </c>
      <c r="E1128" t="s">
        <v>119</v>
      </c>
      <c r="F1128" t="s">
        <v>47</v>
      </c>
      <c r="G1128" t="s">
        <v>46</v>
      </c>
      <c r="H1128" s="3">
        <v>1.44</v>
      </c>
      <c r="I1128" t="s">
        <v>0</v>
      </c>
      <c r="J1128" s="1" t="s">
        <v>119</v>
      </c>
      <c r="K1128" s="1" t="s">
        <v>119</v>
      </c>
      <c r="L1128" t="b">
        <f>IF(COUNTIF(carcinogens!$A$2:$A$35,F1128),TRUE,FALSE)</f>
        <v>0</v>
      </c>
      <c r="M1128" t="b">
        <f>IF(ISNUMBER(H1128),FALSE,TRUE)</f>
        <v>0</v>
      </c>
      <c r="N1128" s="3">
        <f>H1128</f>
        <v>1.44</v>
      </c>
      <c r="O1128" t="b">
        <f>IF(ISNUMBER(N1128),FALSE,TRUE)</f>
        <v>0</v>
      </c>
      <c r="P1128" t="str">
        <f>VLOOKUP(C1128,'Feedstock source'!$A$1:$B$8,2,FALSE)</f>
        <v>sludge</v>
      </c>
      <c r="Q1128" t="str">
        <f>VLOOKUP($F1128,'PAHs abbreviations'!$A$2:$B$17,2,FALSE)</f>
        <v>Nap</v>
      </c>
      <c r="R1128" s="3">
        <v>1.44</v>
      </c>
    </row>
    <row r="1129" spans="1:18">
      <c r="A1129" t="s">
        <v>272</v>
      </c>
      <c r="B1129" t="s">
        <v>273</v>
      </c>
      <c r="C1129" t="s">
        <v>138</v>
      </c>
      <c r="D1129">
        <v>760</v>
      </c>
      <c r="E1129" t="s">
        <v>119</v>
      </c>
      <c r="F1129" t="s">
        <v>47</v>
      </c>
      <c r="G1129" t="s">
        <v>46</v>
      </c>
      <c r="H1129" s="3">
        <v>1.47</v>
      </c>
      <c r="I1129" t="s">
        <v>0</v>
      </c>
      <c r="J1129" s="1" t="s">
        <v>119</v>
      </c>
      <c r="K1129" s="1" t="s">
        <v>119</v>
      </c>
      <c r="L1129" t="b">
        <f>IF(COUNTIF(carcinogens!$A$2:$A$35,F1129),TRUE,FALSE)</f>
        <v>0</v>
      </c>
      <c r="M1129" t="b">
        <f>IF(ISNUMBER(H1129),FALSE,TRUE)</f>
        <v>0</v>
      </c>
      <c r="N1129" s="3">
        <f>H1129</f>
        <v>1.47</v>
      </c>
      <c r="O1129" t="b">
        <f>IF(ISNUMBER(N1129),FALSE,TRUE)</f>
        <v>0</v>
      </c>
      <c r="P1129" t="str">
        <f>VLOOKUP(C1129,'Feedstock source'!$A$1:$B$8,2,FALSE)</f>
        <v>sludge</v>
      </c>
      <c r="Q1129" t="str">
        <f>VLOOKUP($F1129,'PAHs abbreviations'!$A$2:$B$17,2,FALSE)</f>
        <v>Nap</v>
      </c>
      <c r="R1129" s="3">
        <v>1.47</v>
      </c>
    </row>
    <row r="1130" spans="1:18">
      <c r="A1130" t="s">
        <v>272</v>
      </c>
      <c r="B1130" t="s">
        <v>273</v>
      </c>
      <c r="C1130" t="s">
        <v>138</v>
      </c>
      <c r="D1130">
        <v>760</v>
      </c>
      <c r="E1130" t="s">
        <v>119</v>
      </c>
      <c r="F1130" t="s">
        <v>47</v>
      </c>
      <c r="G1130" t="s">
        <v>46</v>
      </c>
      <c r="H1130" s="3">
        <v>1.53</v>
      </c>
      <c r="I1130" t="s">
        <v>0</v>
      </c>
      <c r="J1130" s="1" t="s">
        <v>119</v>
      </c>
      <c r="K1130" s="1" t="s">
        <v>119</v>
      </c>
      <c r="L1130" t="b">
        <f>IF(COUNTIF(carcinogens!$A$2:$A$35,F1130),TRUE,FALSE)</f>
        <v>0</v>
      </c>
      <c r="M1130" t="b">
        <f>IF(ISNUMBER(H1130),FALSE,TRUE)</f>
        <v>0</v>
      </c>
      <c r="N1130" s="3">
        <f>H1130</f>
        <v>1.53</v>
      </c>
      <c r="O1130" t="b">
        <f>IF(ISNUMBER(N1130),FALSE,TRUE)</f>
        <v>0</v>
      </c>
      <c r="P1130" t="str">
        <f>VLOOKUP(C1130,'Feedstock source'!$A$1:$B$8,2,FALSE)</f>
        <v>sludge</v>
      </c>
      <c r="Q1130" t="str">
        <f>VLOOKUP($F1130,'PAHs abbreviations'!$A$2:$B$17,2,FALSE)</f>
        <v>Nap</v>
      </c>
      <c r="R1130" s="3">
        <v>1.53</v>
      </c>
    </row>
    <row r="1131" spans="1:18">
      <c r="A1131" t="s">
        <v>272</v>
      </c>
      <c r="B1131" t="s">
        <v>273</v>
      </c>
      <c r="C1131" t="s">
        <v>138</v>
      </c>
      <c r="D1131">
        <v>760</v>
      </c>
      <c r="E1131" t="s">
        <v>119</v>
      </c>
      <c r="F1131" t="s">
        <v>51</v>
      </c>
      <c r="G1131" t="s">
        <v>46</v>
      </c>
      <c r="H1131" s="3">
        <v>0.39200000000000002</v>
      </c>
      <c r="I1131" t="s">
        <v>0</v>
      </c>
      <c r="J1131" s="1" t="s">
        <v>119</v>
      </c>
      <c r="K1131" s="1" t="s">
        <v>119</v>
      </c>
      <c r="L1131" t="b">
        <f>IF(COUNTIF(carcinogens!$A$2:$A$35,F1131),TRUE,FALSE)</f>
        <v>0</v>
      </c>
      <c r="M1131" t="b">
        <f>IF(ISNUMBER(H1131),FALSE,TRUE)</f>
        <v>0</v>
      </c>
      <c r="N1131" s="3">
        <f>H1131</f>
        <v>0.39200000000000002</v>
      </c>
      <c r="O1131" t="b">
        <f>IF(ISNUMBER(N1131),FALSE,TRUE)</f>
        <v>0</v>
      </c>
      <c r="P1131" t="str">
        <f>VLOOKUP(C1131,'Feedstock source'!$A$1:$B$8,2,FALSE)</f>
        <v>sludge</v>
      </c>
      <c r="Q1131" t="str">
        <f>VLOOKUP($F1131,'PAHs abbreviations'!$A$2:$B$17,2,FALSE)</f>
        <v>Phen</v>
      </c>
      <c r="R1131" s="3">
        <v>0.39200000000000002</v>
      </c>
    </row>
    <row r="1132" spans="1:18">
      <c r="A1132" t="s">
        <v>272</v>
      </c>
      <c r="B1132" t="s">
        <v>273</v>
      </c>
      <c r="C1132" t="s">
        <v>138</v>
      </c>
      <c r="D1132">
        <v>760</v>
      </c>
      <c r="E1132" t="s">
        <v>119</v>
      </c>
      <c r="F1132" t="s">
        <v>51</v>
      </c>
      <c r="G1132" t="s">
        <v>46</v>
      </c>
      <c r="H1132" s="3">
        <v>0.42599999999999999</v>
      </c>
      <c r="I1132" t="s">
        <v>0</v>
      </c>
      <c r="J1132" s="1" t="s">
        <v>119</v>
      </c>
      <c r="K1132" s="1" t="s">
        <v>119</v>
      </c>
      <c r="L1132" t="b">
        <f>IF(COUNTIF(carcinogens!$A$2:$A$35,F1132),TRUE,FALSE)</f>
        <v>0</v>
      </c>
      <c r="M1132" t="b">
        <f>IF(ISNUMBER(H1132),FALSE,TRUE)</f>
        <v>0</v>
      </c>
      <c r="N1132" s="3">
        <f>H1132</f>
        <v>0.42599999999999999</v>
      </c>
      <c r="O1132" t="b">
        <f>IF(ISNUMBER(N1132),FALSE,TRUE)</f>
        <v>0</v>
      </c>
      <c r="P1132" t="str">
        <f>VLOOKUP(C1132,'Feedstock source'!$A$1:$B$8,2,FALSE)</f>
        <v>sludge</v>
      </c>
      <c r="Q1132" t="str">
        <f>VLOOKUP($F1132,'PAHs abbreviations'!$A$2:$B$17,2,FALSE)</f>
        <v>Phen</v>
      </c>
      <c r="R1132" s="3">
        <v>0.42599999999999999</v>
      </c>
    </row>
    <row r="1133" spans="1:18">
      <c r="A1133" t="s">
        <v>272</v>
      </c>
      <c r="B1133" t="s">
        <v>273</v>
      </c>
      <c r="C1133" t="s">
        <v>138</v>
      </c>
      <c r="D1133">
        <v>760</v>
      </c>
      <c r="E1133" t="s">
        <v>119</v>
      </c>
      <c r="F1133" t="s">
        <v>51</v>
      </c>
      <c r="G1133" t="s">
        <v>46</v>
      </c>
      <c r="H1133" s="3">
        <v>0.435</v>
      </c>
      <c r="I1133" t="s">
        <v>0</v>
      </c>
      <c r="J1133" s="1" t="s">
        <v>119</v>
      </c>
      <c r="K1133" s="1" t="s">
        <v>119</v>
      </c>
      <c r="L1133" t="b">
        <f>IF(COUNTIF(carcinogens!$A$2:$A$35,F1133),TRUE,FALSE)</f>
        <v>0</v>
      </c>
      <c r="M1133" t="b">
        <f>IF(ISNUMBER(H1133),FALSE,TRUE)</f>
        <v>0</v>
      </c>
      <c r="N1133" s="3">
        <f>H1133</f>
        <v>0.435</v>
      </c>
      <c r="O1133" t="b">
        <f>IF(ISNUMBER(N1133),FALSE,TRUE)</f>
        <v>0</v>
      </c>
      <c r="P1133" t="str">
        <f>VLOOKUP(C1133,'Feedstock source'!$A$1:$B$8,2,FALSE)</f>
        <v>sludge</v>
      </c>
      <c r="Q1133" t="str">
        <f>VLOOKUP($F1133,'PAHs abbreviations'!$A$2:$B$17,2,FALSE)</f>
        <v>Phen</v>
      </c>
      <c r="R1133" s="3">
        <v>0.435</v>
      </c>
    </row>
    <row r="1134" spans="1:18">
      <c r="A1134" t="s">
        <v>272</v>
      </c>
      <c r="B1134" t="s">
        <v>273</v>
      </c>
      <c r="C1134" t="s">
        <v>138</v>
      </c>
      <c r="D1134">
        <v>760</v>
      </c>
      <c r="E1134" t="s">
        <v>119</v>
      </c>
      <c r="F1134" t="s">
        <v>54</v>
      </c>
      <c r="G1134" t="s">
        <v>46</v>
      </c>
      <c r="H1134" s="3">
        <v>0.216</v>
      </c>
      <c r="I1134" t="s">
        <v>0</v>
      </c>
      <c r="J1134" s="1" t="s">
        <v>119</v>
      </c>
      <c r="K1134" s="1" t="s">
        <v>119</v>
      </c>
      <c r="L1134" t="b">
        <f>IF(COUNTIF(carcinogens!$A$2:$A$35,F1134),TRUE,FALSE)</f>
        <v>0</v>
      </c>
      <c r="M1134" t="b">
        <f>IF(ISNUMBER(H1134),FALSE,TRUE)</f>
        <v>0</v>
      </c>
      <c r="N1134" s="3">
        <f>H1134</f>
        <v>0.216</v>
      </c>
      <c r="O1134" t="b">
        <f>IF(ISNUMBER(N1134),FALSE,TRUE)</f>
        <v>0</v>
      </c>
      <c r="P1134" t="str">
        <f>VLOOKUP(C1134,'Feedstock source'!$A$1:$B$8,2,FALSE)</f>
        <v>sludge</v>
      </c>
      <c r="Q1134" t="str">
        <f>VLOOKUP($F1134,'PAHs abbreviations'!$A$2:$B$17,2,FALSE)</f>
        <v>Pyr</v>
      </c>
      <c r="R1134" s="3">
        <v>0.216</v>
      </c>
    </row>
    <row r="1135" spans="1:18">
      <c r="A1135" t="s">
        <v>272</v>
      </c>
      <c r="B1135" t="s">
        <v>273</v>
      </c>
      <c r="C1135" t="s">
        <v>138</v>
      </c>
      <c r="D1135">
        <v>760</v>
      </c>
      <c r="E1135" t="s">
        <v>119</v>
      </c>
      <c r="F1135" t="s">
        <v>54</v>
      </c>
      <c r="G1135" t="s">
        <v>46</v>
      </c>
      <c r="H1135" s="3">
        <v>0.222</v>
      </c>
      <c r="I1135" t="s">
        <v>0</v>
      </c>
      <c r="J1135" s="1" t="s">
        <v>119</v>
      </c>
      <c r="K1135" s="1" t="s">
        <v>119</v>
      </c>
      <c r="L1135" t="b">
        <f>IF(COUNTIF(carcinogens!$A$2:$A$35,F1135),TRUE,FALSE)</f>
        <v>0</v>
      </c>
      <c r="M1135" t="b">
        <f>IF(ISNUMBER(H1135),FALSE,TRUE)</f>
        <v>0</v>
      </c>
      <c r="N1135" s="3">
        <f>H1135</f>
        <v>0.222</v>
      </c>
      <c r="O1135" t="b">
        <f>IF(ISNUMBER(N1135),FALSE,TRUE)</f>
        <v>0</v>
      </c>
      <c r="P1135" t="str">
        <f>VLOOKUP(C1135,'Feedstock source'!$A$1:$B$8,2,FALSE)</f>
        <v>sludge</v>
      </c>
      <c r="Q1135" t="str">
        <f>VLOOKUP($F1135,'PAHs abbreviations'!$A$2:$B$17,2,FALSE)</f>
        <v>Pyr</v>
      </c>
      <c r="R1135" s="3">
        <v>0.222</v>
      </c>
    </row>
    <row r="1136" spans="1:18">
      <c r="A1136" t="s">
        <v>272</v>
      </c>
      <c r="B1136" t="s">
        <v>273</v>
      </c>
      <c r="C1136" t="s">
        <v>138</v>
      </c>
      <c r="D1136">
        <v>760</v>
      </c>
      <c r="E1136" t="s">
        <v>119</v>
      </c>
      <c r="F1136" t="s">
        <v>54</v>
      </c>
      <c r="G1136" t="s">
        <v>46</v>
      </c>
      <c r="H1136" s="3">
        <v>0.22700000000000001</v>
      </c>
      <c r="I1136" t="s">
        <v>0</v>
      </c>
      <c r="J1136" s="1" t="s">
        <v>119</v>
      </c>
      <c r="K1136" s="1" t="s">
        <v>119</v>
      </c>
      <c r="L1136" t="b">
        <f>IF(COUNTIF(carcinogens!$A$2:$A$35,F1136),TRUE,FALSE)</f>
        <v>0</v>
      </c>
      <c r="M1136" t="b">
        <f>IF(ISNUMBER(H1136),FALSE,TRUE)</f>
        <v>0</v>
      </c>
      <c r="N1136" s="3">
        <f>H1136</f>
        <v>0.22700000000000001</v>
      </c>
      <c r="O1136" t="b">
        <f>IF(ISNUMBER(N1136),FALSE,TRUE)</f>
        <v>0</v>
      </c>
      <c r="P1136" t="str">
        <f>VLOOKUP(C1136,'Feedstock source'!$A$1:$B$8,2,FALSE)</f>
        <v>sludge</v>
      </c>
      <c r="Q1136" t="str">
        <f>VLOOKUP($F1136,'PAHs abbreviations'!$A$2:$B$17,2,FALSE)</f>
        <v>Pyr</v>
      </c>
      <c r="R1136" s="3">
        <v>0.22700000000000001</v>
      </c>
    </row>
    <row r="1137" spans="1:18">
      <c r="A1137" t="s">
        <v>272</v>
      </c>
      <c r="B1137" t="s">
        <v>273</v>
      </c>
      <c r="C1137" t="s">
        <v>138</v>
      </c>
      <c r="D1137">
        <v>760</v>
      </c>
      <c r="E1137" t="s">
        <v>119</v>
      </c>
      <c r="F1137" t="s">
        <v>62</v>
      </c>
      <c r="G1137" t="s">
        <v>46</v>
      </c>
      <c r="H1137" s="3" t="s">
        <v>154</v>
      </c>
      <c r="I1137" t="s">
        <v>0</v>
      </c>
      <c r="J1137" s="1" t="s">
        <v>119</v>
      </c>
      <c r="K1137" s="1" t="s">
        <v>119</v>
      </c>
      <c r="L1137" t="b">
        <f>IF(COUNTIF(carcinogens!$A$2:$A$35,F1137),TRUE,FALSE)</f>
        <v>1</v>
      </c>
      <c r="M1137" t="b">
        <f>IF(ISNUMBER(H1137),FALSE,TRUE)</f>
        <v>1</v>
      </c>
      <c r="N1137" s="3" t="str">
        <f>H1137</f>
        <v>&lt; 0.003</v>
      </c>
      <c r="O1137" t="b">
        <f>IF(ISNUMBER(N1137),FALSE,TRUE)</f>
        <v>1</v>
      </c>
      <c r="P1137" t="str">
        <f>VLOOKUP(C1137,'Feedstock source'!$A$1:$B$8,2,FALSE)</f>
        <v>sludge</v>
      </c>
      <c r="Q1137" t="str">
        <f>VLOOKUP($F1137,'PAHs abbreviations'!$A$2:$B$17,2,FALSE)</f>
        <v>DB(ah)A</v>
      </c>
      <c r="R1137" s="3">
        <v>3.0000000000000001E-3</v>
      </c>
    </row>
    <row r="1138" spans="1:18">
      <c r="A1138" t="s">
        <v>272</v>
      </c>
      <c r="B1138" t="s">
        <v>273</v>
      </c>
      <c r="C1138" t="s">
        <v>138</v>
      </c>
      <c r="D1138">
        <v>760</v>
      </c>
      <c r="E1138" t="s">
        <v>119</v>
      </c>
      <c r="F1138" t="s">
        <v>62</v>
      </c>
      <c r="G1138" t="s">
        <v>46</v>
      </c>
      <c r="H1138" s="3" t="s">
        <v>154</v>
      </c>
      <c r="I1138" t="s">
        <v>0</v>
      </c>
      <c r="J1138" s="1" t="s">
        <v>119</v>
      </c>
      <c r="K1138" s="1" t="s">
        <v>119</v>
      </c>
      <c r="L1138" t="b">
        <f>IF(COUNTIF(carcinogens!$A$2:$A$35,F1138),TRUE,FALSE)</f>
        <v>1</v>
      </c>
      <c r="M1138" t="b">
        <f>IF(ISNUMBER(H1138),FALSE,TRUE)</f>
        <v>1</v>
      </c>
      <c r="N1138" s="3" t="str">
        <f>H1138</f>
        <v>&lt; 0.003</v>
      </c>
      <c r="O1138" t="b">
        <f>IF(ISNUMBER(N1138),FALSE,TRUE)</f>
        <v>1</v>
      </c>
      <c r="P1138" t="str">
        <f>VLOOKUP(C1138,'Feedstock source'!$A$1:$B$8,2,FALSE)</f>
        <v>sludge</v>
      </c>
      <c r="Q1138" t="str">
        <f>VLOOKUP($F1138,'PAHs abbreviations'!$A$2:$B$17,2,FALSE)</f>
        <v>DB(ah)A</v>
      </c>
      <c r="R1138" s="3">
        <v>3.0000000000000001E-3</v>
      </c>
    </row>
    <row r="1139" spans="1:18">
      <c r="A1139" t="s">
        <v>272</v>
      </c>
      <c r="B1139" t="s">
        <v>273</v>
      </c>
      <c r="C1139" t="s">
        <v>138</v>
      </c>
      <c r="D1139">
        <v>760</v>
      </c>
      <c r="E1139" t="s">
        <v>119</v>
      </c>
      <c r="F1139" t="s">
        <v>62</v>
      </c>
      <c r="G1139" t="s">
        <v>46</v>
      </c>
      <c r="H1139" s="3" t="s">
        <v>154</v>
      </c>
      <c r="I1139" t="s">
        <v>0</v>
      </c>
      <c r="J1139" s="1" t="s">
        <v>119</v>
      </c>
      <c r="K1139" s="1" t="s">
        <v>119</v>
      </c>
      <c r="L1139" t="b">
        <f>IF(COUNTIF(carcinogens!$A$2:$A$35,F1139),TRUE,FALSE)</f>
        <v>1</v>
      </c>
      <c r="M1139" t="b">
        <f>IF(ISNUMBER(H1139),FALSE,TRUE)</f>
        <v>1</v>
      </c>
      <c r="N1139" s="3" t="str">
        <f>H1139</f>
        <v>&lt; 0.003</v>
      </c>
      <c r="O1139" t="b">
        <f>IF(ISNUMBER(N1139),FALSE,TRUE)</f>
        <v>1</v>
      </c>
      <c r="P1139" t="str">
        <f>VLOOKUP(C1139,'Feedstock source'!$A$1:$B$8,2,FALSE)</f>
        <v>sludge</v>
      </c>
      <c r="Q1139" t="str">
        <f>VLOOKUP($F1139,'PAHs abbreviations'!$A$2:$B$17,2,FALSE)</f>
        <v>DB(ah)A</v>
      </c>
      <c r="R1139" s="3">
        <v>3.0000000000000001E-3</v>
      </c>
    </row>
    <row r="1140" spans="1:18">
      <c r="A1140" t="s">
        <v>110</v>
      </c>
      <c r="B1140" t="s">
        <v>273</v>
      </c>
      <c r="C1140" t="s">
        <v>138</v>
      </c>
      <c r="D1140">
        <v>760</v>
      </c>
      <c r="E1140" t="s">
        <v>119</v>
      </c>
      <c r="F1140" t="s">
        <v>103</v>
      </c>
      <c r="G1140" t="s">
        <v>107</v>
      </c>
      <c r="H1140" s="3">
        <v>0.14000000000000001</v>
      </c>
      <c r="I1140" t="s">
        <v>32</v>
      </c>
      <c r="J1140" s="1" t="s">
        <v>119</v>
      </c>
      <c r="K1140" s="1" t="s">
        <v>119</v>
      </c>
      <c r="L1140" t="b">
        <f>IF(COUNTIF(carcinogens!$A$2:$A$35,F1140),TRUE,FALSE)</f>
        <v>1</v>
      </c>
      <c r="M1140" t="b">
        <f>IF(ISNUMBER(H1140),FALSE,TRUE)</f>
        <v>0</v>
      </c>
      <c r="N1140" s="3">
        <f>H1140</f>
        <v>0.14000000000000001</v>
      </c>
      <c r="O1140" t="b">
        <f>IF(ISNUMBER(N1140),FALSE,TRUE)</f>
        <v>0</v>
      </c>
      <c r="P1140" t="str">
        <f>VLOOKUP(C1140,'Feedstock source'!$A$1:$B$8,2,FALSE)</f>
        <v>sludge</v>
      </c>
      <c r="Q1140" t="e">
        <f>VLOOKUP($F1140,'PAHs abbreviations'!$A$2:$B$17,2,FALSE)</f>
        <v>#N/A</v>
      </c>
      <c r="R1140" s="3">
        <v>0.14000000000000001</v>
      </c>
    </row>
    <row r="1141" spans="1:18">
      <c r="A1141" t="s">
        <v>110</v>
      </c>
      <c r="B1141" t="s">
        <v>273</v>
      </c>
      <c r="C1141" t="s">
        <v>138</v>
      </c>
      <c r="D1141">
        <v>760</v>
      </c>
      <c r="E1141" t="s">
        <v>119</v>
      </c>
      <c r="F1141" t="s">
        <v>104</v>
      </c>
      <c r="G1141" t="s">
        <v>107</v>
      </c>
      <c r="H1141" s="3">
        <v>0.11</v>
      </c>
      <c r="I1141" t="s">
        <v>32</v>
      </c>
      <c r="J1141" s="1" t="s">
        <v>119</v>
      </c>
      <c r="K1141" s="1" t="s">
        <v>119</v>
      </c>
      <c r="L1141" t="b">
        <f>IF(COUNTIF(carcinogens!$A$2:$A$35,F1141),TRUE,FALSE)</f>
        <v>1</v>
      </c>
      <c r="M1141" t="b">
        <f>IF(ISNUMBER(H1141),FALSE,TRUE)</f>
        <v>0</v>
      </c>
      <c r="N1141" s="3">
        <f>H1141</f>
        <v>0.11</v>
      </c>
      <c r="O1141" t="b">
        <f>IF(ISNUMBER(N1141),FALSE,TRUE)</f>
        <v>0</v>
      </c>
      <c r="P1141" t="str">
        <f>VLOOKUP(C1141,'Feedstock source'!$A$1:$B$8,2,FALSE)</f>
        <v>sludge</v>
      </c>
      <c r="Q1141" t="e">
        <f>VLOOKUP($F1141,'PAHs abbreviations'!$A$2:$B$17,2,FALSE)</f>
        <v>#N/A</v>
      </c>
      <c r="R1141" s="3">
        <v>0.11</v>
      </c>
    </row>
    <row r="1142" spans="1:18">
      <c r="A1142" t="s">
        <v>110</v>
      </c>
      <c r="B1142" t="s">
        <v>273</v>
      </c>
      <c r="C1142" t="s">
        <v>138</v>
      </c>
      <c r="D1142">
        <v>760</v>
      </c>
      <c r="E1142" t="s">
        <v>119</v>
      </c>
      <c r="F1142" t="s">
        <v>102</v>
      </c>
      <c r="G1142" t="s">
        <v>107</v>
      </c>
      <c r="H1142" s="3" t="s">
        <v>159</v>
      </c>
      <c r="I1142" t="s">
        <v>32</v>
      </c>
      <c r="J1142" s="1" t="s">
        <v>119</v>
      </c>
      <c r="K1142" s="1" t="s">
        <v>119</v>
      </c>
      <c r="L1142" t="b">
        <f>IF(COUNTIF(carcinogens!$A$2:$A$35,F1142),TRUE,FALSE)</f>
        <v>1</v>
      </c>
      <c r="M1142" t="b">
        <f>IF(ISNUMBER(H1142),FALSE,TRUE)</f>
        <v>1</v>
      </c>
      <c r="N1142" s="3" t="str">
        <f>H1142</f>
        <v>&lt; 0.10</v>
      </c>
      <c r="O1142" t="b">
        <f>IF(ISNUMBER(N1142),FALSE,TRUE)</f>
        <v>1</v>
      </c>
      <c r="P1142" t="str">
        <f>VLOOKUP(C1142,'Feedstock source'!$A$1:$B$8,2,FALSE)</f>
        <v>sludge</v>
      </c>
      <c r="Q1142" t="e">
        <f>VLOOKUP($F1142,'PAHs abbreviations'!$A$2:$B$17,2,FALSE)</f>
        <v>#N/A</v>
      </c>
      <c r="R1142" s="3">
        <v>0.1</v>
      </c>
    </row>
    <row r="1143" spans="1:18">
      <c r="A1143" t="s">
        <v>110</v>
      </c>
      <c r="B1143" t="s">
        <v>273</v>
      </c>
      <c r="C1143" t="s">
        <v>138</v>
      </c>
      <c r="D1143">
        <v>760</v>
      </c>
      <c r="E1143" t="s">
        <v>119</v>
      </c>
      <c r="F1143" t="s">
        <v>106</v>
      </c>
      <c r="G1143" t="s">
        <v>107</v>
      </c>
      <c r="H1143" s="3" t="s">
        <v>159</v>
      </c>
      <c r="I1143" t="s">
        <v>32</v>
      </c>
      <c r="J1143" s="1" t="s">
        <v>119</v>
      </c>
      <c r="K1143" s="1" t="s">
        <v>119</v>
      </c>
      <c r="L1143" t="b">
        <f>IF(COUNTIF(carcinogens!$A$2:$A$35,F1143),TRUE,FALSE)</f>
        <v>1</v>
      </c>
      <c r="M1143" t="b">
        <f>IF(ISNUMBER(H1143),FALSE,TRUE)</f>
        <v>1</v>
      </c>
      <c r="N1143" s="3" t="str">
        <f>H1143</f>
        <v>&lt; 0.10</v>
      </c>
      <c r="O1143" t="b">
        <f>IF(ISNUMBER(N1143),FALSE,TRUE)</f>
        <v>1</v>
      </c>
      <c r="P1143" t="str">
        <f>VLOOKUP(C1143,'Feedstock source'!$A$1:$B$8,2,FALSE)</f>
        <v>sludge</v>
      </c>
      <c r="Q1143" t="e">
        <f>VLOOKUP($F1143,'PAHs abbreviations'!$A$2:$B$17,2,FALSE)</f>
        <v>#N/A</v>
      </c>
      <c r="R1143" s="3">
        <v>0.1</v>
      </c>
    </row>
    <row r="1144" spans="1:18">
      <c r="A1144" t="s">
        <v>110</v>
      </c>
      <c r="B1144" t="s">
        <v>273</v>
      </c>
      <c r="C1144" t="s">
        <v>138</v>
      </c>
      <c r="D1144">
        <v>760</v>
      </c>
      <c r="E1144" t="s">
        <v>119</v>
      </c>
      <c r="F1144" t="s">
        <v>105</v>
      </c>
      <c r="G1144" t="s">
        <v>107</v>
      </c>
      <c r="H1144" s="3" t="s">
        <v>159</v>
      </c>
      <c r="I1144" t="s">
        <v>32</v>
      </c>
      <c r="J1144" s="1" t="s">
        <v>119</v>
      </c>
      <c r="K1144" s="1" t="s">
        <v>119</v>
      </c>
      <c r="L1144" t="b">
        <f>IF(COUNTIF(carcinogens!$A$2:$A$35,F1144),TRUE,FALSE)</f>
        <v>1</v>
      </c>
      <c r="M1144" t="b">
        <f>IF(ISNUMBER(H1144),FALSE,TRUE)</f>
        <v>1</v>
      </c>
      <c r="N1144" s="3" t="str">
        <f>H1144</f>
        <v>&lt; 0.10</v>
      </c>
      <c r="O1144" t="b">
        <f>IF(ISNUMBER(N1144),FALSE,TRUE)</f>
        <v>1</v>
      </c>
      <c r="P1144" t="str">
        <f>VLOOKUP(C1144,'Feedstock source'!$A$1:$B$8,2,FALSE)</f>
        <v>sludge</v>
      </c>
      <c r="Q1144" t="e">
        <f>VLOOKUP($F1144,'PAHs abbreviations'!$A$2:$B$17,2,FALSE)</f>
        <v>#N/A</v>
      </c>
      <c r="R1144" s="3">
        <v>0.1</v>
      </c>
    </row>
    <row r="1145" spans="1:18">
      <c r="A1145" t="s">
        <v>110</v>
      </c>
      <c r="B1145" t="s">
        <v>273</v>
      </c>
      <c r="C1145" t="s">
        <v>138</v>
      </c>
      <c r="D1145">
        <v>760</v>
      </c>
      <c r="E1145" t="s">
        <v>119</v>
      </c>
      <c r="F1145" t="s">
        <v>100</v>
      </c>
      <c r="G1145" t="s">
        <v>107</v>
      </c>
      <c r="H1145" s="3" t="s">
        <v>160</v>
      </c>
      <c r="I1145" t="s">
        <v>32</v>
      </c>
      <c r="J1145" s="1" t="s">
        <v>119</v>
      </c>
      <c r="K1145" s="1" t="s">
        <v>119</v>
      </c>
      <c r="L1145" t="b">
        <f>IF(COUNTIF(carcinogens!$A$2:$A$35,F1145),TRUE,FALSE)</f>
        <v>1</v>
      </c>
      <c r="M1145" t="b">
        <f>IF(ISNUMBER(H1145),FALSE,TRUE)</f>
        <v>1</v>
      </c>
      <c r="N1145" s="3" t="str">
        <f>H1145</f>
        <v>&lt; 0.25</v>
      </c>
      <c r="O1145" t="b">
        <f>IF(ISNUMBER(N1145),FALSE,TRUE)</f>
        <v>1</v>
      </c>
      <c r="P1145" t="str">
        <f>VLOOKUP(C1145,'Feedstock source'!$A$1:$B$8,2,FALSE)</f>
        <v>sludge</v>
      </c>
      <c r="Q1145" t="e">
        <f>VLOOKUP($F1145,'PAHs abbreviations'!$A$2:$B$17,2,FALSE)</f>
        <v>#N/A</v>
      </c>
      <c r="R1145" s="3">
        <v>0.25</v>
      </c>
    </row>
    <row r="1146" spans="1:18">
      <c r="A1146" t="s">
        <v>110</v>
      </c>
      <c r="B1146" t="s">
        <v>273</v>
      </c>
      <c r="C1146" t="s">
        <v>138</v>
      </c>
      <c r="D1146">
        <v>760</v>
      </c>
      <c r="E1146" t="s">
        <v>119</v>
      </c>
      <c r="F1146" t="s">
        <v>101</v>
      </c>
      <c r="G1146" t="s">
        <v>107</v>
      </c>
      <c r="H1146" s="3" t="s">
        <v>155</v>
      </c>
      <c r="I1146" t="s">
        <v>32</v>
      </c>
      <c r="J1146" s="1" t="s">
        <v>119</v>
      </c>
      <c r="K1146" s="1" t="s">
        <v>119</v>
      </c>
      <c r="L1146" t="b">
        <f>IF(COUNTIF(carcinogens!$A$2:$A$35,F1146),TRUE,FALSE)</f>
        <v>1</v>
      </c>
      <c r="M1146" t="b">
        <f>IF(ISNUMBER(H1146),FALSE,TRUE)</f>
        <v>1</v>
      </c>
      <c r="N1146" s="3" t="str">
        <f>H1146</f>
        <v>&lt; 0.15</v>
      </c>
      <c r="O1146" t="b">
        <f>IF(ISNUMBER(N1146),FALSE,TRUE)</f>
        <v>1</v>
      </c>
      <c r="P1146" t="str">
        <f>VLOOKUP(C1146,'Feedstock source'!$A$1:$B$8,2,FALSE)</f>
        <v>sludge</v>
      </c>
      <c r="Q1146" t="e">
        <f>VLOOKUP($F1146,'PAHs abbreviations'!$A$2:$B$17,2,FALSE)</f>
        <v>#N/A</v>
      </c>
      <c r="R1146" s="3">
        <v>0.15</v>
      </c>
    </row>
    <row r="1147" spans="1:18">
      <c r="A1147" t="s">
        <v>272</v>
      </c>
      <c r="B1147" t="s">
        <v>273</v>
      </c>
      <c r="C1147" t="s">
        <v>138</v>
      </c>
      <c r="D1147">
        <v>760</v>
      </c>
      <c r="E1147" t="s">
        <v>119</v>
      </c>
      <c r="F1147" t="s">
        <v>103</v>
      </c>
      <c r="G1147" t="s">
        <v>107</v>
      </c>
      <c r="H1147" s="3">
        <v>0.11</v>
      </c>
      <c r="I1147" t="s">
        <v>32</v>
      </c>
      <c r="J1147" s="1" t="s">
        <v>119</v>
      </c>
      <c r="K1147" s="1" t="s">
        <v>119</v>
      </c>
      <c r="L1147" t="b">
        <f>IF(COUNTIF(carcinogens!$A$2:$A$35,F1147),TRUE,FALSE)</f>
        <v>1</v>
      </c>
      <c r="M1147" t="b">
        <f>IF(ISNUMBER(H1147),FALSE,TRUE)</f>
        <v>0</v>
      </c>
      <c r="N1147" s="3">
        <f>H1147</f>
        <v>0.11</v>
      </c>
      <c r="O1147" t="b">
        <f>IF(ISNUMBER(N1147),FALSE,TRUE)</f>
        <v>0</v>
      </c>
      <c r="P1147" t="str">
        <f>VLOOKUP(C1147,'Feedstock source'!$A$1:$B$8,2,FALSE)</f>
        <v>sludge</v>
      </c>
      <c r="Q1147" t="e">
        <f>VLOOKUP($F1147,'PAHs abbreviations'!$A$2:$B$17,2,FALSE)</f>
        <v>#N/A</v>
      </c>
      <c r="R1147" s="3">
        <v>0.11</v>
      </c>
    </row>
    <row r="1148" spans="1:18">
      <c r="A1148" t="s">
        <v>272</v>
      </c>
      <c r="B1148" t="s">
        <v>273</v>
      </c>
      <c r="C1148" t="s">
        <v>138</v>
      </c>
      <c r="D1148">
        <v>760</v>
      </c>
      <c r="E1148" t="s">
        <v>119</v>
      </c>
      <c r="F1148" t="s">
        <v>104</v>
      </c>
      <c r="G1148" t="s">
        <v>107</v>
      </c>
      <c r="H1148" s="3">
        <v>0.13</v>
      </c>
      <c r="I1148" t="s">
        <v>32</v>
      </c>
      <c r="J1148" s="1" t="s">
        <v>119</v>
      </c>
      <c r="K1148" s="1" t="s">
        <v>119</v>
      </c>
      <c r="L1148" t="b">
        <f>IF(COUNTIF(carcinogens!$A$2:$A$35,F1148),TRUE,FALSE)</f>
        <v>1</v>
      </c>
      <c r="M1148" t="b">
        <f>IF(ISNUMBER(H1148),FALSE,TRUE)</f>
        <v>0</v>
      </c>
      <c r="N1148" s="3">
        <f>H1148</f>
        <v>0.13</v>
      </c>
      <c r="O1148" t="b">
        <f>IF(ISNUMBER(N1148),FALSE,TRUE)</f>
        <v>0</v>
      </c>
      <c r="P1148" t="str">
        <f>VLOOKUP(C1148,'Feedstock source'!$A$1:$B$8,2,FALSE)</f>
        <v>sludge</v>
      </c>
      <c r="Q1148" t="e">
        <f>VLOOKUP($F1148,'PAHs abbreviations'!$A$2:$B$17,2,FALSE)</f>
        <v>#N/A</v>
      </c>
      <c r="R1148" s="3">
        <v>0.13</v>
      </c>
    </row>
    <row r="1149" spans="1:18">
      <c r="A1149" t="s">
        <v>272</v>
      </c>
      <c r="B1149" t="s">
        <v>273</v>
      </c>
      <c r="C1149" t="s">
        <v>138</v>
      </c>
      <c r="D1149">
        <v>760</v>
      </c>
      <c r="E1149" t="s">
        <v>119</v>
      </c>
      <c r="F1149" t="s">
        <v>102</v>
      </c>
      <c r="G1149" t="s">
        <v>107</v>
      </c>
      <c r="H1149" s="3" t="s">
        <v>159</v>
      </c>
      <c r="I1149" t="s">
        <v>32</v>
      </c>
      <c r="J1149" s="1" t="s">
        <v>119</v>
      </c>
      <c r="K1149" s="1" t="s">
        <v>119</v>
      </c>
      <c r="L1149" t="b">
        <f>IF(COUNTIF(carcinogens!$A$2:$A$35,F1149),TRUE,FALSE)</f>
        <v>1</v>
      </c>
      <c r="M1149" t="b">
        <f>IF(ISNUMBER(H1149),FALSE,TRUE)</f>
        <v>1</v>
      </c>
      <c r="N1149" s="3" t="str">
        <f>H1149</f>
        <v>&lt; 0.10</v>
      </c>
      <c r="O1149" t="b">
        <f>IF(ISNUMBER(N1149),FALSE,TRUE)</f>
        <v>1</v>
      </c>
      <c r="P1149" t="str">
        <f>VLOOKUP(C1149,'Feedstock source'!$A$1:$B$8,2,FALSE)</f>
        <v>sludge</v>
      </c>
      <c r="Q1149" t="e">
        <f>VLOOKUP($F1149,'PAHs abbreviations'!$A$2:$B$17,2,FALSE)</f>
        <v>#N/A</v>
      </c>
      <c r="R1149" s="3">
        <v>0.1</v>
      </c>
    </row>
    <row r="1150" spans="1:18">
      <c r="A1150" t="s">
        <v>272</v>
      </c>
      <c r="B1150" t="s">
        <v>273</v>
      </c>
      <c r="C1150" t="s">
        <v>138</v>
      </c>
      <c r="D1150">
        <v>760</v>
      </c>
      <c r="E1150" t="s">
        <v>119</v>
      </c>
      <c r="F1150" t="s">
        <v>106</v>
      </c>
      <c r="G1150" t="s">
        <v>107</v>
      </c>
      <c r="H1150" s="3" t="s">
        <v>159</v>
      </c>
      <c r="I1150" t="s">
        <v>32</v>
      </c>
      <c r="J1150" s="1" t="s">
        <v>119</v>
      </c>
      <c r="K1150" s="1" t="s">
        <v>119</v>
      </c>
      <c r="L1150" t="b">
        <f>IF(COUNTIF(carcinogens!$A$2:$A$35,F1150),TRUE,FALSE)</f>
        <v>1</v>
      </c>
      <c r="M1150" t="b">
        <f>IF(ISNUMBER(H1150),FALSE,TRUE)</f>
        <v>1</v>
      </c>
      <c r="N1150" s="3" t="str">
        <f>H1150</f>
        <v>&lt; 0.10</v>
      </c>
      <c r="O1150" t="b">
        <f>IF(ISNUMBER(N1150),FALSE,TRUE)</f>
        <v>1</v>
      </c>
      <c r="P1150" t="str">
        <f>VLOOKUP(C1150,'Feedstock source'!$A$1:$B$8,2,FALSE)</f>
        <v>sludge</v>
      </c>
      <c r="Q1150" t="e">
        <f>VLOOKUP($F1150,'PAHs abbreviations'!$A$2:$B$17,2,FALSE)</f>
        <v>#N/A</v>
      </c>
      <c r="R1150" s="3">
        <v>0.1</v>
      </c>
    </row>
    <row r="1151" spans="1:18">
      <c r="A1151" t="s">
        <v>272</v>
      </c>
      <c r="B1151" t="s">
        <v>273</v>
      </c>
      <c r="C1151" t="s">
        <v>138</v>
      </c>
      <c r="D1151">
        <v>760</v>
      </c>
      <c r="E1151" t="s">
        <v>119</v>
      </c>
      <c r="F1151" t="s">
        <v>105</v>
      </c>
      <c r="G1151" t="s">
        <v>107</v>
      </c>
      <c r="H1151" s="3" t="s">
        <v>159</v>
      </c>
      <c r="I1151" t="s">
        <v>32</v>
      </c>
      <c r="J1151" s="1" t="s">
        <v>119</v>
      </c>
      <c r="K1151" s="1" t="s">
        <v>119</v>
      </c>
      <c r="L1151" t="b">
        <f>IF(COUNTIF(carcinogens!$A$2:$A$35,F1151),TRUE,FALSE)</f>
        <v>1</v>
      </c>
      <c r="M1151" t="b">
        <f>IF(ISNUMBER(H1151),FALSE,TRUE)</f>
        <v>1</v>
      </c>
      <c r="N1151" s="3" t="str">
        <f>H1151</f>
        <v>&lt; 0.10</v>
      </c>
      <c r="O1151" t="b">
        <f>IF(ISNUMBER(N1151),FALSE,TRUE)</f>
        <v>1</v>
      </c>
      <c r="P1151" t="str">
        <f>VLOOKUP(C1151,'Feedstock source'!$A$1:$B$8,2,FALSE)</f>
        <v>sludge</v>
      </c>
      <c r="Q1151" t="e">
        <f>VLOOKUP($F1151,'PAHs abbreviations'!$A$2:$B$17,2,FALSE)</f>
        <v>#N/A</v>
      </c>
      <c r="R1151" s="3">
        <v>0.1</v>
      </c>
    </row>
    <row r="1152" spans="1:18">
      <c r="A1152" t="s">
        <v>272</v>
      </c>
      <c r="B1152" t="s">
        <v>273</v>
      </c>
      <c r="C1152" t="s">
        <v>138</v>
      </c>
      <c r="D1152">
        <v>760</v>
      </c>
      <c r="E1152" t="s">
        <v>119</v>
      </c>
      <c r="F1152" t="s">
        <v>100</v>
      </c>
      <c r="G1152" t="s">
        <v>107</v>
      </c>
      <c r="H1152" s="3" t="s">
        <v>160</v>
      </c>
      <c r="I1152" t="s">
        <v>32</v>
      </c>
      <c r="J1152" s="1" t="s">
        <v>119</v>
      </c>
      <c r="K1152" s="1" t="s">
        <v>119</v>
      </c>
      <c r="L1152" t="b">
        <f>IF(COUNTIF(carcinogens!$A$2:$A$35,F1152),TRUE,FALSE)</f>
        <v>1</v>
      </c>
      <c r="M1152" t="b">
        <f>IF(ISNUMBER(H1152),FALSE,TRUE)</f>
        <v>1</v>
      </c>
      <c r="N1152" s="3" t="str">
        <f>H1152</f>
        <v>&lt; 0.25</v>
      </c>
      <c r="O1152" t="b">
        <f>IF(ISNUMBER(N1152),FALSE,TRUE)</f>
        <v>1</v>
      </c>
      <c r="P1152" t="str">
        <f>VLOOKUP(C1152,'Feedstock source'!$A$1:$B$8,2,FALSE)</f>
        <v>sludge</v>
      </c>
      <c r="Q1152" t="e">
        <f>VLOOKUP($F1152,'PAHs abbreviations'!$A$2:$B$17,2,FALSE)</f>
        <v>#N/A</v>
      </c>
      <c r="R1152" s="3">
        <v>0.25</v>
      </c>
    </row>
    <row r="1153" spans="1:18">
      <c r="A1153" t="s">
        <v>272</v>
      </c>
      <c r="B1153" t="s">
        <v>273</v>
      </c>
      <c r="C1153" t="s">
        <v>138</v>
      </c>
      <c r="D1153">
        <v>760</v>
      </c>
      <c r="E1153" t="s">
        <v>119</v>
      </c>
      <c r="F1153" t="s">
        <v>101</v>
      </c>
      <c r="G1153" t="s">
        <v>107</v>
      </c>
      <c r="H1153" s="3" t="s">
        <v>155</v>
      </c>
      <c r="I1153" t="s">
        <v>32</v>
      </c>
      <c r="J1153" s="1" t="s">
        <v>119</v>
      </c>
      <c r="K1153" s="1" t="s">
        <v>119</v>
      </c>
      <c r="L1153" t="b">
        <f>IF(COUNTIF(carcinogens!$A$2:$A$35,F1153),TRUE,FALSE)</f>
        <v>1</v>
      </c>
      <c r="M1153" t="b">
        <f>IF(ISNUMBER(H1153),FALSE,TRUE)</f>
        <v>1</v>
      </c>
      <c r="N1153" s="3" t="str">
        <f>H1153</f>
        <v>&lt; 0.15</v>
      </c>
      <c r="O1153" t="b">
        <f>IF(ISNUMBER(N1153),FALSE,TRUE)</f>
        <v>1</v>
      </c>
      <c r="P1153" t="str">
        <f>VLOOKUP(C1153,'Feedstock source'!$A$1:$B$8,2,FALSE)</f>
        <v>sludge</v>
      </c>
      <c r="Q1153" t="e">
        <f>VLOOKUP($F1153,'PAHs abbreviations'!$A$2:$B$17,2,FALSE)</f>
        <v>#N/A</v>
      </c>
      <c r="R1153" s="3">
        <v>0.15</v>
      </c>
    </row>
    <row r="1154" spans="1:18" hidden="1">
      <c r="A1154" t="s">
        <v>4</v>
      </c>
      <c r="B1154" t="s">
        <v>18</v>
      </c>
      <c r="C1154" t="s">
        <v>37</v>
      </c>
      <c r="D1154">
        <v>500</v>
      </c>
      <c r="E1154" t="s">
        <v>119</v>
      </c>
      <c r="F1154" t="s">
        <v>49</v>
      </c>
      <c r="G1154" t="s">
        <v>46</v>
      </c>
      <c r="H1154" s="3">
        <v>0.06</v>
      </c>
      <c r="I1154" t="s">
        <v>0</v>
      </c>
      <c r="J1154" s="1" t="s">
        <v>119</v>
      </c>
      <c r="K1154" s="1" t="s">
        <v>119</v>
      </c>
      <c r="L1154" t="b">
        <f>IF(COUNTIF(carcinogens!$A$2:$A$35,F1154),TRUE,FALSE)</f>
        <v>0</v>
      </c>
      <c r="M1154" t="b">
        <f t="shared" ref="M1154:M1217" si="62">IF(ISNUMBER(H1154),FALSE,TRUE)</f>
        <v>0</v>
      </c>
      <c r="N1154" s="3">
        <f t="shared" ref="N1124:N1187" si="63">H1154</f>
        <v>0.06</v>
      </c>
      <c r="O1154" t="b">
        <f t="shared" ref="O1154:O1217" si="64">IF(ISNUMBER(N1154),FALSE,TRUE)</f>
        <v>0</v>
      </c>
      <c r="P1154" t="str">
        <f>VLOOKUP(C1154,'Feedstock source'!$A$1:$B$8,2,FALSE)</f>
        <v>wood</v>
      </c>
      <c r="Q1154" t="str">
        <f>VLOOKUP($F1154,'PAHs abbreviations'!$A$2:$B$17,2,FALSE)</f>
        <v>Ace</v>
      </c>
      <c r="R1154" s="3">
        <v>0.06</v>
      </c>
    </row>
    <row r="1155" spans="1:18" hidden="1">
      <c r="A1155" t="s">
        <v>4</v>
      </c>
      <c r="B1155" t="s">
        <v>18</v>
      </c>
      <c r="C1155" t="s">
        <v>37</v>
      </c>
      <c r="D1155">
        <v>500</v>
      </c>
      <c r="E1155" t="s">
        <v>119</v>
      </c>
      <c r="F1155" t="s">
        <v>49</v>
      </c>
      <c r="G1155" t="s">
        <v>46</v>
      </c>
      <c r="H1155" s="3">
        <v>6.4000000000000001E-2</v>
      </c>
      <c r="I1155" t="s">
        <v>0</v>
      </c>
      <c r="J1155" s="1" t="s">
        <v>119</v>
      </c>
      <c r="K1155" s="1" t="s">
        <v>119</v>
      </c>
      <c r="L1155" t="b">
        <f>IF(COUNTIF(carcinogens!$A$2:$A$35,F1155),TRUE,FALSE)</f>
        <v>0</v>
      </c>
      <c r="M1155" t="b">
        <f t="shared" si="62"/>
        <v>0</v>
      </c>
      <c r="N1155" s="3">
        <f t="shared" si="63"/>
        <v>6.4000000000000001E-2</v>
      </c>
      <c r="O1155" t="b">
        <f t="shared" si="64"/>
        <v>0</v>
      </c>
      <c r="P1155" t="str">
        <f>VLOOKUP(C1155,'Feedstock source'!$A$1:$B$8,2,FALSE)</f>
        <v>wood</v>
      </c>
      <c r="Q1155" t="str">
        <f>VLOOKUP($F1155,'PAHs abbreviations'!$A$2:$B$17,2,FALSE)</f>
        <v>Ace</v>
      </c>
      <c r="R1155" s="3">
        <v>6.4000000000000001E-2</v>
      </c>
    </row>
    <row r="1156" spans="1:18" hidden="1">
      <c r="A1156" t="s">
        <v>4</v>
      </c>
      <c r="B1156" t="s">
        <v>18</v>
      </c>
      <c r="C1156" t="s">
        <v>37</v>
      </c>
      <c r="D1156">
        <v>500</v>
      </c>
      <c r="E1156" t="s">
        <v>119</v>
      </c>
      <c r="F1156" t="s">
        <v>49</v>
      </c>
      <c r="G1156" t="s">
        <v>46</v>
      </c>
      <c r="H1156" s="3">
        <v>6.7000000000000004E-2</v>
      </c>
      <c r="I1156" t="s">
        <v>0</v>
      </c>
      <c r="J1156" s="1" t="s">
        <v>119</v>
      </c>
      <c r="K1156" s="1" t="s">
        <v>119</v>
      </c>
      <c r="L1156" t="b">
        <f>IF(COUNTIF(carcinogens!$A$2:$A$35,F1156),TRUE,FALSE)</f>
        <v>0</v>
      </c>
      <c r="M1156" t="b">
        <f t="shared" si="62"/>
        <v>0</v>
      </c>
      <c r="N1156" s="3">
        <f t="shared" si="63"/>
        <v>6.7000000000000004E-2</v>
      </c>
      <c r="O1156" t="b">
        <f t="shared" si="64"/>
        <v>0</v>
      </c>
      <c r="P1156" t="str">
        <f>VLOOKUP(C1156,'Feedstock source'!$A$1:$B$8,2,FALSE)</f>
        <v>wood</v>
      </c>
      <c r="Q1156" t="str">
        <f>VLOOKUP($F1156,'PAHs abbreviations'!$A$2:$B$17,2,FALSE)</f>
        <v>Ace</v>
      </c>
      <c r="R1156" s="3">
        <v>6.7000000000000004E-2</v>
      </c>
    </row>
    <row r="1157" spans="1:18" hidden="1">
      <c r="A1157" t="s">
        <v>4</v>
      </c>
      <c r="B1157" t="s">
        <v>18</v>
      </c>
      <c r="C1157" t="s">
        <v>37</v>
      </c>
      <c r="D1157">
        <v>500</v>
      </c>
      <c r="E1157" t="s">
        <v>119</v>
      </c>
      <c r="F1157" t="s">
        <v>48</v>
      </c>
      <c r="G1157" t="s">
        <v>46</v>
      </c>
      <c r="H1157" s="3">
        <v>7.2999999999999995E-2</v>
      </c>
      <c r="I1157" t="s">
        <v>0</v>
      </c>
      <c r="J1157" s="1" t="s">
        <v>119</v>
      </c>
      <c r="K1157" s="1" t="s">
        <v>119</v>
      </c>
      <c r="L1157" t="b">
        <f>IF(COUNTIF(carcinogens!$A$2:$A$35,F1157),TRUE,FALSE)</f>
        <v>0</v>
      </c>
      <c r="M1157" t="b">
        <f t="shared" si="62"/>
        <v>0</v>
      </c>
      <c r="N1157" s="3">
        <f t="shared" si="63"/>
        <v>7.2999999999999995E-2</v>
      </c>
      <c r="O1157" t="b">
        <f t="shared" si="64"/>
        <v>0</v>
      </c>
      <c r="P1157" t="str">
        <f>VLOOKUP(C1157,'Feedstock source'!$A$1:$B$8,2,FALSE)</f>
        <v>wood</v>
      </c>
      <c r="Q1157" t="str">
        <f>VLOOKUP($F1157,'PAHs abbreviations'!$A$2:$B$17,2,FALSE)</f>
        <v>Acy</v>
      </c>
      <c r="R1157" s="3">
        <v>7.2999999999999995E-2</v>
      </c>
    </row>
    <row r="1158" spans="1:18" hidden="1">
      <c r="A1158" t="s">
        <v>4</v>
      </c>
      <c r="B1158" t="s">
        <v>18</v>
      </c>
      <c r="C1158" t="s">
        <v>37</v>
      </c>
      <c r="D1158">
        <v>500</v>
      </c>
      <c r="E1158" t="s">
        <v>119</v>
      </c>
      <c r="F1158" t="s">
        <v>48</v>
      </c>
      <c r="G1158" t="s">
        <v>46</v>
      </c>
      <c r="H1158" s="3">
        <v>9.1999999999999998E-2</v>
      </c>
      <c r="I1158" t="s">
        <v>0</v>
      </c>
      <c r="J1158" s="1" t="s">
        <v>119</v>
      </c>
      <c r="K1158" s="1" t="s">
        <v>119</v>
      </c>
      <c r="L1158" t="b">
        <f>IF(COUNTIF(carcinogens!$A$2:$A$35,F1158),TRUE,FALSE)</f>
        <v>0</v>
      </c>
      <c r="M1158" t="b">
        <f t="shared" si="62"/>
        <v>0</v>
      </c>
      <c r="N1158" s="3">
        <f t="shared" si="63"/>
        <v>9.1999999999999998E-2</v>
      </c>
      <c r="O1158" t="b">
        <f t="shared" si="64"/>
        <v>0</v>
      </c>
      <c r="P1158" t="str">
        <f>VLOOKUP(C1158,'Feedstock source'!$A$1:$B$8,2,FALSE)</f>
        <v>wood</v>
      </c>
      <c r="Q1158" t="str">
        <f>VLOOKUP($F1158,'PAHs abbreviations'!$A$2:$B$17,2,FALSE)</f>
        <v>Acy</v>
      </c>
      <c r="R1158" s="3">
        <v>9.1999999999999998E-2</v>
      </c>
    </row>
    <row r="1159" spans="1:18" hidden="1">
      <c r="A1159" t="s">
        <v>4</v>
      </c>
      <c r="B1159" t="s">
        <v>18</v>
      </c>
      <c r="C1159" t="s">
        <v>37</v>
      </c>
      <c r="D1159">
        <v>500</v>
      </c>
      <c r="E1159" t="s">
        <v>119</v>
      </c>
      <c r="F1159" t="s">
        <v>48</v>
      </c>
      <c r="G1159" t="s">
        <v>46</v>
      </c>
      <c r="H1159" s="3">
        <v>9.8000000000000004E-2</v>
      </c>
      <c r="I1159" t="s">
        <v>0</v>
      </c>
      <c r="J1159" s="1" t="s">
        <v>119</v>
      </c>
      <c r="K1159" s="1" t="s">
        <v>119</v>
      </c>
      <c r="L1159" t="b">
        <f>IF(COUNTIF(carcinogens!$A$2:$A$35,F1159),TRUE,FALSE)</f>
        <v>0</v>
      </c>
      <c r="M1159" t="b">
        <f t="shared" si="62"/>
        <v>0</v>
      </c>
      <c r="N1159" s="3">
        <f t="shared" si="63"/>
        <v>9.8000000000000004E-2</v>
      </c>
      <c r="O1159" t="b">
        <f t="shared" si="64"/>
        <v>0</v>
      </c>
      <c r="P1159" t="str">
        <f>VLOOKUP(C1159,'Feedstock source'!$A$1:$B$8,2,FALSE)</f>
        <v>wood</v>
      </c>
      <c r="Q1159" t="str">
        <f>VLOOKUP($F1159,'PAHs abbreviations'!$A$2:$B$17,2,FALSE)</f>
        <v>Acy</v>
      </c>
      <c r="R1159" s="3">
        <v>9.8000000000000004E-2</v>
      </c>
    </row>
    <row r="1160" spans="1:18" hidden="1">
      <c r="A1160" t="s">
        <v>4</v>
      </c>
      <c r="B1160" t="s">
        <v>18</v>
      </c>
      <c r="C1160" t="s">
        <v>37</v>
      </c>
      <c r="D1160">
        <v>500</v>
      </c>
      <c r="E1160" t="s">
        <v>119</v>
      </c>
      <c r="F1160" t="s">
        <v>52</v>
      </c>
      <c r="G1160" t="s">
        <v>46</v>
      </c>
      <c r="H1160" s="3">
        <v>9.8000000000000004E-2</v>
      </c>
      <c r="I1160" t="s">
        <v>0</v>
      </c>
      <c r="J1160" s="1" t="s">
        <v>119</v>
      </c>
      <c r="K1160" s="1" t="s">
        <v>119</v>
      </c>
      <c r="L1160" t="b">
        <f>IF(COUNTIF(carcinogens!$A$2:$A$35,F1160),TRUE,FALSE)</f>
        <v>0</v>
      </c>
      <c r="M1160" t="b">
        <f t="shared" si="62"/>
        <v>0</v>
      </c>
      <c r="N1160" s="3">
        <f t="shared" si="63"/>
        <v>9.8000000000000004E-2</v>
      </c>
      <c r="O1160" t="b">
        <f t="shared" si="64"/>
        <v>0</v>
      </c>
      <c r="P1160" t="str">
        <f>VLOOKUP(C1160,'Feedstock source'!$A$1:$B$8,2,FALSE)</f>
        <v>wood</v>
      </c>
      <c r="Q1160" t="str">
        <f>VLOOKUP($F1160,'PAHs abbreviations'!$A$2:$B$17,2,FALSE)</f>
        <v>Ant</v>
      </c>
      <c r="R1160" s="3">
        <v>9.8000000000000004E-2</v>
      </c>
    </row>
    <row r="1161" spans="1:18" hidden="1">
      <c r="A1161" t="s">
        <v>4</v>
      </c>
      <c r="B1161" t="s">
        <v>18</v>
      </c>
      <c r="C1161" t="s">
        <v>37</v>
      </c>
      <c r="D1161">
        <v>500</v>
      </c>
      <c r="E1161" t="s">
        <v>119</v>
      </c>
      <c r="F1161" t="s">
        <v>52</v>
      </c>
      <c r="G1161" t="s">
        <v>46</v>
      </c>
      <c r="H1161" s="3">
        <v>0.114</v>
      </c>
      <c r="I1161" t="s">
        <v>0</v>
      </c>
      <c r="J1161" s="1" t="s">
        <v>119</v>
      </c>
      <c r="K1161" s="1" t="s">
        <v>119</v>
      </c>
      <c r="L1161" t="b">
        <f>IF(COUNTIF(carcinogens!$A$2:$A$35,F1161),TRUE,FALSE)</f>
        <v>0</v>
      </c>
      <c r="M1161" t="b">
        <f t="shared" si="62"/>
        <v>0</v>
      </c>
      <c r="N1161" s="3">
        <f t="shared" si="63"/>
        <v>0.114</v>
      </c>
      <c r="O1161" t="b">
        <f t="shared" si="64"/>
        <v>0</v>
      </c>
      <c r="P1161" t="str">
        <f>VLOOKUP(C1161,'Feedstock source'!$A$1:$B$8,2,FALSE)</f>
        <v>wood</v>
      </c>
      <c r="Q1161" t="str">
        <f>VLOOKUP($F1161,'PAHs abbreviations'!$A$2:$B$17,2,FALSE)</f>
        <v>Ant</v>
      </c>
      <c r="R1161" s="3">
        <v>0.114</v>
      </c>
    </row>
    <row r="1162" spans="1:18" hidden="1">
      <c r="A1162" t="s">
        <v>4</v>
      </c>
      <c r="B1162" t="s">
        <v>18</v>
      </c>
      <c r="C1162" t="s">
        <v>37</v>
      </c>
      <c r="D1162">
        <v>500</v>
      </c>
      <c r="E1162" t="s">
        <v>119</v>
      </c>
      <c r="F1162" t="s">
        <v>52</v>
      </c>
      <c r="G1162" t="s">
        <v>46</v>
      </c>
      <c r="H1162" s="3">
        <v>0.128</v>
      </c>
      <c r="I1162" t="s">
        <v>0</v>
      </c>
      <c r="J1162" s="1" t="s">
        <v>119</v>
      </c>
      <c r="K1162" s="1" t="s">
        <v>119</v>
      </c>
      <c r="L1162" t="b">
        <f>IF(COUNTIF(carcinogens!$A$2:$A$35,F1162),TRUE,FALSE)</f>
        <v>0</v>
      </c>
      <c r="M1162" t="b">
        <f t="shared" si="62"/>
        <v>0</v>
      </c>
      <c r="N1162" s="3">
        <f t="shared" si="63"/>
        <v>0.128</v>
      </c>
      <c r="O1162" t="b">
        <f t="shared" si="64"/>
        <v>0</v>
      </c>
      <c r="P1162" t="str">
        <f>VLOOKUP(C1162,'Feedstock source'!$A$1:$B$8,2,FALSE)</f>
        <v>wood</v>
      </c>
      <c r="Q1162" t="str">
        <f>VLOOKUP($F1162,'PAHs abbreviations'!$A$2:$B$17,2,FALSE)</f>
        <v>Ant</v>
      </c>
      <c r="R1162" s="3">
        <v>0.128</v>
      </c>
    </row>
    <row r="1163" spans="1:18" hidden="1">
      <c r="A1163" t="s">
        <v>4</v>
      </c>
      <c r="B1163" t="s">
        <v>18</v>
      </c>
      <c r="C1163" t="s">
        <v>37</v>
      </c>
      <c r="D1163">
        <v>500</v>
      </c>
      <c r="E1163" t="s">
        <v>119</v>
      </c>
      <c r="F1163" t="s">
        <v>55</v>
      </c>
      <c r="G1163" t="s">
        <v>46</v>
      </c>
      <c r="H1163" s="3">
        <v>1.9E-2</v>
      </c>
      <c r="I1163" t="s">
        <v>0</v>
      </c>
      <c r="J1163" s="1" t="s">
        <v>119</v>
      </c>
      <c r="K1163" s="1" t="s">
        <v>119</v>
      </c>
      <c r="L1163" t="b">
        <f>IF(COUNTIF(carcinogens!$A$2:$A$35,F1163),TRUE,FALSE)</f>
        <v>1</v>
      </c>
      <c r="M1163" t="b">
        <f t="shared" si="62"/>
        <v>0</v>
      </c>
      <c r="N1163" s="3">
        <f t="shared" si="63"/>
        <v>1.9E-2</v>
      </c>
      <c r="O1163" t="b">
        <f t="shared" si="64"/>
        <v>0</v>
      </c>
      <c r="P1163" t="str">
        <f>VLOOKUP(C1163,'Feedstock source'!$A$1:$B$8,2,FALSE)</f>
        <v>wood</v>
      </c>
      <c r="Q1163" t="str">
        <f>VLOOKUP($F1163,'PAHs abbreviations'!$A$2:$B$17,2,FALSE)</f>
        <v>B(a)A</v>
      </c>
      <c r="R1163" s="3">
        <v>1.9E-2</v>
      </c>
    </row>
    <row r="1164" spans="1:18" hidden="1">
      <c r="A1164" t="s">
        <v>4</v>
      </c>
      <c r="B1164" t="s">
        <v>18</v>
      </c>
      <c r="C1164" t="s">
        <v>37</v>
      </c>
      <c r="D1164">
        <v>500</v>
      </c>
      <c r="E1164" t="s">
        <v>119</v>
      </c>
      <c r="F1164" t="s">
        <v>55</v>
      </c>
      <c r="G1164" t="s">
        <v>46</v>
      </c>
      <c r="H1164" s="3">
        <v>0.02</v>
      </c>
      <c r="I1164" t="s">
        <v>0</v>
      </c>
      <c r="J1164" s="1" t="s">
        <v>119</v>
      </c>
      <c r="K1164" s="1" t="s">
        <v>119</v>
      </c>
      <c r="L1164" t="b">
        <f>IF(COUNTIF(carcinogens!$A$2:$A$35,F1164),TRUE,FALSE)</f>
        <v>1</v>
      </c>
      <c r="M1164" t="b">
        <f t="shared" si="62"/>
        <v>0</v>
      </c>
      <c r="N1164" s="3">
        <f t="shared" si="63"/>
        <v>0.02</v>
      </c>
      <c r="O1164" t="b">
        <f t="shared" si="64"/>
        <v>0</v>
      </c>
      <c r="P1164" t="str">
        <f>VLOOKUP(C1164,'Feedstock source'!$A$1:$B$8,2,FALSE)</f>
        <v>wood</v>
      </c>
      <c r="Q1164" t="str">
        <f>VLOOKUP($F1164,'PAHs abbreviations'!$A$2:$B$17,2,FALSE)</f>
        <v>B(a)A</v>
      </c>
      <c r="R1164" s="3">
        <v>0.02</v>
      </c>
    </row>
    <row r="1165" spans="1:18" hidden="1">
      <c r="A1165" t="s">
        <v>4</v>
      </c>
      <c r="B1165" t="s">
        <v>18</v>
      </c>
      <c r="C1165" t="s">
        <v>37</v>
      </c>
      <c r="D1165">
        <v>500</v>
      </c>
      <c r="E1165" t="s">
        <v>119</v>
      </c>
      <c r="F1165" t="s">
        <v>55</v>
      </c>
      <c r="G1165" t="s">
        <v>46</v>
      </c>
      <c r="H1165" s="3">
        <v>2.3E-2</v>
      </c>
      <c r="I1165" t="s">
        <v>0</v>
      </c>
      <c r="J1165" s="1" t="s">
        <v>119</v>
      </c>
      <c r="K1165" s="1" t="s">
        <v>119</v>
      </c>
      <c r="L1165" t="b">
        <f>IF(COUNTIF(carcinogens!$A$2:$A$35,F1165),TRUE,FALSE)</f>
        <v>1</v>
      </c>
      <c r="M1165" t="b">
        <f t="shared" si="62"/>
        <v>0</v>
      </c>
      <c r="N1165" s="3">
        <f t="shared" si="63"/>
        <v>2.3E-2</v>
      </c>
      <c r="O1165" t="b">
        <f t="shared" si="64"/>
        <v>0</v>
      </c>
      <c r="P1165" t="str">
        <f>VLOOKUP(C1165,'Feedstock source'!$A$1:$B$8,2,FALSE)</f>
        <v>wood</v>
      </c>
      <c r="Q1165" t="str">
        <f>VLOOKUP($F1165,'PAHs abbreviations'!$A$2:$B$17,2,FALSE)</f>
        <v>B(a)A</v>
      </c>
      <c r="R1165" s="3">
        <v>2.3E-2</v>
      </c>
    </row>
    <row r="1166" spans="1:18" hidden="1">
      <c r="A1166" t="s">
        <v>4</v>
      </c>
      <c r="B1166" t="s">
        <v>18</v>
      </c>
      <c r="C1166" t="s">
        <v>37</v>
      </c>
      <c r="D1166">
        <v>500</v>
      </c>
      <c r="E1166" t="s">
        <v>119</v>
      </c>
      <c r="F1166" t="s">
        <v>59</v>
      </c>
      <c r="G1166" t="s">
        <v>46</v>
      </c>
      <c r="H1166" s="3">
        <v>2.5999999999999902E-2</v>
      </c>
      <c r="I1166" t="s">
        <v>0</v>
      </c>
      <c r="J1166" s="1" t="s">
        <v>119</v>
      </c>
      <c r="K1166" s="1" t="s">
        <v>119</v>
      </c>
      <c r="L1166" t="b">
        <f>IF(COUNTIF(carcinogens!$A$2:$A$35,F1166),TRUE,FALSE)</f>
        <v>1</v>
      </c>
      <c r="M1166" t="b">
        <f t="shared" si="62"/>
        <v>0</v>
      </c>
      <c r="N1166" s="3">
        <f t="shared" si="63"/>
        <v>2.5999999999999902E-2</v>
      </c>
      <c r="O1166" t="b">
        <f t="shared" si="64"/>
        <v>0</v>
      </c>
      <c r="P1166" t="str">
        <f>VLOOKUP(C1166,'Feedstock source'!$A$1:$B$8,2,FALSE)</f>
        <v>wood</v>
      </c>
      <c r="Q1166" t="str">
        <f>VLOOKUP($F1166,'PAHs abbreviations'!$A$2:$B$17,2,FALSE)</f>
        <v>B(a)P</v>
      </c>
      <c r="R1166" s="3">
        <v>2.5999999999999902E-2</v>
      </c>
    </row>
    <row r="1167" spans="1:18" hidden="1">
      <c r="A1167" t="s">
        <v>4</v>
      </c>
      <c r="B1167" t="s">
        <v>18</v>
      </c>
      <c r="C1167" t="s">
        <v>37</v>
      </c>
      <c r="D1167">
        <v>500</v>
      </c>
      <c r="E1167" t="s">
        <v>119</v>
      </c>
      <c r="F1167" t="s">
        <v>59</v>
      </c>
      <c r="G1167" t="s">
        <v>46</v>
      </c>
      <c r="H1167" s="3">
        <v>0.03</v>
      </c>
      <c r="I1167" t="s">
        <v>0</v>
      </c>
      <c r="J1167" s="1" t="s">
        <v>119</v>
      </c>
      <c r="K1167" s="1" t="s">
        <v>119</v>
      </c>
      <c r="L1167" t="b">
        <f>IF(COUNTIF(carcinogens!$A$2:$A$35,F1167),TRUE,FALSE)</f>
        <v>1</v>
      </c>
      <c r="M1167" t="b">
        <f t="shared" si="62"/>
        <v>0</v>
      </c>
      <c r="N1167" s="3">
        <f t="shared" si="63"/>
        <v>0.03</v>
      </c>
      <c r="O1167" t="b">
        <f t="shared" si="64"/>
        <v>0</v>
      </c>
      <c r="P1167" t="str">
        <f>VLOOKUP(C1167,'Feedstock source'!$A$1:$B$8,2,FALSE)</f>
        <v>wood</v>
      </c>
      <c r="Q1167" t="str">
        <f>VLOOKUP($F1167,'PAHs abbreviations'!$A$2:$B$17,2,FALSE)</f>
        <v>B(a)P</v>
      </c>
      <c r="R1167" s="3">
        <v>0.03</v>
      </c>
    </row>
    <row r="1168" spans="1:18" hidden="1">
      <c r="A1168" t="s">
        <v>4</v>
      </c>
      <c r="B1168" t="s">
        <v>18</v>
      </c>
      <c r="C1168" t="s">
        <v>37</v>
      </c>
      <c r="D1168">
        <v>500</v>
      </c>
      <c r="E1168" t="s">
        <v>119</v>
      </c>
      <c r="F1168" t="s">
        <v>59</v>
      </c>
      <c r="G1168" t="s">
        <v>46</v>
      </c>
      <c r="H1168" s="3">
        <v>3.3000000000000002E-2</v>
      </c>
      <c r="I1168" t="s">
        <v>0</v>
      </c>
      <c r="J1168" s="1" t="s">
        <v>119</v>
      </c>
      <c r="K1168" s="1" t="s">
        <v>119</v>
      </c>
      <c r="L1168" t="b">
        <f>IF(COUNTIF(carcinogens!$A$2:$A$35,F1168),TRUE,FALSE)</f>
        <v>1</v>
      </c>
      <c r="M1168" t="b">
        <f t="shared" si="62"/>
        <v>0</v>
      </c>
      <c r="N1168" s="3">
        <f t="shared" si="63"/>
        <v>3.3000000000000002E-2</v>
      </c>
      <c r="O1168" t="b">
        <f t="shared" si="64"/>
        <v>0</v>
      </c>
      <c r="P1168" t="str">
        <f>VLOOKUP(C1168,'Feedstock source'!$A$1:$B$8,2,FALSE)</f>
        <v>wood</v>
      </c>
      <c r="Q1168" t="str">
        <f>VLOOKUP($F1168,'PAHs abbreviations'!$A$2:$B$17,2,FALSE)</f>
        <v>B(a)P</v>
      </c>
      <c r="R1168" s="3">
        <v>3.3000000000000002E-2</v>
      </c>
    </row>
    <row r="1169" spans="1:18" hidden="1">
      <c r="A1169" t="s">
        <v>4</v>
      </c>
      <c r="B1169" t="s">
        <v>18</v>
      </c>
      <c r="C1169" t="s">
        <v>37</v>
      </c>
      <c r="D1169">
        <v>500</v>
      </c>
      <c r="E1169" t="s">
        <v>119</v>
      </c>
      <c r="F1169" t="s">
        <v>57</v>
      </c>
      <c r="G1169" t="s">
        <v>46</v>
      </c>
      <c r="H1169" s="3">
        <v>1.6E-2</v>
      </c>
      <c r="I1169" t="s">
        <v>0</v>
      </c>
      <c r="J1169" s="1" t="s">
        <v>119</v>
      </c>
      <c r="K1169" s="1" t="s">
        <v>119</v>
      </c>
      <c r="L1169" t="b">
        <f>IF(COUNTIF(carcinogens!$A$2:$A$35,F1169),TRUE,FALSE)</f>
        <v>1</v>
      </c>
      <c r="M1169" t="b">
        <f t="shared" si="62"/>
        <v>0</v>
      </c>
      <c r="N1169" s="3">
        <f t="shared" si="63"/>
        <v>1.6E-2</v>
      </c>
      <c r="O1169" t="b">
        <f t="shared" si="64"/>
        <v>0</v>
      </c>
      <c r="P1169" t="str">
        <f>VLOOKUP(C1169,'Feedstock source'!$A$1:$B$8,2,FALSE)</f>
        <v>wood</v>
      </c>
      <c r="Q1169" t="str">
        <f>VLOOKUP($F1169,'PAHs abbreviations'!$A$2:$B$17,2,FALSE)</f>
        <v>B(b)F</v>
      </c>
      <c r="R1169" s="3">
        <v>1.6E-2</v>
      </c>
    </row>
    <row r="1170" spans="1:18" hidden="1">
      <c r="A1170" t="s">
        <v>4</v>
      </c>
      <c r="B1170" t="s">
        <v>18</v>
      </c>
      <c r="C1170" t="s">
        <v>37</v>
      </c>
      <c r="D1170">
        <v>500</v>
      </c>
      <c r="E1170" t="s">
        <v>119</v>
      </c>
      <c r="F1170" t="s">
        <v>57</v>
      </c>
      <c r="G1170" t="s">
        <v>46</v>
      </c>
      <c r="H1170" s="3">
        <v>1.7000000000000001E-2</v>
      </c>
      <c r="I1170" t="s">
        <v>0</v>
      </c>
      <c r="J1170" s="1" t="s">
        <v>119</v>
      </c>
      <c r="K1170" s="1" t="s">
        <v>119</v>
      </c>
      <c r="L1170" t="b">
        <f>IF(COUNTIF(carcinogens!$A$2:$A$35,F1170),TRUE,FALSE)</f>
        <v>1</v>
      </c>
      <c r="M1170" t="b">
        <f t="shared" si="62"/>
        <v>0</v>
      </c>
      <c r="N1170" s="3">
        <f t="shared" si="63"/>
        <v>1.7000000000000001E-2</v>
      </c>
      <c r="O1170" t="b">
        <f t="shared" si="64"/>
        <v>0</v>
      </c>
      <c r="P1170" t="str">
        <f>VLOOKUP(C1170,'Feedstock source'!$A$1:$B$8,2,FALSE)</f>
        <v>wood</v>
      </c>
      <c r="Q1170" t="str">
        <f>VLOOKUP($F1170,'PAHs abbreviations'!$A$2:$B$17,2,FALSE)</f>
        <v>B(b)F</v>
      </c>
      <c r="R1170" s="3">
        <v>1.7000000000000001E-2</v>
      </c>
    </row>
    <row r="1171" spans="1:18" hidden="1">
      <c r="A1171" t="s">
        <v>4</v>
      </c>
      <c r="B1171" t="s">
        <v>18</v>
      </c>
      <c r="C1171" t="s">
        <v>37</v>
      </c>
      <c r="D1171">
        <v>500</v>
      </c>
      <c r="E1171" t="s">
        <v>119</v>
      </c>
      <c r="F1171" t="s">
        <v>57</v>
      </c>
      <c r="G1171" t="s">
        <v>46</v>
      </c>
      <c r="H1171" s="3">
        <v>1.9E-2</v>
      </c>
      <c r="I1171" t="s">
        <v>0</v>
      </c>
      <c r="J1171" s="1" t="s">
        <v>119</v>
      </c>
      <c r="K1171" s="1" t="s">
        <v>119</v>
      </c>
      <c r="L1171" t="b">
        <f>IF(COUNTIF(carcinogens!$A$2:$A$35,F1171),TRUE,FALSE)</f>
        <v>1</v>
      </c>
      <c r="M1171" t="b">
        <f t="shared" si="62"/>
        <v>0</v>
      </c>
      <c r="N1171" s="3">
        <f t="shared" si="63"/>
        <v>1.9E-2</v>
      </c>
      <c r="O1171" t="b">
        <f t="shared" si="64"/>
        <v>0</v>
      </c>
      <c r="P1171" t="str">
        <f>VLOOKUP(C1171,'Feedstock source'!$A$1:$B$8,2,FALSE)</f>
        <v>wood</v>
      </c>
      <c r="Q1171" t="str">
        <f>VLOOKUP($F1171,'PAHs abbreviations'!$A$2:$B$17,2,FALSE)</f>
        <v>B(b)F</v>
      </c>
      <c r="R1171" s="3">
        <v>1.9E-2</v>
      </c>
    </row>
    <row r="1172" spans="1:18" hidden="1">
      <c r="A1172" t="s">
        <v>4</v>
      </c>
      <c r="B1172" t="s">
        <v>18</v>
      </c>
      <c r="C1172" t="s">
        <v>37</v>
      </c>
      <c r="D1172">
        <v>500</v>
      </c>
      <c r="E1172" t="s">
        <v>119</v>
      </c>
      <c r="F1172" t="s">
        <v>61</v>
      </c>
      <c r="G1172" t="s">
        <v>46</v>
      </c>
      <c r="H1172" s="3">
        <v>1.6E-2</v>
      </c>
      <c r="I1172" t="s">
        <v>0</v>
      </c>
      <c r="J1172" s="1" t="s">
        <v>119</v>
      </c>
      <c r="K1172" s="1" t="s">
        <v>119</v>
      </c>
      <c r="L1172" t="b">
        <f>IF(COUNTIF(carcinogens!$A$2:$A$35,F1172),TRUE,FALSE)</f>
        <v>1</v>
      </c>
      <c r="M1172" t="b">
        <f t="shared" si="62"/>
        <v>0</v>
      </c>
      <c r="N1172" s="3">
        <f t="shared" si="63"/>
        <v>1.6E-2</v>
      </c>
      <c r="O1172" t="b">
        <f t="shared" si="64"/>
        <v>0</v>
      </c>
      <c r="P1172" t="str">
        <f>VLOOKUP(C1172,'Feedstock source'!$A$1:$B$8,2,FALSE)</f>
        <v>wood</v>
      </c>
      <c r="Q1172" t="str">
        <f>VLOOKUP($F1172,'PAHs abbreviations'!$A$2:$B$17,2,FALSE)</f>
        <v>B(ghi)P</v>
      </c>
      <c r="R1172" s="3">
        <v>1.6E-2</v>
      </c>
    </row>
    <row r="1173" spans="1:18" hidden="1">
      <c r="A1173" t="s">
        <v>4</v>
      </c>
      <c r="B1173" t="s">
        <v>18</v>
      </c>
      <c r="C1173" t="s">
        <v>37</v>
      </c>
      <c r="D1173">
        <v>500</v>
      </c>
      <c r="E1173" t="s">
        <v>119</v>
      </c>
      <c r="F1173" t="s">
        <v>61</v>
      </c>
      <c r="G1173" t="s">
        <v>46</v>
      </c>
      <c r="H1173" s="3">
        <v>1.9E-2</v>
      </c>
      <c r="I1173" t="s">
        <v>0</v>
      </c>
      <c r="J1173" s="1" t="s">
        <v>119</v>
      </c>
      <c r="K1173" s="1" t="s">
        <v>119</v>
      </c>
      <c r="L1173" t="b">
        <f>IF(COUNTIF(carcinogens!$A$2:$A$35,F1173),TRUE,FALSE)</f>
        <v>1</v>
      </c>
      <c r="M1173" t="b">
        <f t="shared" si="62"/>
        <v>0</v>
      </c>
      <c r="N1173" s="3">
        <f t="shared" si="63"/>
        <v>1.9E-2</v>
      </c>
      <c r="O1173" t="b">
        <f t="shared" si="64"/>
        <v>0</v>
      </c>
      <c r="P1173" t="str">
        <f>VLOOKUP(C1173,'Feedstock source'!$A$1:$B$8,2,FALSE)</f>
        <v>wood</v>
      </c>
      <c r="Q1173" t="str">
        <f>VLOOKUP($F1173,'PAHs abbreviations'!$A$2:$B$17,2,FALSE)</f>
        <v>B(ghi)P</v>
      </c>
      <c r="R1173" s="3">
        <v>1.9E-2</v>
      </c>
    </row>
    <row r="1174" spans="1:18" hidden="1">
      <c r="A1174" t="s">
        <v>4</v>
      </c>
      <c r="B1174" t="s">
        <v>18</v>
      </c>
      <c r="C1174" t="s">
        <v>37</v>
      </c>
      <c r="D1174">
        <v>500</v>
      </c>
      <c r="E1174" t="s">
        <v>119</v>
      </c>
      <c r="F1174" t="s">
        <v>61</v>
      </c>
      <c r="G1174" t="s">
        <v>46</v>
      </c>
      <c r="H1174" s="3">
        <v>2.1000000000000001E-2</v>
      </c>
      <c r="I1174" t="s">
        <v>0</v>
      </c>
      <c r="J1174" s="1" t="s">
        <v>119</v>
      </c>
      <c r="K1174" s="1" t="s">
        <v>119</v>
      </c>
      <c r="L1174" t="b">
        <f>IF(COUNTIF(carcinogens!$A$2:$A$35,F1174),TRUE,FALSE)</f>
        <v>1</v>
      </c>
      <c r="M1174" t="b">
        <f t="shared" si="62"/>
        <v>0</v>
      </c>
      <c r="N1174" s="3">
        <f t="shared" si="63"/>
        <v>2.1000000000000001E-2</v>
      </c>
      <c r="O1174" t="b">
        <f t="shared" si="64"/>
        <v>0</v>
      </c>
      <c r="P1174" t="str">
        <f>VLOOKUP(C1174,'Feedstock source'!$A$1:$B$8,2,FALSE)</f>
        <v>wood</v>
      </c>
      <c r="Q1174" t="str">
        <f>VLOOKUP($F1174,'PAHs abbreviations'!$A$2:$B$17,2,FALSE)</f>
        <v>B(ghi)P</v>
      </c>
      <c r="R1174" s="3">
        <v>2.1000000000000001E-2</v>
      </c>
    </row>
    <row r="1175" spans="1:18" hidden="1">
      <c r="A1175" t="s">
        <v>4</v>
      </c>
      <c r="B1175" t="s">
        <v>18</v>
      </c>
      <c r="C1175" t="s">
        <v>37</v>
      </c>
      <c r="D1175">
        <v>500</v>
      </c>
      <c r="E1175" t="s">
        <v>119</v>
      </c>
      <c r="F1175" t="s">
        <v>58</v>
      </c>
      <c r="G1175" t="s">
        <v>46</v>
      </c>
      <c r="H1175" s="3">
        <v>1.4999999999999999E-2</v>
      </c>
      <c r="I1175" t="s">
        <v>0</v>
      </c>
      <c r="J1175" s="1" t="s">
        <v>119</v>
      </c>
      <c r="K1175" s="1" t="s">
        <v>119</v>
      </c>
      <c r="L1175" t="b">
        <f>IF(COUNTIF(carcinogens!$A$2:$A$35,F1175),TRUE,FALSE)</f>
        <v>1</v>
      </c>
      <c r="M1175" t="b">
        <f t="shared" si="62"/>
        <v>0</v>
      </c>
      <c r="N1175" s="3">
        <f t="shared" si="63"/>
        <v>1.4999999999999999E-2</v>
      </c>
      <c r="O1175" t="b">
        <f t="shared" si="64"/>
        <v>0</v>
      </c>
      <c r="P1175" t="str">
        <f>VLOOKUP(C1175,'Feedstock source'!$A$1:$B$8,2,FALSE)</f>
        <v>wood</v>
      </c>
      <c r="Q1175" t="str">
        <f>VLOOKUP($F1175,'PAHs abbreviations'!$A$2:$B$17,2,FALSE)</f>
        <v>B(k)F</v>
      </c>
      <c r="R1175" s="3">
        <v>1.4999999999999999E-2</v>
      </c>
    </row>
    <row r="1176" spans="1:18" hidden="1">
      <c r="A1176" t="s">
        <v>4</v>
      </c>
      <c r="B1176" t="s">
        <v>18</v>
      </c>
      <c r="C1176" t="s">
        <v>37</v>
      </c>
      <c r="D1176">
        <v>500</v>
      </c>
      <c r="E1176" t="s">
        <v>119</v>
      </c>
      <c r="F1176" t="s">
        <v>58</v>
      </c>
      <c r="G1176" t="s">
        <v>46</v>
      </c>
      <c r="H1176" s="3">
        <v>1.6E-2</v>
      </c>
      <c r="I1176" t="s">
        <v>0</v>
      </c>
      <c r="J1176" s="1" t="s">
        <v>119</v>
      </c>
      <c r="K1176" s="1" t="s">
        <v>119</v>
      </c>
      <c r="L1176" t="b">
        <f>IF(COUNTIF(carcinogens!$A$2:$A$35,F1176),TRUE,FALSE)</f>
        <v>1</v>
      </c>
      <c r="M1176" t="b">
        <f t="shared" si="62"/>
        <v>0</v>
      </c>
      <c r="N1176" s="3">
        <f t="shared" si="63"/>
        <v>1.6E-2</v>
      </c>
      <c r="O1176" t="b">
        <f t="shared" si="64"/>
        <v>0</v>
      </c>
      <c r="P1176" t="str">
        <f>VLOOKUP(C1176,'Feedstock source'!$A$1:$B$8,2,FALSE)</f>
        <v>wood</v>
      </c>
      <c r="Q1176" t="str">
        <f>VLOOKUP($F1176,'PAHs abbreviations'!$A$2:$B$17,2,FALSE)</f>
        <v>B(k)F</v>
      </c>
      <c r="R1176" s="3">
        <v>1.6E-2</v>
      </c>
    </row>
    <row r="1177" spans="1:18" hidden="1">
      <c r="A1177" t="s">
        <v>4</v>
      </c>
      <c r="B1177" t="s">
        <v>18</v>
      </c>
      <c r="C1177" t="s">
        <v>37</v>
      </c>
      <c r="D1177">
        <v>500</v>
      </c>
      <c r="E1177" t="s">
        <v>119</v>
      </c>
      <c r="F1177" t="s">
        <v>58</v>
      </c>
      <c r="G1177" t="s">
        <v>46</v>
      </c>
      <c r="H1177" s="3">
        <v>1.7000000000000001E-2</v>
      </c>
      <c r="I1177" t="s">
        <v>0</v>
      </c>
      <c r="J1177" s="1" t="s">
        <v>119</v>
      </c>
      <c r="K1177" s="1" t="s">
        <v>119</v>
      </c>
      <c r="L1177" t="b">
        <f>IF(COUNTIF(carcinogens!$A$2:$A$35,F1177),TRUE,FALSE)</f>
        <v>1</v>
      </c>
      <c r="M1177" t="b">
        <f t="shared" si="62"/>
        <v>0</v>
      </c>
      <c r="N1177" s="3">
        <f t="shared" si="63"/>
        <v>1.7000000000000001E-2</v>
      </c>
      <c r="O1177" t="b">
        <f t="shared" si="64"/>
        <v>0</v>
      </c>
      <c r="P1177" t="str">
        <f>VLOOKUP(C1177,'Feedstock source'!$A$1:$B$8,2,FALSE)</f>
        <v>wood</v>
      </c>
      <c r="Q1177" t="str">
        <f>VLOOKUP($F1177,'PAHs abbreviations'!$A$2:$B$17,2,FALSE)</f>
        <v>B(k)F</v>
      </c>
      <c r="R1177" s="3">
        <v>1.7000000000000001E-2</v>
      </c>
    </row>
    <row r="1178" spans="1:18" hidden="1">
      <c r="A1178" t="s">
        <v>4</v>
      </c>
      <c r="B1178" t="s">
        <v>18</v>
      </c>
      <c r="C1178" t="s">
        <v>37</v>
      </c>
      <c r="D1178">
        <v>500</v>
      </c>
      <c r="E1178" t="s">
        <v>119</v>
      </c>
      <c r="F1178" t="s">
        <v>56</v>
      </c>
      <c r="G1178" t="s">
        <v>46</v>
      </c>
      <c r="H1178" s="3">
        <v>0.03</v>
      </c>
      <c r="I1178" t="s">
        <v>0</v>
      </c>
      <c r="J1178" s="1" t="s">
        <v>119</v>
      </c>
      <c r="K1178" s="1" t="s">
        <v>119</v>
      </c>
      <c r="L1178" t="b">
        <f>IF(COUNTIF(carcinogens!$A$2:$A$35,F1178),TRUE,FALSE)</f>
        <v>1</v>
      </c>
      <c r="M1178" t="b">
        <f t="shared" si="62"/>
        <v>0</v>
      </c>
      <c r="N1178" s="3">
        <f t="shared" si="63"/>
        <v>0.03</v>
      </c>
      <c r="O1178" t="b">
        <f t="shared" si="64"/>
        <v>0</v>
      </c>
      <c r="P1178" t="str">
        <f>VLOOKUP(C1178,'Feedstock source'!$A$1:$B$8,2,FALSE)</f>
        <v>wood</v>
      </c>
      <c r="Q1178" t="str">
        <f>VLOOKUP($F1178,'PAHs abbreviations'!$A$2:$B$17,2,FALSE)</f>
        <v>Cry</v>
      </c>
      <c r="R1178" s="3">
        <v>0.03</v>
      </c>
    </row>
    <row r="1179" spans="1:18" hidden="1">
      <c r="A1179" t="s">
        <v>4</v>
      </c>
      <c r="B1179" t="s">
        <v>18</v>
      </c>
      <c r="C1179" t="s">
        <v>37</v>
      </c>
      <c r="D1179">
        <v>500</v>
      </c>
      <c r="E1179" t="s">
        <v>119</v>
      </c>
      <c r="F1179" t="s">
        <v>56</v>
      </c>
      <c r="G1179" t="s">
        <v>46</v>
      </c>
      <c r="H1179" s="3">
        <v>3.5000000000000003E-2</v>
      </c>
      <c r="I1179" t="s">
        <v>0</v>
      </c>
      <c r="J1179" s="1" t="s">
        <v>119</v>
      </c>
      <c r="K1179" s="1" t="s">
        <v>119</v>
      </c>
      <c r="L1179" t="b">
        <f>IF(COUNTIF(carcinogens!$A$2:$A$35,F1179),TRUE,FALSE)</f>
        <v>1</v>
      </c>
      <c r="M1179" t="b">
        <f t="shared" si="62"/>
        <v>0</v>
      </c>
      <c r="N1179" s="3">
        <f t="shared" si="63"/>
        <v>3.5000000000000003E-2</v>
      </c>
      <c r="O1179" t="b">
        <f t="shared" si="64"/>
        <v>0</v>
      </c>
      <c r="P1179" t="str">
        <f>VLOOKUP(C1179,'Feedstock source'!$A$1:$B$8,2,FALSE)</f>
        <v>wood</v>
      </c>
      <c r="Q1179" t="str">
        <f>VLOOKUP($F1179,'PAHs abbreviations'!$A$2:$B$17,2,FALSE)</f>
        <v>Cry</v>
      </c>
      <c r="R1179" s="3">
        <v>3.5000000000000003E-2</v>
      </c>
    </row>
    <row r="1180" spans="1:18" hidden="1">
      <c r="A1180" t="s">
        <v>4</v>
      </c>
      <c r="B1180" t="s">
        <v>18</v>
      </c>
      <c r="C1180" t="s">
        <v>37</v>
      </c>
      <c r="D1180">
        <v>500</v>
      </c>
      <c r="E1180" t="s">
        <v>119</v>
      </c>
      <c r="F1180" t="s">
        <v>56</v>
      </c>
      <c r="G1180" t="s">
        <v>46</v>
      </c>
      <c r="H1180" s="3">
        <v>3.5999999999999997E-2</v>
      </c>
      <c r="I1180" t="s">
        <v>0</v>
      </c>
      <c r="J1180" s="1" t="s">
        <v>119</v>
      </c>
      <c r="K1180" s="1" t="s">
        <v>119</v>
      </c>
      <c r="L1180" t="b">
        <f>IF(COUNTIF(carcinogens!$A$2:$A$35,F1180),TRUE,FALSE)</f>
        <v>1</v>
      </c>
      <c r="M1180" t="b">
        <f t="shared" si="62"/>
        <v>0</v>
      </c>
      <c r="N1180" s="3">
        <f t="shared" si="63"/>
        <v>3.5999999999999997E-2</v>
      </c>
      <c r="O1180" t="b">
        <f t="shared" si="64"/>
        <v>0</v>
      </c>
      <c r="P1180" t="str">
        <f>VLOOKUP(C1180,'Feedstock source'!$A$1:$B$8,2,FALSE)</f>
        <v>wood</v>
      </c>
      <c r="Q1180" t="str">
        <f>VLOOKUP($F1180,'PAHs abbreviations'!$A$2:$B$17,2,FALSE)</f>
        <v>Cry</v>
      </c>
      <c r="R1180" s="3">
        <v>3.5999999999999997E-2</v>
      </c>
    </row>
    <row r="1181" spans="1:18" hidden="1">
      <c r="A1181" t="s">
        <v>4</v>
      </c>
      <c r="B1181" t="s">
        <v>18</v>
      </c>
      <c r="C1181" t="s">
        <v>37</v>
      </c>
      <c r="D1181">
        <v>500</v>
      </c>
      <c r="E1181" t="s">
        <v>119</v>
      </c>
      <c r="F1181" t="s">
        <v>62</v>
      </c>
      <c r="G1181" t="s">
        <v>46</v>
      </c>
      <c r="H1181" s="3">
        <v>3.0000000000000001E-3</v>
      </c>
      <c r="I1181" t="s">
        <v>0</v>
      </c>
      <c r="J1181" s="1" t="s">
        <v>119</v>
      </c>
      <c r="K1181" s="1" t="s">
        <v>119</v>
      </c>
      <c r="L1181" t="b">
        <f>IF(COUNTIF(carcinogens!$A$2:$A$35,F1181),TRUE,FALSE)</f>
        <v>1</v>
      </c>
      <c r="M1181" t="b">
        <f t="shared" si="62"/>
        <v>0</v>
      </c>
      <c r="N1181" s="3">
        <f t="shared" si="63"/>
        <v>3.0000000000000001E-3</v>
      </c>
      <c r="O1181" t="b">
        <f t="shared" si="64"/>
        <v>0</v>
      </c>
      <c r="P1181" t="str">
        <f>VLOOKUP(C1181,'Feedstock source'!$A$1:$B$8,2,FALSE)</f>
        <v>wood</v>
      </c>
      <c r="Q1181" t="str">
        <f>VLOOKUP($F1181,'PAHs abbreviations'!$A$2:$B$17,2,FALSE)</f>
        <v>DB(ah)A</v>
      </c>
      <c r="R1181" s="3">
        <v>3.0000000000000001E-3</v>
      </c>
    </row>
    <row r="1182" spans="1:18" hidden="1">
      <c r="A1182" t="s">
        <v>4</v>
      </c>
      <c r="B1182" t="s">
        <v>18</v>
      </c>
      <c r="C1182" t="s">
        <v>37</v>
      </c>
      <c r="D1182">
        <v>500</v>
      </c>
      <c r="E1182" t="s">
        <v>119</v>
      </c>
      <c r="F1182" t="s">
        <v>62</v>
      </c>
      <c r="G1182" t="s">
        <v>46</v>
      </c>
      <c r="H1182" s="3">
        <v>4.0000000000000001E-3</v>
      </c>
      <c r="I1182" t="s">
        <v>0</v>
      </c>
      <c r="J1182" s="1" t="s">
        <v>119</v>
      </c>
      <c r="K1182" s="1" t="s">
        <v>119</v>
      </c>
      <c r="L1182" t="b">
        <f>IF(COUNTIF(carcinogens!$A$2:$A$35,F1182),TRUE,FALSE)</f>
        <v>1</v>
      </c>
      <c r="M1182" t="b">
        <f t="shared" si="62"/>
        <v>0</v>
      </c>
      <c r="N1182" s="3">
        <f t="shared" si="63"/>
        <v>4.0000000000000001E-3</v>
      </c>
      <c r="O1182" t="b">
        <f t="shared" si="64"/>
        <v>0</v>
      </c>
      <c r="P1182" t="str">
        <f>VLOOKUP(C1182,'Feedstock source'!$A$1:$B$8,2,FALSE)</f>
        <v>wood</v>
      </c>
      <c r="Q1182" t="str">
        <f>VLOOKUP($F1182,'PAHs abbreviations'!$A$2:$B$17,2,FALSE)</f>
        <v>DB(ah)A</v>
      </c>
      <c r="R1182" s="3">
        <v>4.0000000000000001E-3</v>
      </c>
    </row>
    <row r="1183" spans="1:18" hidden="1">
      <c r="A1183" t="s">
        <v>4</v>
      </c>
      <c r="B1183" t="s">
        <v>18</v>
      </c>
      <c r="C1183" t="s">
        <v>37</v>
      </c>
      <c r="D1183">
        <v>500</v>
      </c>
      <c r="E1183" t="s">
        <v>119</v>
      </c>
      <c r="F1183" t="s">
        <v>62</v>
      </c>
      <c r="G1183" t="s">
        <v>46</v>
      </c>
      <c r="H1183" s="3">
        <v>4.0000000000000001E-3</v>
      </c>
      <c r="I1183" t="s">
        <v>0</v>
      </c>
      <c r="J1183" s="1" t="s">
        <v>119</v>
      </c>
      <c r="K1183" s="1" t="s">
        <v>119</v>
      </c>
      <c r="L1183" t="b">
        <f>IF(COUNTIF(carcinogens!$A$2:$A$35,F1183),TRUE,FALSE)</f>
        <v>1</v>
      </c>
      <c r="M1183" t="b">
        <f t="shared" si="62"/>
        <v>0</v>
      </c>
      <c r="N1183" s="3">
        <f t="shared" si="63"/>
        <v>4.0000000000000001E-3</v>
      </c>
      <c r="O1183" t="b">
        <f t="shared" si="64"/>
        <v>0</v>
      </c>
      <c r="P1183" t="str">
        <f>VLOOKUP(C1183,'Feedstock source'!$A$1:$B$8,2,FALSE)</f>
        <v>wood</v>
      </c>
      <c r="Q1183" t="str">
        <f>VLOOKUP($F1183,'PAHs abbreviations'!$A$2:$B$17,2,FALSE)</f>
        <v>DB(ah)A</v>
      </c>
      <c r="R1183" s="3">
        <v>4.0000000000000001E-3</v>
      </c>
    </row>
    <row r="1184" spans="1:18" hidden="1">
      <c r="A1184" t="s">
        <v>4</v>
      </c>
      <c r="B1184" t="s">
        <v>18</v>
      </c>
      <c r="C1184" t="s">
        <v>37</v>
      </c>
      <c r="D1184">
        <v>500</v>
      </c>
      <c r="E1184" t="s">
        <v>119</v>
      </c>
      <c r="F1184" t="s">
        <v>53</v>
      </c>
      <c r="G1184" t="s">
        <v>46</v>
      </c>
      <c r="H1184" s="3">
        <v>0.20499999999999999</v>
      </c>
      <c r="I1184" t="s">
        <v>0</v>
      </c>
      <c r="J1184" s="1" t="s">
        <v>119</v>
      </c>
      <c r="K1184" s="1" t="s">
        <v>119</v>
      </c>
      <c r="L1184" t="b">
        <f>IF(COUNTIF(carcinogens!$A$2:$A$35,F1184),TRUE,FALSE)</f>
        <v>0</v>
      </c>
      <c r="M1184" t="b">
        <f t="shared" si="62"/>
        <v>0</v>
      </c>
      <c r="N1184" s="3">
        <f t="shared" si="63"/>
        <v>0.20499999999999999</v>
      </c>
      <c r="O1184" t="b">
        <f t="shared" si="64"/>
        <v>0</v>
      </c>
      <c r="P1184" t="str">
        <f>VLOOKUP(C1184,'Feedstock source'!$A$1:$B$8,2,FALSE)</f>
        <v>wood</v>
      </c>
      <c r="Q1184" t="str">
        <f>VLOOKUP($F1184,'PAHs abbreviations'!$A$2:$B$17,2,FALSE)</f>
        <v>Flt</v>
      </c>
      <c r="R1184" s="3">
        <v>0.20499999999999999</v>
      </c>
    </row>
    <row r="1185" spans="1:18" hidden="1">
      <c r="A1185" t="s">
        <v>4</v>
      </c>
      <c r="B1185" t="s">
        <v>18</v>
      </c>
      <c r="C1185" t="s">
        <v>37</v>
      </c>
      <c r="D1185">
        <v>500</v>
      </c>
      <c r="E1185" t="s">
        <v>119</v>
      </c>
      <c r="F1185" t="s">
        <v>53</v>
      </c>
      <c r="G1185" t="s">
        <v>46</v>
      </c>
      <c r="H1185" s="3">
        <v>0.249</v>
      </c>
      <c r="I1185" t="s">
        <v>0</v>
      </c>
      <c r="J1185" s="1" t="s">
        <v>119</v>
      </c>
      <c r="K1185" s="1" t="s">
        <v>119</v>
      </c>
      <c r="L1185" t="b">
        <f>IF(COUNTIF(carcinogens!$A$2:$A$35,F1185),TRUE,FALSE)</f>
        <v>0</v>
      </c>
      <c r="M1185" t="b">
        <f t="shared" si="62"/>
        <v>0</v>
      </c>
      <c r="N1185" s="3">
        <f t="shared" si="63"/>
        <v>0.249</v>
      </c>
      <c r="O1185" t="b">
        <f t="shared" si="64"/>
        <v>0</v>
      </c>
      <c r="P1185" t="str">
        <f>VLOOKUP(C1185,'Feedstock source'!$A$1:$B$8,2,FALSE)</f>
        <v>wood</v>
      </c>
      <c r="Q1185" t="str">
        <f>VLOOKUP($F1185,'PAHs abbreviations'!$A$2:$B$17,2,FALSE)</f>
        <v>Flt</v>
      </c>
      <c r="R1185" s="3">
        <v>0.249</v>
      </c>
    </row>
    <row r="1186" spans="1:18" hidden="1">
      <c r="A1186" t="s">
        <v>4</v>
      </c>
      <c r="B1186" t="s">
        <v>18</v>
      </c>
      <c r="C1186" t="s">
        <v>37</v>
      </c>
      <c r="D1186">
        <v>500</v>
      </c>
      <c r="E1186" t="s">
        <v>119</v>
      </c>
      <c r="F1186" t="s">
        <v>53</v>
      </c>
      <c r="G1186" t="s">
        <v>46</v>
      </c>
      <c r="H1186" s="3">
        <v>0.26500000000000001</v>
      </c>
      <c r="I1186" t="s">
        <v>0</v>
      </c>
      <c r="J1186" s="1" t="s">
        <v>119</v>
      </c>
      <c r="K1186" s="1" t="s">
        <v>119</v>
      </c>
      <c r="L1186" t="b">
        <f>IF(COUNTIF(carcinogens!$A$2:$A$35,F1186),TRUE,FALSE)</f>
        <v>0</v>
      </c>
      <c r="M1186" t="b">
        <f t="shared" si="62"/>
        <v>0</v>
      </c>
      <c r="N1186" s="3">
        <f t="shared" si="63"/>
        <v>0.26500000000000001</v>
      </c>
      <c r="O1186" t="b">
        <f t="shared" si="64"/>
        <v>0</v>
      </c>
      <c r="P1186" t="str">
        <f>VLOOKUP(C1186,'Feedstock source'!$A$1:$B$8,2,FALSE)</f>
        <v>wood</v>
      </c>
      <c r="Q1186" t="str">
        <f>VLOOKUP($F1186,'PAHs abbreviations'!$A$2:$B$17,2,FALSE)</f>
        <v>Flt</v>
      </c>
      <c r="R1186" s="3">
        <v>0.26500000000000001</v>
      </c>
    </row>
    <row r="1187" spans="1:18" hidden="1">
      <c r="A1187" t="s">
        <v>4</v>
      </c>
      <c r="B1187" t="s">
        <v>18</v>
      </c>
      <c r="C1187" t="s">
        <v>37</v>
      </c>
      <c r="D1187">
        <v>500</v>
      </c>
      <c r="E1187" t="s">
        <v>119</v>
      </c>
      <c r="F1187" t="s">
        <v>50</v>
      </c>
      <c r="G1187" t="s">
        <v>46</v>
      </c>
      <c r="H1187" s="3">
        <v>0.02</v>
      </c>
      <c r="I1187" t="s">
        <v>0</v>
      </c>
      <c r="J1187" s="1" t="s">
        <v>119</v>
      </c>
      <c r="K1187" s="1" t="s">
        <v>119</v>
      </c>
      <c r="L1187" t="b">
        <f>IF(COUNTIF(carcinogens!$A$2:$A$35,F1187),TRUE,FALSE)</f>
        <v>0</v>
      </c>
      <c r="M1187" t="b">
        <f t="shared" si="62"/>
        <v>0</v>
      </c>
      <c r="N1187" s="3">
        <f t="shared" si="63"/>
        <v>0.02</v>
      </c>
      <c r="O1187" t="b">
        <f t="shared" si="64"/>
        <v>0</v>
      </c>
      <c r="P1187" t="str">
        <f>VLOOKUP(C1187,'Feedstock source'!$A$1:$B$8,2,FALSE)</f>
        <v>wood</v>
      </c>
      <c r="Q1187" t="str">
        <f>VLOOKUP($F1187,'PAHs abbreviations'!$A$2:$B$17,2,FALSE)</f>
        <v>Flu</v>
      </c>
      <c r="R1187" s="3">
        <v>0.02</v>
      </c>
    </row>
    <row r="1188" spans="1:18" hidden="1">
      <c r="A1188" t="s">
        <v>4</v>
      </c>
      <c r="B1188" t="s">
        <v>18</v>
      </c>
      <c r="C1188" t="s">
        <v>37</v>
      </c>
      <c r="D1188">
        <v>500</v>
      </c>
      <c r="E1188" t="s">
        <v>119</v>
      </c>
      <c r="F1188" t="s">
        <v>50</v>
      </c>
      <c r="G1188" t="s">
        <v>46</v>
      </c>
      <c r="H1188" s="3">
        <v>2.4E-2</v>
      </c>
      <c r="I1188" t="s">
        <v>0</v>
      </c>
      <c r="J1188" s="1" t="s">
        <v>119</v>
      </c>
      <c r="K1188" s="1" t="s">
        <v>119</v>
      </c>
      <c r="L1188" t="b">
        <f>IF(COUNTIF(carcinogens!$A$2:$A$35,F1188),TRUE,FALSE)</f>
        <v>0</v>
      </c>
      <c r="M1188" t="b">
        <f t="shared" si="62"/>
        <v>0</v>
      </c>
      <c r="N1188" s="3">
        <f t="shared" ref="N1188:N1251" si="65">H1188</f>
        <v>2.4E-2</v>
      </c>
      <c r="O1188" t="b">
        <f t="shared" si="64"/>
        <v>0</v>
      </c>
      <c r="P1188" t="str">
        <f>VLOOKUP(C1188,'Feedstock source'!$A$1:$B$8,2,FALSE)</f>
        <v>wood</v>
      </c>
      <c r="Q1188" t="str">
        <f>VLOOKUP($F1188,'PAHs abbreviations'!$A$2:$B$17,2,FALSE)</f>
        <v>Flu</v>
      </c>
      <c r="R1188" s="3">
        <v>2.4E-2</v>
      </c>
    </row>
    <row r="1189" spans="1:18" hidden="1">
      <c r="A1189" t="s">
        <v>4</v>
      </c>
      <c r="B1189" t="s">
        <v>18</v>
      </c>
      <c r="C1189" t="s">
        <v>37</v>
      </c>
      <c r="D1189">
        <v>500</v>
      </c>
      <c r="E1189" t="s">
        <v>119</v>
      </c>
      <c r="F1189" t="s">
        <v>50</v>
      </c>
      <c r="G1189" t="s">
        <v>46</v>
      </c>
      <c r="H1189" s="3">
        <v>2.5000000000000001E-2</v>
      </c>
      <c r="I1189" t="s">
        <v>0</v>
      </c>
      <c r="J1189" s="1" t="s">
        <v>119</v>
      </c>
      <c r="K1189" s="1" t="s">
        <v>119</v>
      </c>
      <c r="L1189" t="b">
        <f>IF(COUNTIF(carcinogens!$A$2:$A$35,F1189),TRUE,FALSE)</f>
        <v>0</v>
      </c>
      <c r="M1189" t="b">
        <f t="shared" si="62"/>
        <v>0</v>
      </c>
      <c r="N1189" s="3">
        <f t="shared" si="65"/>
        <v>2.5000000000000001E-2</v>
      </c>
      <c r="O1189" t="b">
        <f t="shared" si="64"/>
        <v>0</v>
      </c>
      <c r="P1189" t="str">
        <f>VLOOKUP(C1189,'Feedstock source'!$A$1:$B$8,2,FALSE)</f>
        <v>wood</v>
      </c>
      <c r="Q1189" t="str">
        <f>VLOOKUP($F1189,'PAHs abbreviations'!$A$2:$B$17,2,FALSE)</f>
        <v>Flu</v>
      </c>
      <c r="R1189" s="3">
        <v>2.5000000000000001E-2</v>
      </c>
    </row>
    <row r="1190" spans="1:18" hidden="1">
      <c r="A1190" t="s">
        <v>4</v>
      </c>
      <c r="B1190" t="s">
        <v>18</v>
      </c>
      <c r="C1190" t="s">
        <v>37</v>
      </c>
      <c r="D1190">
        <v>500</v>
      </c>
      <c r="E1190" t="s">
        <v>119</v>
      </c>
      <c r="F1190" t="s">
        <v>60</v>
      </c>
      <c r="G1190" t="s">
        <v>46</v>
      </c>
      <c r="H1190" s="3">
        <v>1.7999999999999901E-2</v>
      </c>
      <c r="I1190" t="s">
        <v>0</v>
      </c>
      <c r="J1190" s="1" t="s">
        <v>119</v>
      </c>
      <c r="K1190" s="1" t="s">
        <v>119</v>
      </c>
      <c r="L1190" t="b">
        <f>IF(COUNTIF(carcinogens!$A$2:$A$35,F1190),TRUE,FALSE)</f>
        <v>1</v>
      </c>
      <c r="M1190" t="b">
        <f t="shared" si="62"/>
        <v>0</v>
      </c>
      <c r="N1190" s="3">
        <f t="shared" si="65"/>
        <v>1.7999999999999901E-2</v>
      </c>
      <c r="O1190" t="b">
        <f t="shared" si="64"/>
        <v>0</v>
      </c>
      <c r="P1190" t="str">
        <f>VLOOKUP(C1190,'Feedstock source'!$A$1:$B$8,2,FALSE)</f>
        <v>wood</v>
      </c>
      <c r="Q1190" t="str">
        <f>VLOOKUP($F1190,'PAHs abbreviations'!$A$2:$B$17,2,FALSE)</f>
        <v>IP</v>
      </c>
      <c r="R1190" s="3">
        <v>1.7999999999999901E-2</v>
      </c>
    </row>
    <row r="1191" spans="1:18" hidden="1">
      <c r="A1191" t="s">
        <v>4</v>
      </c>
      <c r="B1191" t="s">
        <v>18</v>
      </c>
      <c r="C1191" t="s">
        <v>37</v>
      </c>
      <c r="D1191">
        <v>500</v>
      </c>
      <c r="E1191" t="s">
        <v>119</v>
      </c>
      <c r="F1191" t="s">
        <v>60</v>
      </c>
      <c r="G1191" t="s">
        <v>46</v>
      </c>
      <c r="H1191" s="3">
        <v>2.1999999999999902E-2</v>
      </c>
      <c r="I1191" t="s">
        <v>0</v>
      </c>
      <c r="J1191" s="1" t="s">
        <v>119</v>
      </c>
      <c r="K1191" s="1" t="s">
        <v>119</v>
      </c>
      <c r="L1191" t="b">
        <f>IF(COUNTIF(carcinogens!$A$2:$A$35,F1191),TRUE,FALSE)</f>
        <v>1</v>
      </c>
      <c r="M1191" t="b">
        <f t="shared" si="62"/>
        <v>0</v>
      </c>
      <c r="N1191" s="3">
        <f t="shared" si="65"/>
        <v>2.1999999999999902E-2</v>
      </c>
      <c r="O1191" t="b">
        <f t="shared" si="64"/>
        <v>0</v>
      </c>
      <c r="P1191" t="str">
        <f>VLOOKUP(C1191,'Feedstock source'!$A$1:$B$8,2,FALSE)</f>
        <v>wood</v>
      </c>
      <c r="Q1191" t="str">
        <f>VLOOKUP($F1191,'PAHs abbreviations'!$A$2:$B$17,2,FALSE)</f>
        <v>IP</v>
      </c>
      <c r="R1191" s="3">
        <v>2.1999999999999902E-2</v>
      </c>
    </row>
    <row r="1192" spans="1:18" hidden="1">
      <c r="A1192" t="s">
        <v>4</v>
      </c>
      <c r="B1192" t="s">
        <v>18</v>
      </c>
      <c r="C1192" t="s">
        <v>37</v>
      </c>
      <c r="D1192">
        <v>500</v>
      </c>
      <c r="E1192" t="s">
        <v>119</v>
      </c>
      <c r="F1192" t="s">
        <v>60</v>
      </c>
      <c r="G1192" t="s">
        <v>46</v>
      </c>
      <c r="H1192" s="3">
        <v>2.1999999999999902E-2</v>
      </c>
      <c r="I1192" t="s">
        <v>0</v>
      </c>
      <c r="J1192" s="1" t="s">
        <v>119</v>
      </c>
      <c r="K1192" s="1" t="s">
        <v>119</v>
      </c>
      <c r="L1192" t="b">
        <f>IF(COUNTIF(carcinogens!$A$2:$A$35,F1192),TRUE,FALSE)</f>
        <v>1</v>
      </c>
      <c r="M1192" t="b">
        <f t="shared" si="62"/>
        <v>0</v>
      </c>
      <c r="N1192" s="3">
        <f t="shared" si="65"/>
        <v>2.1999999999999902E-2</v>
      </c>
      <c r="O1192" t="b">
        <f t="shared" si="64"/>
        <v>0</v>
      </c>
      <c r="P1192" t="str">
        <f>VLOOKUP(C1192,'Feedstock source'!$A$1:$B$8,2,FALSE)</f>
        <v>wood</v>
      </c>
      <c r="Q1192" t="str">
        <f>VLOOKUP($F1192,'PAHs abbreviations'!$A$2:$B$17,2,FALSE)</f>
        <v>IP</v>
      </c>
      <c r="R1192" s="3">
        <v>2.1999999999999902E-2</v>
      </c>
    </row>
    <row r="1193" spans="1:18" hidden="1">
      <c r="A1193" t="s">
        <v>4</v>
      </c>
      <c r="B1193" t="s">
        <v>18</v>
      </c>
      <c r="C1193" t="s">
        <v>37</v>
      </c>
      <c r="D1193">
        <v>500</v>
      </c>
      <c r="E1193" t="s">
        <v>119</v>
      </c>
      <c r="F1193" t="s">
        <v>47</v>
      </c>
      <c r="G1193" t="s">
        <v>46</v>
      </c>
      <c r="H1193" s="3">
        <v>0.94399999999999995</v>
      </c>
      <c r="I1193" t="s">
        <v>0</v>
      </c>
      <c r="J1193" s="1" t="s">
        <v>119</v>
      </c>
      <c r="K1193" s="1" t="s">
        <v>119</v>
      </c>
      <c r="L1193" t="b">
        <f>IF(COUNTIF(carcinogens!$A$2:$A$35,F1193),TRUE,FALSE)</f>
        <v>0</v>
      </c>
      <c r="M1193" t="b">
        <f t="shared" si="62"/>
        <v>0</v>
      </c>
      <c r="N1193" s="3">
        <f t="shared" si="65"/>
        <v>0.94399999999999995</v>
      </c>
      <c r="O1193" t="b">
        <f t="shared" si="64"/>
        <v>0</v>
      </c>
      <c r="P1193" t="str">
        <f>VLOOKUP(C1193,'Feedstock source'!$A$1:$B$8,2,FALSE)</f>
        <v>wood</v>
      </c>
      <c r="Q1193" t="str">
        <f>VLOOKUP($F1193,'PAHs abbreviations'!$A$2:$B$17,2,FALSE)</f>
        <v>Nap</v>
      </c>
      <c r="R1193" s="3">
        <v>0.94399999999999995</v>
      </c>
    </row>
    <row r="1194" spans="1:18" hidden="1">
      <c r="A1194" t="s">
        <v>4</v>
      </c>
      <c r="B1194" t="s">
        <v>18</v>
      </c>
      <c r="C1194" t="s">
        <v>37</v>
      </c>
      <c r="D1194">
        <v>500</v>
      </c>
      <c r="E1194" t="s">
        <v>119</v>
      </c>
      <c r="F1194" t="s">
        <v>47</v>
      </c>
      <c r="G1194" t="s">
        <v>46</v>
      </c>
      <c r="H1194" s="3">
        <v>1</v>
      </c>
      <c r="I1194" t="s">
        <v>0</v>
      </c>
      <c r="J1194" s="1" t="s">
        <v>119</v>
      </c>
      <c r="K1194" s="1" t="s">
        <v>119</v>
      </c>
      <c r="L1194" t="b">
        <f>IF(COUNTIF(carcinogens!$A$2:$A$35,F1194),TRUE,FALSE)</f>
        <v>0</v>
      </c>
      <c r="M1194" t="b">
        <f t="shared" si="62"/>
        <v>0</v>
      </c>
      <c r="N1194" s="3">
        <f t="shared" si="65"/>
        <v>1</v>
      </c>
      <c r="O1194" t="b">
        <f t="shared" si="64"/>
        <v>0</v>
      </c>
      <c r="P1194" t="str">
        <f>VLOOKUP(C1194,'Feedstock source'!$A$1:$B$8,2,FALSE)</f>
        <v>wood</v>
      </c>
      <c r="Q1194" t="str">
        <f>VLOOKUP($F1194,'PAHs abbreviations'!$A$2:$B$17,2,FALSE)</f>
        <v>Nap</v>
      </c>
      <c r="R1194" s="3">
        <v>1</v>
      </c>
    </row>
    <row r="1195" spans="1:18" hidden="1">
      <c r="A1195" t="s">
        <v>4</v>
      </c>
      <c r="B1195" t="s">
        <v>18</v>
      </c>
      <c r="C1195" t="s">
        <v>37</v>
      </c>
      <c r="D1195">
        <v>500</v>
      </c>
      <c r="E1195" t="s">
        <v>119</v>
      </c>
      <c r="F1195" t="s">
        <v>47</v>
      </c>
      <c r="G1195" t="s">
        <v>46</v>
      </c>
      <c r="H1195" s="3">
        <v>1.08</v>
      </c>
      <c r="I1195" t="s">
        <v>0</v>
      </c>
      <c r="J1195" s="1" t="s">
        <v>119</v>
      </c>
      <c r="K1195" s="1" t="s">
        <v>119</v>
      </c>
      <c r="L1195" t="b">
        <f>IF(COUNTIF(carcinogens!$A$2:$A$35,F1195),TRUE,FALSE)</f>
        <v>0</v>
      </c>
      <c r="M1195" t="b">
        <f t="shared" si="62"/>
        <v>0</v>
      </c>
      <c r="N1195" s="3">
        <f t="shared" si="65"/>
        <v>1.08</v>
      </c>
      <c r="O1195" t="b">
        <f t="shared" si="64"/>
        <v>0</v>
      </c>
      <c r="P1195" t="str">
        <f>VLOOKUP(C1195,'Feedstock source'!$A$1:$B$8,2,FALSE)</f>
        <v>wood</v>
      </c>
      <c r="Q1195" t="str">
        <f>VLOOKUP($F1195,'PAHs abbreviations'!$A$2:$B$17,2,FALSE)</f>
        <v>Nap</v>
      </c>
      <c r="R1195" s="3">
        <v>1.08</v>
      </c>
    </row>
    <row r="1196" spans="1:18" hidden="1">
      <c r="A1196" t="s">
        <v>4</v>
      </c>
      <c r="B1196" t="s">
        <v>18</v>
      </c>
      <c r="C1196" t="s">
        <v>37</v>
      </c>
      <c r="D1196">
        <v>500</v>
      </c>
      <c r="E1196" t="s">
        <v>119</v>
      </c>
      <c r="F1196" t="s">
        <v>51</v>
      </c>
      <c r="G1196" t="s">
        <v>46</v>
      </c>
      <c r="H1196" s="3">
        <v>0.55700000000000005</v>
      </c>
      <c r="I1196" t="s">
        <v>0</v>
      </c>
      <c r="J1196" s="1" t="s">
        <v>119</v>
      </c>
      <c r="K1196" s="1" t="s">
        <v>119</v>
      </c>
      <c r="L1196" t="b">
        <f>IF(COUNTIF(carcinogens!$A$2:$A$35,F1196),TRUE,FALSE)</f>
        <v>0</v>
      </c>
      <c r="M1196" t="b">
        <f t="shared" si="62"/>
        <v>0</v>
      </c>
      <c r="N1196" s="3">
        <f t="shared" si="65"/>
        <v>0.55700000000000005</v>
      </c>
      <c r="O1196" t="b">
        <f t="shared" si="64"/>
        <v>0</v>
      </c>
      <c r="P1196" t="str">
        <f>VLOOKUP(C1196,'Feedstock source'!$A$1:$B$8,2,FALSE)</f>
        <v>wood</v>
      </c>
      <c r="Q1196" t="str">
        <f>VLOOKUP($F1196,'PAHs abbreviations'!$A$2:$B$17,2,FALSE)</f>
        <v>Phen</v>
      </c>
      <c r="R1196" s="3">
        <v>0.55700000000000005</v>
      </c>
    </row>
    <row r="1197" spans="1:18" hidden="1">
      <c r="A1197" t="s">
        <v>4</v>
      </c>
      <c r="B1197" t="s">
        <v>18</v>
      </c>
      <c r="C1197" t="s">
        <v>37</v>
      </c>
      <c r="D1197">
        <v>500</v>
      </c>
      <c r="E1197" t="s">
        <v>119</v>
      </c>
      <c r="F1197" t="s">
        <v>51</v>
      </c>
      <c r="G1197" t="s">
        <v>46</v>
      </c>
      <c r="H1197" s="3">
        <v>0.68100000000000005</v>
      </c>
      <c r="I1197" t="s">
        <v>0</v>
      </c>
      <c r="J1197" s="1" t="s">
        <v>119</v>
      </c>
      <c r="K1197" s="1" t="s">
        <v>119</v>
      </c>
      <c r="L1197" t="b">
        <f>IF(COUNTIF(carcinogens!$A$2:$A$35,F1197),TRUE,FALSE)</f>
        <v>0</v>
      </c>
      <c r="M1197" t="b">
        <f t="shared" si="62"/>
        <v>0</v>
      </c>
      <c r="N1197" s="3">
        <f t="shared" si="65"/>
        <v>0.68100000000000005</v>
      </c>
      <c r="O1197" t="b">
        <f t="shared" si="64"/>
        <v>0</v>
      </c>
      <c r="P1197" t="str">
        <f>VLOOKUP(C1197,'Feedstock source'!$A$1:$B$8,2,FALSE)</f>
        <v>wood</v>
      </c>
      <c r="Q1197" t="str">
        <f>VLOOKUP($F1197,'PAHs abbreviations'!$A$2:$B$17,2,FALSE)</f>
        <v>Phen</v>
      </c>
      <c r="R1197" s="3">
        <v>0.68100000000000005</v>
      </c>
    </row>
    <row r="1198" spans="1:18" hidden="1">
      <c r="A1198" t="s">
        <v>4</v>
      </c>
      <c r="B1198" t="s">
        <v>18</v>
      </c>
      <c r="C1198" t="s">
        <v>37</v>
      </c>
      <c r="D1198">
        <v>500</v>
      </c>
      <c r="E1198" t="s">
        <v>119</v>
      </c>
      <c r="F1198" t="s">
        <v>51</v>
      </c>
      <c r="G1198" t="s">
        <v>46</v>
      </c>
      <c r="H1198" s="3">
        <v>0.70799999999999996</v>
      </c>
      <c r="I1198" t="s">
        <v>0</v>
      </c>
      <c r="J1198" s="1" t="s">
        <v>119</v>
      </c>
      <c r="K1198" s="1" t="s">
        <v>119</v>
      </c>
      <c r="L1198" t="b">
        <f>IF(COUNTIF(carcinogens!$A$2:$A$35,F1198),TRUE,FALSE)</f>
        <v>0</v>
      </c>
      <c r="M1198" t="b">
        <f t="shared" si="62"/>
        <v>0</v>
      </c>
      <c r="N1198" s="3">
        <f t="shared" si="65"/>
        <v>0.70799999999999996</v>
      </c>
      <c r="O1198" t="b">
        <f t="shared" si="64"/>
        <v>0</v>
      </c>
      <c r="P1198" t="str">
        <f>VLOOKUP(C1198,'Feedstock source'!$A$1:$B$8,2,FALSE)</f>
        <v>wood</v>
      </c>
      <c r="Q1198" t="str">
        <f>VLOOKUP($F1198,'PAHs abbreviations'!$A$2:$B$17,2,FALSE)</f>
        <v>Phen</v>
      </c>
      <c r="R1198" s="3">
        <v>0.70799999999999996</v>
      </c>
    </row>
    <row r="1199" spans="1:18" hidden="1">
      <c r="A1199" t="s">
        <v>4</v>
      </c>
      <c r="B1199" t="s">
        <v>18</v>
      </c>
      <c r="C1199" t="s">
        <v>37</v>
      </c>
      <c r="D1199">
        <v>500</v>
      </c>
      <c r="E1199" t="s">
        <v>119</v>
      </c>
      <c r="F1199" t="s">
        <v>54</v>
      </c>
      <c r="G1199" t="s">
        <v>46</v>
      </c>
      <c r="H1199" s="3">
        <v>0.17399999999999999</v>
      </c>
      <c r="I1199" t="s">
        <v>0</v>
      </c>
      <c r="J1199" s="1" t="s">
        <v>119</v>
      </c>
      <c r="K1199" s="1" t="s">
        <v>119</v>
      </c>
      <c r="L1199" t="b">
        <f>IF(COUNTIF(carcinogens!$A$2:$A$35,F1199),TRUE,FALSE)</f>
        <v>0</v>
      </c>
      <c r="M1199" t="b">
        <f t="shared" si="62"/>
        <v>0</v>
      </c>
      <c r="N1199" s="3">
        <f t="shared" si="65"/>
        <v>0.17399999999999999</v>
      </c>
      <c r="O1199" t="b">
        <f t="shared" si="64"/>
        <v>0</v>
      </c>
      <c r="P1199" t="str">
        <f>VLOOKUP(C1199,'Feedstock source'!$A$1:$B$8,2,FALSE)</f>
        <v>wood</v>
      </c>
      <c r="Q1199" t="str">
        <f>VLOOKUP($F1199,'PAHs abbreviations'!$A$2:$B$17,2,FALSE)</f>
        <v>Pyr</v>
      </c>
      <c r="R1199" s="3">
        <v>0.17399999999999999</v>
      </c>
    </row>
    <row r="1200" spans="1:18" hidden="1">
      <c r="A1200" t="s">
        <v>4</v>
      </c>
      <c r="B1200" t="s">
        <v>18</v>
      </c>
      <c r="C1200" t="s">
        <v>37</v>
      </c>
      <c r="D1200">
        <v>500</v>
      </c>
      <c r="E1200" t="s">
        <v>119</v>
      </c>
      <c r="F1200" t="s">
        <v>54</v>
      </c>
      <c r="G1200" t="s">
        <v>46</v>
      </c>
      <c r="H1200" s="3">
        <v>0.20799999999999999</v>
      </c>
      <c r="I1200" t="s">
        <v>0</v>
      </c>
      <c r="J1200" s="1" t="s">
        <v>119</v>
      </c>
      <c r="K1200" s="1" t="s">
        <v>119</v>
      </c>
      <c r="L1200" t="b">
        <f>IF(COUNTIF(carcinogens!$A$2:$A$35,F1200),TRUE,FALSE)</f>
        <v>0</v>
      </c>
      <c r="M1200" t="b">
        <f t="shared" si="62"/>
        <v>0</v>
      </c>
      <c r="N1200" s="3">
        <f t="shared" si="65"/>
        <v>0.20799999999999999</v>
      </c>
      <c r="O1200" t="b">
        <f t="shared" si="64"/>
        <v>0</v>
      </c>
      <c r="P1200" t="str">
        <f>VLOOKUP(C1200,'Feedstock source'!$A$1:$B$8,2,FALSE)</f>
        <v>wood</v>
      </c>
      <c r="Q1200" t="str">
        <f>VLOOKUP($F1200,'PAHs abbreviations'!$A$2:$B$17,2,FALSE)</f>
        <v>Pyr</v>
      </c>
      <c r="R1200" s="3">
        <v>0.20799999999999999</v>
      </c>
    </row>
    <row r="1201" spans="1:18" hidden="1">
      <c r="A1201" t="s">
        <v>4</v>
      </c>
      <c r="B1201" t="s">
        <v>18</v>
      </c>
      <c r="C1201" t="s">
        <v>37</v>
      </c>
      <c r="D1201">
        <v>500</v>
      </c>
      <c r="E1201" t="s">
        <v>119</v>
      </c>
      <c r="F1201" t="s">
        <v>54</v>
      </c>
      <c r="G1201" t="s">
        <v>46</v>
      </c>
      <c r="H1201" s="3">
        <v>0.22900000000000001</v>
      </c>
      <c r="I1201" t="s">
        <v>0</v>
      </c>
      <c r="J1201" s="1" t="s">
        <v>119</v>
      </c>
      <c r="K1201" s="1" t="s">
        <v>119</v>
      </c>
      <c r="L1201" t="b">
        <f>IF(COUNTIF(carcinogens!$A$2:$A$35,F1201),TRUE,FALSE)</f>
        <v>0</v>
      </c>
      <c r="M1201" t="b">
        <f t="shared" si="62"/>
        <v>0</v>
      </c>
      <c r="N1201" s="3">
        <f t="shared" si="65"/>
        <v>0.22900000000000001</v>
      </c>
      <c r="O1201" t="b">
        <f t="shared" si="64"/>
        <v>0</v>
      </c>
      <c r="P1201" t="str">
        <f>VLOOKUP(C1201,'Feedstock source'!$A$1:$B$8,2,FALSE)</f>
        <v>wood</v>
      </c>
      <c r="Q1201" t="str">
        <f>VLOOKUP($F1201,'PAHs abbreviations'!$A$2:$B$17,2,FALSE)</f>
        <v>Pyr</v>
      </c>
      <c r="R1201" s="3">
        <v>0.22900000000000001</v>
      </c>
    </row>
    <row r="1202" spans="1:18" hidden="1">
      <c r="A1202" t="s">
        <v>5</v>
      </c>
      <c r="B1202" t="s">
        <v>19</v>
      </c>
      <c r="C1202" t="s">
        <v>37</v>
      </c>
      <c r="D1202">
        <v>600</v>
      </c>
      <c r="E1202" t="s">
        <v>119</v>
      </c>
      <c r="F1202" t="s">
        <v>49</v>
      </c>
      <c r="G1202" t="s">
        <v>46</v>
      </c>
      <c r="H1202" s="3">
        <v>2.98</v>
      </c>
      <c r="I1202" t="s">
        <v>0</v>
      </c>
      <c r="J1202" s="1" t="s">
        <v>119</v>
      </c>
      <c r="K1202" s="1" t="s">
        <v>119</v>
      </c>
      <c r="L1202" t="b">
        <f>IF(COUNTIF(carcinogens!$A$2:$A$35,F1202),TRUE,FALSE)</f>
        <v>0</v>
      </c>
      <c r="M1202" t="b">
        <f t="shared" si="62"/>
        <v>0</v>
      </c>
      <c r="N1202" s="3">
        <f t="shared" si="65"/>
        <v>2.98</v>
      </c>
      <c r="O1202" t="b">
        <f t="shared" si="64"/>
        <v>0</v>
      </c>
      <c r="P1202" t="str">
        <f>VLOOKUP(C1202,'Feedstock source'!$A$1:$B$8,2,FALSE)</f>
        <v>wood</v>
      </c>
      <c r="Q1202" t="str">
        <f>VLOOKUP($F1202,'PAHs abbreviations'!$A$2:$B$17,2,FALSE)</f>
        <v>Ace</v>
      </c>
      <c r="R1202" s="3">
        <v>2.98</v>
      </c>
    </row>
    <row r="1203" spans="1:18" hidden="1">
      <c r="A1203" t="s">
        <v>5</v>
      </c>
      <c r="B1203" t="s">
        <v>19</v>
      </c>
      <c r="C1203" t="s">
        <v>37</v>
      </c>
      <c r="D1203">
        <v>600</v>
      </c>
      <c r="E1203" t="s">
        <v>119</v>
      </c>
      <c r="F1203" t="s">
        <v>49</v>
      </c>
      <c r="G1203" t="s">
        <v>46</v>
      </c>
      <c r="H1203" s="3">
        <v>3.23</v>
      </c>
      <c r="I1203" t="s">
        <v>0</v>
      </c>
      <c r="J1203" s="1" t="s">
        <v>119</v>
      </c>
      <c r="K1203" s="1" t="s">
        <v>119</v>
      </c>
      <c r="L1203" t="b">
        <f>IF(COUNTIF(carcinogens!$A$2:$A$35,F1203),TRUE,FALSE)</f>
        <v>0</v>
      </c>
      <c r="M1203" t="b">
        <f t="shared" si="62"/>
        <v>0</v>
      </c>
      <c r="N1203" s="3">
        <f t="shared" si="65"/>
        <v>3.23</v>
      </c>
      <c r="O1203" t="b">
        <f t="shared" si="64"/>
        <v>0</v>
      </c>
      <c r="P1203" t="str">
        <f>VLOOKUP(C1203,'Feedstock source'!$A$1:$B$8,2,FALSE)</f>
        <v>wood</v>
      </c>
      <c r="Q1203" t="str">
        <f>VLOOKUP($F1203,'PAHs abbreviations'!$A$2:$B$17,2,FALSE)</f>
        <v>Ace</v>
      </c>
      <c r="R1203" s="3">
        <v>3.23</v>
      </c>
    </row>
    <row r="1204" spans="1:18" hidden="1">
      <c r="A1204" t="s">
        <v>5</v>
      </c>
      <c r="B1204" t="s">
        <v>19</v>
      </c>
      <c r="C1204" t="s">
        <v>37</v>
      </c>
      <c r="D1204">
        <v>600</v>
      </c>
      <c r="E1204" t="s">
        <v>119</v>
      </c>
      <c r="F1204" t="s">
        <v>49</v>
      </c>
      <c r="G1204" t="s">
        <v>46</v>
      </c>
      <c r="H1204" s="3">
        <v>3.39</v>
      </c>
      <c r="I1204" t="s">
        <v>0</v>
      </c>
      <c r="J1204" s="1" t="s">
        <v>119</v>
      </c>
      <c r="K1204" s="1" t="s">
        <v>119</v>
      </c>
      <c r="L1204" t="b">
        <f>IF(COUNTIF(carcinogens!$A$2:$A$35,F1204),TRUE,FALSE)</f>
        <v>0</v>
      </c>
      <c r="M1204" t="b">
        <f t="shared" si="62"/>
        <v>0</v>
      </c>
      <c r="N1204" s="3">
        <f t="shared" si="65"/>
        <v>3.39</v>
      </c>
      <c r="O1204" t="b">
        <f t="shared" si="64"/>
        <v>0</v>
      </c>
      <c r="P1204" t="str">
        <f>VLOOKUP(C1204,'Feedstock source'!$A$1:$B$8,2,FALSE)</f>
        <v>wood</v>
      </c>
      <c r="Q1204" t="str">
        <f>VLOOKUP($F1204,'PAHs abbreviations'!$A$2:$B$17,2,FALSE)</f>
        <v>Ace</v>
      </c>
      <c r="R1204" s="3">
        <v>3.39</v>
      </c>
    </row>
    <row r="1205" spans="1:18" hidden="1">
      <c r="A1205" t="s">
        <v>5</v>
      </c>
      <c r="B1205" t="s">
        <v>19</v>
      </c>
      <c r="C1205" t="s">
        <v>37</v>
      </c>
      <c r="D1205">
        <v>600</v>
      </c>
      <c r="E1205" t="s">
        <v>119</v>
      </c>
      <c r="F1205" t="s">
        <v>48</v>
      </c>
      <c r="G1205" t="s">
        <v>46</v>
      </c>
      <c r="H1205" s="3">
        <v>15.8</v>
      </c>
      <c r="I1205" t="s">
        <v>0</v>
      </c>
      <c r="J1205" s="1" t="s">
        <v>119</v>
      </c>
      <c r="K1205" s="1" t="s">
        <v>119</v>
      </c>
      <c r="L1205" t="b">
        <f>IF(COUNTIF(carcinogens!$A$2:$A$35,F1205),TRUE,FALSE)</f>
        <v>0</v>
      </c>
      <c r="M1205" t="b">
        <f t="shared" si="62"/>
        <v>0</v>
      </c>
      <c r="N1205" s="3">
        <f t="shared" si="65"/>
        <v>15.8</v>
      </c>
      <c r="O1205" t="b">
        <f t="shared" si="64"/>
        <v>0</v>
      </c>
      <c r="P1205" t="str">
        <f>VLOOKUP(C1205,'Feedstock source'!$A$1:$B$8,2,FALSE)</f>
        <v>wood</v>
      </c>
      <c r="Q1205" t="str">
        <f>VLOOKUP($F1205,'PAHs abbreviations'!$A$2:$B$17,2,FALSE)</f>
        <v>Acy</v>
      </c>
      <c r="R1205" s="3">
        <v>15.8</v>
      </c>
    </row>
    <row r="1206" spans="1:18" hidden="1">
      <c r="A1206" t="s">
        <v>5</v>
      </c>
      <c r="B1206" t="s">
        <v>19</v>
      </c>
      <c r="C1206" t="s">
        <v>37</v>
      </c>
      <c r="D1206">
        <v>600</v>
      </c>
      <c r="E1206" t="s">
        <v>119</v>
      </c>
      <c r="F1206" t="s">
        <v>48</v>
      </c>
      <c r="G1206" t="s">
        <v>46</v>
      </c>
      <c r="H1206" s="3">
        <v>17.600000000000001</v>
      </c>
      <c r="I1206" t="s">
        <v>0</v>
      </c>
      <c r="J1206" s="1" t="s">
        <v>119</v>
      </c>
      <c r="K1206" s="1" t="s">
        <v>119</v>
      </c>
      <c r="L1206" t="b">
        <f>IF(COUNTIF(carcinogens!$A$2:$A$35,F1206),TRUE,FALSE)</f>
        <v>0</v>
      </c>
      <c r="M1206" t="b">
        <f t="shared" si="62"/>
        <v>0</v>
      </c>
      <c r="N1206" s="3">
        <f t="shared" si="65"/>
        <v>17.600000000000001</v>
      </c>
      <c r="O1206" t="b">
        <f t="shared" si="64"/>
        <v>0</v>
      </c>
      <c r="P1206" t="str">
        <f>VLOOKUP(C1206,'Feedstock source'!$A$1:$B$8,2,FALSE)</f>
        <v>wood</v>
      </c>
      <c r="Q1206" t="str">
        <f>VLOOKUP($F1206,'PAHs abbreviations'!$A$2:$B$17,2,FALSE)</f>
        <v>Acy</v>
      </c>
      <c r="R1206" s="3">
        <v>17.600000000000001</v>
      </c>
    </row>
    <row r="1207" spans="1:18" hidden="1">
      <c r="A1207" t="s">
        <v>5</v>
      </c>
      <c r="B1207" t="s">
        <v>19</v>
      </c>
      <c r="C1207" t="s">
        <v>37</v>
      </c>
      <c r="D1207">
        <v>600</v>
      </c>
      <c r="E1207" t="s">
        <v>119</v>
      </c>
      <c r="F1207" t="s">
        <v>48</v>
      </c>
      <c r="G1207" t="s">
        <v>46</v>
      </c>
      <c r="H1207" s="3">
        <v>18</v>
      </c>
      <c r="I1207" t="s">
        <v>0</v>
      </c>
      <c r="J1207" s="1" t="s">
        <v>119</v>
      </c>
      <c r="K1207" s="1" t="s">
        <v>119</v>
      </c>
      <c r="L1207" t="b">
        <f>IF(COUNTIF(carcinogens!$A$2:$A$35,F1207),TRUE,FALSE)</f>
        <v>0</v>
      </c>
      <c r="M1207" t="b">
        <f t="shared" si="62"/>
        <v>0</v>
      </c>
      <c r="N1207" s="3">
        <f t="shared" si="65"/>
        <v>18</v>
      </c>
      <c r="O1207" t="b">
        <f t="shared" si="64"/>
        <v>0</v>
      </c>
      <c r="P1207" t="str">
        <f>VLOOKUP(C1207,'Feedstock source'!$A$1:$B$8,2,FALSE)</f>
        <v>wood</v>
      </c>
      <c r="Q1207" t="str">
        <f>VLOOKUP($F1207,'PAHs abbreviations'!$A$2:$B$17,2,FALSE)</f>
        <v>Acy</v>
      </c>
      <c r="R1207" s="3">
        <v>18</v>
      </c>
    </row>
    <row r="1208" spans="1:18" hidden="1">
      <c r="A1208" t="s">
        <v>5</v>
      </c>
      <c r="B1208" t="s">
        <v>19</v>
      </c>
      <c r="C1208" t="s">
        <v>37</v>
      </c>
      <c r="D1208">
        <v>600</v>
      </c>
      <c r="E1208" t="s">
        <v>119</v>
      </c>
      <c r="F1208" t="s">
        <v>52</v>
      </c>
      <c r="G1208" t="s">
        <v>46</v>
      </c>
      <c r="H1208" s="3">
        <v>2.98</v>
      </c>
      <c r="I1208" t="s">
        <v>0</v>
      </c>
      <c r="J1208" s="1" t="s">
        <v>119</v>
      </c>
      <c r="K1208" s="1" t="s">
        <v>119</v>
      </c>
      <c r="L1208" t="b">
        <f>IF(COUNTIF(carcinogens!$A$2:$A$35,F1208),TRUE,FALSE)</f>
        <v>0</v>
      </c>
      <c r="M1208" t="b">
        <f t="shared" si="62"/>
        <v>0</v>
      </c>
      <c r="N1208" s="3">
        <f t="shared" si="65"/>
        <v>2.98</v>
      </c>
      <c r="O1208" t="b">
        <f t="shared" si="64"/>
        <v>0</v>
      </c>
      <c r="P1208" t="str">
        <f>VLOOKUP(C1208,'Feedstock source'!$A$1:$B$8,2,FALSE)</f>
        <v>wood</v>
      </c>
      <c r="Q1208" t="str">
        <f>VLOOKUP($F1208,'PAHs abbreviations'!$A$2:$B$17,2,FALSE)</f>
        <v>Ant</v>
      </c>
      <c r="R1208" s="3">
        <v>2.98</v>
      </c>
    </row>
    <row r="1209" spans="1:18" hidden="1">
      <c r="A1209" t="s">
        <v>5</v>
      </c>
      <c r="B1209" t="s">
        <v>19</v>
      </c>
      <c r="C1209" t="s">
        <v>37</v>
      </c>
      <c r="D1209">
        <v>600</v>
      </c>
      <c r="E1209" t="s">
        <v>119</v>
      </c>
      <c r="F1209" t="s">
        <v>52</v>
      </c>
      <c r="G1209" t="s">
        <v>46</v>
      </c>
      <c r="H1209" s="3">
        <v>3.33</v>
      </c>
      <c r="I1209" t="s">
        <v>0</v>
      </c>
      <c r="J1209" s="1" t="s">
        <v>119</v>
      </c>
      <c r="K1209" s="1" t="s">
        <v>119</v>
      </c>
      <c r="L1209" t="b">
        <f>IF(COUNTIF(carcinogens!$A$2:$A$35,F1209),TRUE,FALSE)</f>
        <v>0</v>
      </c>
      <c r="M1209" t="b">
        <f t="shared" si="62"/>
        <v>0</v>
      </c>
      <c r="N1209" s="3">
        <f t="shared" si="65"/>
        <v>3.33</v>
      </c>
      <c r="O1209" t="b">
        <f t="shared" si="64"/>
        <v>0</v>
      </c>
      <c r="P1209" t="str">
        <f>VLOOKUP(C1209,'Feedstock source'!$A$1:$B$8,2,FALSE)</f>
        <v>wood</v>
      </c>
      <c r="Q1209" t="str">
        <f>VLOOKUP($F1209,'PAHs abbreviations'!$A$2:$B$17,2,FALSE)</f>
        <v>Ant</v>
      </c>
      <c r="R1209" s="3">
        <v>3.33</v>
      </c>
    </row>
    <row r="1210" spans="1:18" hidden="1">
      <c r="A1210" t="s">
        <v>5</v>
      </c>
      <c r="B1210" t="s">
        <v>19</v>
      </c>
      <c r="C1210" t="s">
        <v>37</v>
      </c>
      <c r="D1210">
        <v>600</v>
      </c>
      <c r="E1210" t="s">
        <v>119</v>
      </c>
      <c r="F1210" t="s">
        <v>52</v>
      </c>
      <c r="G1210" t="s">
        <v>46</v>
      </c>
      <c r="H1210" s="3">
        <v>3.47</v>
      </c>
      <c r="I1210" t="s">
        <v>0</v>
      </c>
      <c r="J1210" s="1" t="s">
        <v>119</v>
      </c>
      <c r="K1210" s="1" t="s">
        <v>119</v>
      </c>
      <c r="L1210" t="b">
        <f>IF(COUNTIF(carcinogens!$A$2:$A$35,F1210),TRUE,FALSE)</f>
        <v>0</v>
      </c>
      <c r="M1210" t="b">
        <f t="shared" si="62"/>
        <v>0</v>
      </c>
      <c r="N1210" s="3">
        <f t="shared" si="65"/>
        <v>3.47</v>
      </c>
      <c r="O1210" t="b">
        <f t="shared" si="64"/>
        <v>0</v>
      </c>
      <c r="P1210" t="str">
        <f>VLOOKUP(C1210,'Feedstock source'!$A$1:$B$8,2,FALSE)</f>
        <v>wood</v>
      </c>
      <c r="Q1210" t="str">
        <f>VLOOKUP($F1210,'PAHs abbreviations'!$A$2:$B$17,2,FALSE)</f>
        <v>Ant</v>
      </c>
      <c r="R1210" s="3">
        <v>3.47</v>
      </c>
    </row>
    <row r="1211" spans="1:18" hidden="1">
      <c r="A1211" t="s">
        <v>5</v>
      </c>
      <c r="B1211" t="s">
        <v>19</v>
      </c>
      <c r="C1211" t="s">
        <v>37</v>
      </c>
      <c r="D1211">
        <v>600</v>
      </c>
      <c r="E1211" t="s">
        <v>119</v>
      </c>
      <c r="F1211" t="s">
        <v>55</v>
      </c>
      <c r="G1211" t="s">
        <v>46</v>
      </c>
      <c r="H1211" s="3">
        <v>1.34</v>
      </c>
      <c r="I1211" t="s">
        <v>0</v>
      </c>
      <c r="J1211" s="1" t="s">
        <v>119</v>
      </c>
      <c r="K1211" s="1" t="s">
        <v>119</v>
      </c>
      <c r="L1211" t="b">
        <f>IF(COUNTIF(carcinogens!$A$2:$A$35,F1211),TRUE,FALSE)</f>
        <v>1</v>
      </c>
      <c r="M1211" t="b">
        <f t="shared" si="62"/>
        <v>0</v>
      </c>
      <c r="N1211" s="3">
        <f t="shared" si="65"/>
        <v>1.34</v>
      </c>
      <c r="O1211" t="b">
        <f t="shared" si="64"/>
        <v>0</v>
      </c>
      <c r="P1211" t="str">
        <f>VLOOKUP(C1211,'Feedstock source'!$A$1:$B$8,2,FALSE)</f>
        <v>wood</v>
      </c>
      <c r="Q1211" t="str">
        <f>VLOOKUP($F1211,'PAHs abbreviations'!$A$2:$B$17,2,FALSE)</f>
        <v>B(a)A</v>
      </c>
      <c r="R1211" s="3">
        <v>1.34</v>
      </c>
    </row>
    <row r="1212" spans="1:18" hidden="1">
      <c r="A1212" t="s">
        <v>5</v>
      </c>
      <c r="B1212" t="s">
        <v>19</v>
      </c>
      <c r="C1212" t="s">
        <v>37</v>
      </c>
      <c r="D1212">
        <v>600</v>
      </c>
      <c r="E1212" t="s">
        <v>119</v>
      </c>
      <c r="F1212" t="s">
        <v>55</v>
      </c>
      <c r="G1212" t="s">
        <v>46</v>
      </c>
      <c r="H1212" s="3">
        <v>1.48</v>
      </c>
      <c r="I1212" t="s">
        <v>0</v>
      </c>
      <c r="J1212" s="1" t="s">
        <v>119</v>
      </c>
      <c r="K1212" s="1" t="s">
        <v>119</v>
      </c>
      <c r="L1212" t="b">
        <f>IF(COUNTIF(carcinogens!$A$2:$A$35,F1212),TRUE,FALSE)</f>
        <v>1</v>
      </c>
      <c r="M1212" t="b">
        <f t="shared" si="62"/>
        <v>0</v>
      </c>
      <c r="N1212" s="3">
        <f t="shared" si="65"/>
        <v>1.48</v>
      </c>
      <c r="O1212" t="b">
        <f t="shared" si="64"/>
        <v>0</v>
      </c>
      <c r="P1212" t="str">
        <f>VLOOKUP(C1212,'Feedstock source'!$A$1:$B$8,2,FALSE)</f>
        <v>wood</v>
      </c>
      <c r="Q1212" t="str">
        <f>VLOOKUP($F1212,'PAHs abbreviations'!$A$2:$B$17,2,FALSE)</f>
        <v>B(a)A</v>
      </c>
      <c r="R1212" s="3">
        <v>1.48</v>
      </c>
    </row>
    <row r="1213" spans="1:18" hidden="1">
      <c r="A1213" t="s">
        <v>5</v>
      </c>
      <c r="B1213" t="s">
        <v>19</v>
      </c>
      <c r="C1213" t="s">
        <v>37</v>
      </c>
      <c r="D1213">
        <v>600</v>
      </c>
      <c r="E1213" t="s">
        <v>119</v>
      </c>
      <c r="F1213" t="s">
        <v>55</v>
      </c>
      <c r="G1213" t="s">
        <v>46</v>
      </c>
      <c r="H1213" s="3">
        <v>1.53</v>
      </c>
      <c r="I1213" t="s">
        <v>0</v>
      </c>
      <c r="J1213" s="1" t="s">
        <v>119</v>
      </c>
      <c r="K1213" s="1" t="s">
        <v>119</v>
      </c>
      <c r="L1213" t="b">
        <f>IF(COUNTIF(carcinogens!$A$2:$A$35,F1213),TRUE,FALSE)</f>
        <v>1</v>
      </c>
      <c r="M1213" t="b">
        <f t="shared" si="62"/>
        <v>0</v>
      </c>
      <c r="N1213" s="3">
        <f t="shared" si="65"/>
        <v>1.53</v>
      </c>
      <c r="O1213" t="b">
        <f t="shared" si="64"/>
        <v>0</v>
      </c>
      <c r="P1213" t="str">
        <f>VLOOKUP(C1213,'Feedstock source'!$A$1:$B$8,2,FALSE)</f>
        <v>wood</v>
      </c>
      <c r="Q1213" t="str">
        <f>VLOOKUP($F1213,'PAHs abbreviations'!$A$2:$B$17,2,FALSE)</f>
        <v>B(a)A</v>
      </c>
      <c r="R1213" s="3">
        <v>1.53</v>
      </c>
    </row>
    <row r="1214" spans="1:18" hidden="1">
      <c r="A1214" t="s">
        <v>5</v>
      </c>
      <c r="B1214" t="s">
        <v>19</v>
      </c>
      <c r="C1214" t="s">
        <v>37</v>
      </c>
      <c r="D1214">
        <v>600</v>
      </c>
      <c r="E1214" t="s">
        <v>119</v>
      </c>
      <c r="F1214" t="s">
        <v>59</v>
      </c>
      <c r="G1214" t="s">
        <v>46</v>
      </c>
      <c r="H1214" s="3">
        <v>1.4</v>
      </c>
      <c r="I1214" t="s">
        <v>0</v>
      </c>
      <c r="J1214" s="1" t="s">
        <v>119</v>
      </c>
      <c r="K1214" s="1" t="s">
        <v>119</v>
      </c>
      <c r="L1214" t="b">
        <f>IF(COUNTIF(carcinogens!$A$2:$A$35,F1214),TRUE,FALSE)</f>
        <v>1</v>
      </c>
      <c r="M1214" t="b">
        <f t="shared" si="62"/>
        <v>0</v>
      </c>
      <c r="N1214" s="3">
        <f t="shared" si="65"/>
        <v>1.4</v>
      </c>
      <c r="O1214" t="b">
        <f t="shared" si="64"/>
        <v>0</v>
      </c>
      <c r="P1214" t="str">
        <f>VLOOKUP(C1214,'Feedstock source'!$A$1:$B$8,2,FALSE)</f>
        <v>wood</v>
      </c>
      <c r="Q1214" t="str">
        <f>VLOOKUP($F1214,'PAHs abbreviations'!$A$2:$B$17,2,FALSE)</f>
        <v>B(a)P</v>
      </c>
      <c r="R1214" s="3">
        <v>1.4</v>
      </c>
    </row>
    <row r="1215" spans="1:18" hidden="1">
      <c r="A1215" t="s">
        <v>5</v>
      </c>
      <c r="B1215" t="s">
        <v>19</v>
      </c>
      <c r="C1215" t="s">
        <v>37</v>
      </c>
      <c r="D1215">
        <v>600</v>
      </c>
      <c r="E1215" t="s">
        <v>119</v>
      </c>
      <c r="F1215" t="s">
        <v>59</v>
      </c>
      <c r="G1215" t="s">
        <v>46</v>
      </c>
      <c r="H1215" s="3">
        <v>1.61</v>
      </c>
      <c r="I1215" t="s">
        <v>0</v>
      </c>
      <c r="J1215" s="1" t="s">
        <v>119</v>
      </c>
      <c r="K1215" s="1" t="s">
        <v>119</v>
      </c>
      <c r="L1215" t="b">
        <f>IF(COUNTIF(carcinogens!$A$2:$A$35,F1215),TRUE,FALSE)</f>
        <v>1</v>
      </c>
      <c r="M1215" t="b">
        <f t="shared" si="62"/>
        <v>0</v>
      </c>
      <c r="N1215" s="3">
        <f t="shared" si="65"/>
        <v>1.61</v>
      </c>
      <c r="O1215" t="b">
        <f t="shared" si="64"/>
        <v>0</v>
      </c>
      <c r="P1215" t="str">
        <f>VLOOKUP(C1215,'Feedstock source'!$A$1:$B$8,2,FALSE)</f>
        <v>wood</v>
      </c>
      <c r="Q1215" t="str">
        <f>VLOOKUP($F1215,'PAHs abbreviations'!$A$2:$B$17,2,FALSE)</f>
        <v>B(a)P</v>
      </c>
      <c r="R1215" s="3">
        <v>1.61</v>
      </c>
    </row>
    <row r="1216" spans="1:18" hidden="1">
      <c r="A1216" t="s">
        <v>5</v>
      </c>
      <c r="B1216" t="s">
        <v>19</v>
      </c>
      <c r="C1216" t="s">
        <v>37</v>
      </c>
      <c r="D1216">
        <v>600</v>
      </c>
      <c r="E1216" t="s">
        <v>119</v>
      </c>
      <c r="F1216" t="s">
        <v>59</v>
      </c>
      <c r="G1216" t="s">
        <v>46</v>
      </c>
      <c r="H1216" s="3">
        <v>1.69</v>
      </c>
      <c r="I1216" t="s">
        <v>0</v>
      </c>
      <c r="J1216" s="1" t="s">
        <v>119</v>
      </c>
      <c r="K1216" s="1" t="s">
        <v>119</v>
      </c>
      <c r="L1216" t="b">
        <f>IF(COUNTIF(carcinogens!$A$2:$A$35,F1216),TRUE,FALSE)</f>
        <v>1</v>
      </c>
      <c r="M1216" t="b">
        <f t="shared" si="62"/>
        <v>0</v>
      </c>
      <c r="N1216" s="3">
        <f t="shared" si="65"/>
        <v>1.69</v>
      </c>
      <c r="O1216" t="b">
        <f t="shared" si="64"/>
        <v>0</v>
      </c>
      <c r="P1216" t="str">
        <f>VLOOKUP(C1216,'Feedstock source'!$A$1:$B$8,2,FALSE)</f>
        <v>wood</v>
      </c>
      <c r="Q1216" t="str">
        <f>VLOOKUP($F1216,'PAHs abbreviations'!$A$2:$B$17,2,FALSE)</f>
        <v>B(a)P</v>
      </c>
      <c r="R1216" s="3">
        <v>1.69</v>
      </c>
    </row>
    <row r="1217" spans="1:18" hidden="1">
      <c r="A1217" t="s">
        <v>5</v>
      </c>
      <c r="B1217" t="s">
        <v>19</v>
      </c>
      <c r="C1217" t="s">
        <v>37</v>
      </c>
      <c r="D1217">
        <v>600</v>
      </c>
      <c r="E1217" t="s">
        <v>119</v>
      </c>
      <c r="F1217" t="s">
        <v>57</v>
      </c>
      <c r="G1217" t="s">
        <v>46</v>
      </c>
      <c r="H1217" s="3">
        <v>0.875</v>
      </c>
      <c r="I1217" t="s">
        <v>0</v>
      </c>
      <c r="J1217" s="1" t="s">
        <v>119</v>
      </c>
      <c r="K1217" s="1" t="s">
        <v>119</v>
      </c>
      <c r="L1217" t="b">
        <f>IF(COUNTIF(carcinogens!$A$2:$A$35,F1217),TRUE,FALSE)</f>
        <v>1</v>
      </c>
      <c r="M1217" t="b">
        <f t="shared" si="62"/>
        <v>0</v>
      </c>
      <c r="N1217" s="3">
        <f t="shared" si="65"/>
        <v>0.875</v>
      </c>
      <c r="O1217" t="b">
        <f t="shared" si="64"/>
        <v>0</v>
      </c>
      <c r="P1217" t="str">
        <f>VLOOKUP(C1217,'Feedstock source'!$A$1:$B$8,2,FALSE)</f>
        <v>wood</v>
      </c>
      <c r="Q1217" t="str">
        <f>VLOOKUP($F1217,'PAHs abbreviations'!$A$2:$B$17,2,FALSE)</f>
        <v>B(b)F</v>
      </c>
      <c r="R1217" s="3">
        <v>0.875</v>
      </c>
    </row>
    <row r="1218" spans="1:18" hidden="1">
      <c r="A1218" t="s">
        <v>5</v>
      </c>
      <c r="B1218" t="s">
        <v>19</v>
      </c>
      <c r="C1218" t="s">
        <v>37</v>
      </c>
      <c r="D1218">
        <v>600</v>
      </c>
      <c r="E1218" t="s">
        <v>119</v>
      </c>
      <c r="F1218" t="s">
        <v>57</v>
      </c>
      <c r="G1218" t="s">
        <v>46</v>
      </c>
      <c r="H1218" s="3">
        <v>0.97199999999999998</v>
      </c>
      <c r="I1218" t="s">
        <v>0</v>
      </c>
      <c r="J1218" s="1" t="s">
        <v>119</v>
      </c>
      <c r="K1218" s="1" t="s">
        <v>119</v>
      </c>
      <c r="L1218" t="b">
        <f>IF(COUNTIF(carcinogens!$A$2:$A$35,F1218),TRUE,FALSE)</f>
        <v>1</v>
      </c>
      <c r="M1218" t="b">
        <f t="shared" ref="M1218:M1281" si="66">IF(ISNUMBER(H1218),FALSE,TRUE)</f>
        <v>0</v>
      </c>
      <c r="N1218" s="3">
        <f t="shared" si="65"/>
        <v>0.97199999999999998</v>
      </c>
      <c r="O1218" t="b">
        <f t="shared" ref="O1218:O1281" si="67">IF(ISNUMBER(N1218),FALSE,TRUE)</f>
        <v>0</v>
      </c>
      <c r="P1218" t="str">
        <f>VLOOKUP(C1218,'Feedstock source'!$A$1:$B$8,2,FALSE)</f>
        <v>wood</v>
      </c>
      <c r="Q1218" t="str">
        <f>VLOOKUP($F1218,'PAHs abbreviations'!$A$2:$B$17,2,FALSE)</f>
        <v>B(b)F</v>
      </c>
      <c r="R1218" s="3">
        <v>0.97199999999999998</v>
      </c>
    </row>
    <row r="1219" spans="1:18" hidden="1">
      <c r="A1219" t="s">
        <v>5</v>
      </c>
      <c r="B1219" t="s">
        <v>19</v>
      </c>
      <c r="C1219" t="s">
        <v>37</v>
      </c>
      <c r="D1219">
        <v>600</v>
      </c>
      <c r="E1219" t="s">
        <v>119</v>
      </c>
      <c r="F1219" t="s">
        <v>57</v>
      </c>
      <c r="G1219" t="s">
        <v>46</v>
      </c>
      <c r="H1219" s="3">
        <v>0.97299999999999998</v>
      </c>
      <c r="I1219" t="s">
        <v>0</v>
      </c>
      <c r="J1219" s="1" t="s">
        <v>119</v>
      </c>
      <c r="K1219" s="1" t="s">
        <v>119</v>
      </c>
      <c r="L1219" t="b">
        <f>IF(COUNTIF(carcinogens!$A$2:$A$35,F1219),TRUE,FALSE)</f>
        <v>1</v>
      </c>
      <c r="M1219" t="b">
        <f t="shared" si="66"/>
        <v>0</v>
      </c>
      <c r="N1219" s="3">
        <f t="shared" si="65"/>
        <v>0.97299999999999998</v>
      </c>
      <c r="O1219" t="b">
        <f t="shared" si="67"/>
        <v>0</v>
      </c>
      <c r="P1219" t="str">
        <f>VLOOKUP(C1219,'Feedstock source'!$A$1:$B$8,2,FALSE)</f>
        <v>wood</v>
      </c>
      <c r="Q1219" t="str">
        <f>VLOOKUP($F1219,'PAHs abbreviations'!$A$2:$B$17,2,FALSE)</f>
        <v>B(b)F</v>
      </c>
      <c r="R1219" s="3">
        <v>0.97299999999999998</v>
      </c>
    </row>
    <row r="1220" spans="1:18" hidden="1">
      <c r="A1220" t="s">
        <v>5</v>
      </c>
      <c r="B1220" t="s">
        <v>19</v>
      </c>
      <c r="C1220" t="s">
        <v>37</v>
      </c>
      <c r="D1220">
        <v>600</v>
      </c>
      <c r="E1220" t="s">
        <v>119</v>
      </c>
      <c r="F1220" t="s">
        <v>61</v>
      </c>
      <c r="G1220" t="s">
        <v>46</v>
      </c>
      <c r="H1220" s="3">
        <v>0.53900000000000003</v>
      </c>
      <c r="I1220" t="s">
        <v>0</v>
      </c>
      <c r="J1220" s="1" t="s">
        <v>119</v>
      </c>
      <c r="K1220" s="1" t="s">
        <v>119</v>
      </c>
      <c r="L1220" t="b">
        <f>IF(COUNTIF(carcinogens!$A$2:$A$35,F1220),TRUE,FALSE)</f>
        <v>1</v>
      </c>
      <c r="M1220" t="b">
        <f t="shared" si="66"/>
        <v>0</v>
      </c>
      <c r="N1220" s="3">
        <f t="shared" si="65"/>
        <v>0.53900000000000003</v>
      </c>
      <c r="O1220" t="b">
        <f t="shared" si="67"/>
        <v>0</v>
      </c>
      <c r="P1220" t="str">
        <f>VLOOKUP(C1220,'Feedstock source'!$A$1:$B$8,2,FALSE)</f>
        <v>wood</v>
      </c>
      <c r="Q1220" t="str">
        <f>VLOOKUP($F1220,'PAHs abbreviations'!$A$2:$B$17,2,FALSE)</f>
        <v>B(ghi)P</v>
      </c>
      <c r="R1220" s="3">
        <v>0.53900000000000003</v>
      </c>
    </row>
    <row r="1221" spans="1:18" hidden="1">
      <c r="A1221" t="s">
        <v>5</v>
      </c>
      <c r="B1221" t="s">
        <v>19</v>
      </c>
      <c r="C1221" t="s">
        <v>37</v>
      </c>
      <c r="D1221">
        <v>600</v>
      </c>
      <c r="E1221" t="s">
        <v>119</v>
      </c>
      <c r="F1221" t="s">
        <v>61</v>
      </c>
      <c r="G1221" t="s">
        <v>46</v>
      </c>
      <c r="H1221" s="3">
        <v>0.58599999999999897</v>
      </c>
      <c r="I1221" t="s">
        <v>0</v>
      </c>
      <c r="J1221" s="1" t="s">
        <v>119</v>
      </c>
      <c r="K1221" s="1" t="s">
        <v>119</v>
      </c>
      <c r="L1221" t="b">
        <f>IF(COUNTIF(carcinogens!$A$2:$A$35,F1221),TRUE,FALSE)</f>
        <v>1</v>
      </c>
      <c r="M1221" t="b">
        <f t="shared" si="66"/>
        <v>0</v>
      </c>
      <c r="N1221" s="3">
        <f t="shared" si="65"/>
        <v>0.58599999999999897</v>
      </c>
      <c r="O1221" t="b">
        <f t="shared" si="67"/>
        <v>0</v>
      </c>
      <c r="P1221" t="str">
        <f>VLOOKUP(C1221,'Feedstock source'!$A$1:$B$8,2,FALSE)</f>
        <v>wood</v>
      </c>
      <c r="Q1221" t="str">
        <f>VLOOKUP($F1221,'PAHs abbreviations'!$A$2:$B$17,2,FALSE)</f>
        <v>B(ghi)P</v>
      </c>
      <c r="R1221" s="3">
        <v>0.58599999999999897</v>
      </c>
    </row>
    <row r="1222" spans="1:18" hidden="1">
      <c r="A1222" t="s">
        <v>5</v>
      </c>
      <c r="B1222" t="s">
        <v>19</v>
      </c>
      <c r="C1222" t="s">
        <v>37</v>
      </c>
      <c r="D1222">
        <v>600</v>
      </c>
      <c r="E1222" t="s">
        <v>119</v>
      </c>
      <c r="F1222" t="s">
        <v>61</v>
      </c>
      <c r="G1222" t="s">
        <v>46</v>
      </c>
      <c r="H1222" s="3">
        <v>0.61</v>
      </c>
      <c r="I1222" t="s">
        <v>0</v>
      </c>
      <c r="J1222" s="1" t="s">
        <v>119</v>
      </c>
      <c r="K1222" s="1" t="s">
        <v>119</v>
      </c>
      <c r="L1222" t="b">
        <f>IF(COUNTIF(carcinogens!$A$2:$A$35,F1222),TRUE,FALSE)</f>
        <v>1</v>
      </c>
      <c r="M1222" t="b">
        <f t="shared" si="66"/>
        <v>0</v>
      </c>
      <c r="N1222" s="3">
        <f t="shared" si="65"/>
        <v>0.61</v>
      </c>
      <c r="O1222" t="b">
        <f t="shared" si="67"/>
        <v>0</v>
      </c>
      <c r="P1222" t="str">
        <f>VLOOKUP(C1222,'Feedstock source'!$A$1:$B$8,2,FALSE)</f>
        <v>wood</v>
      </c>
      <c r="Q1222" t="str">
        <f>VLOOKUP($F1222,'PAHs abbreviations'!$A$2:$B$17,2,FALSE)</f>
        <v>B(ghi)P</v>
      </c>
      <c r="R1222" s="3">
        <v>0.61</v>
      </c>
    </row>
    <row r="1223" spans="1:18" hidden="1">
      <c r="A1223" t="s">
        <v>5</v>
      </c>
      <c r="B1223" t="s">
        <v>19</v>
      </c>
      <c r="C1223" t="s">
        <v>37</v>
      </c>
      <c r="D1223">
        <v>600</v>
      </c>
      <c r="E1223" t="s">
        <v>119</v>
      </c>
      <c r="F1223" t="s">
        <v>58</v>
      </c>
      <c r="G1223" t="s">
        <v>46</v>
      </c>
      <c r="H1223" s="3">
        <v>0.81399999999999995</v>
      </c>
      <c r="I1223" t="s">
        <v>0</v>
      </c>
      <c r="J1223" s="1" t="s">
        <v>119</v>
      </c>
      <c r="K1223" s="1" t="s">
        <v>119</v>
      </c>
      <c r="L1223" t="b">
        <f>IF(COUNTIF(carcinogens!$A$2:$A$35,F1223),TRUE,FALSE)</f>
        <v>1</v>
      </c>
      <c r="M1223" t="b">
        <f t="shared" si="66"/>
        <v>0</v>
      </c>
      <c r="N1223" s="3">
        <f t="shared" si="65"/>
        <v>0.81399999999999995</v>
      </c>
      <c r="O1223" t="b">
        <f t="shared" si="67"/>
        <v>0</v>
      </c>
      <c r="P1223" t="str">
        <f>VLOOKUP(C1223,'Feedstock source'!$A$1:$B$8,2,FALSE)</f>
        <v>wood</v>
      </c>
      <c r="Q1223" t="str">
        <f>VLOOKUP($F1223,'PAHs abbreviations'!$A$2:$B$17,2,FALSE)</f>
        <v>B(k)F</v>
      </c>
      <c r="R1223" s="3">
        <v>0.81399999999999995</v>
      </c>
    </row>
    <row r="1224" spans="1:18" hidden="1">
      <c r="A1224" t="s">
        <v>5</v>
      </c>
      <c r="B1224" t="s">
        <v>19</v>
      </c>
      <c r="C1224" t="s">
        <v>37</v>
      </c>
      <c r="D1224">
        <v>600</v>
      </c>
      <c r="E1224" t="s">
        <v>119</v>
      </c>
      <c r="F1224" t="s">
        <v>58</v>
      </c>
      <c r="G1224" t="s">
        <v>46</v>
      </c>
      <c r="H1224" s="3">
        <v>0.88600000000000001</v>
      </c>
      <c r="I1224" t="s">
        <v>0</v>
      </c>
      <c r="J1224" s="1" t="s">
        <v>119</v>
      </c>
      <c r="K1224" s="1" t="s">
        <v>119</v>
      </c>
      <c r="L1224" t="b">
        <f>IF(COUNTIF(carcinogens!$A$2:$A$35,F1224),TRUE,FALSE)</f>
        <v>1</v>
      </c>
      <c r="M1224" t="b">
        <f t="shared" si="66"/>
        <v>0</v>
      </c>
      <c r="N1224" s="3">
        <f t="shared" si="65"/>
        <v>0.88600000000000001</v>
      </c>
      <c r="O1224" t="b">
        <f t="shared" si="67"/>
        <v>0</v>
      </c>
      <c r="P1224" t="str">
        <f>VLOOKUP(C1224,'Feedstock source'!$A$1:$B$8,2,FALSE)</f>
        <v>wood</v>
      </c>
      <c r="Q1224" t="str">
        <f>VLOOKUP($F1224,'PAHs abbreviations'!$A$2:$B$17,2,FALSE)</f>
        <v>B(k)F</v>
      </c>
      <c r="R1224" s="3">
        <v>0.88600000000000001</v>
      </c>
    </row>
    <row r="1225" spans="1:18" hidden="1">
      <c r="A1225" t="s">
        <v>5</v>
      </c>
      <c r="B1225" t="s">
        <v>19</v>
      </c>
      <c r="C1225" t="s">
        <v>37</v>
      </c>
      <c r="D1225">
        <v>600</v>
      </c>
      <c r="E1225" t="s">
        <v>119</v>
      </c>
      <c r="F1225" t="s">
        <v>58</v>
      </c>
      <c r="G1225" t="s">
        <v>46</v>
      </c>
      <c r="H1225" s="3">
        <v>0.92</v>
      </c>
      <c r="I1225" t="s">
        <v>0</v>
      </c>
      <c r="J1225" s="1" t="s">
        <v>119</v>
      </c>
      <c r="K1225" s="1" t="s">
        <v>119</v>
      </c>
      <c r="L1225" t="b">
        <f>IF(COUNTIF(carcinogens!$A$2:$A$35,F1225),TRUE,FALSE)</f>
        <v>1</v>
      </c>
      <c r="M1225" t="b">
        <f t="shared" si="66"/>
        <v>0</v>
      </c>
      <c r="N1225" s="3">
        <f t="shared" si="65"/>
        <v>0.92</v>
      </c>
      <c r="O1225" t="b">
        <f t="shared" si="67"/>
        <v>0</v>
      </c>
      <c r="P1225" t="str">
        <f>VLOOKUP(C1225,'Feedstock source'!$A$1:$B$8,2,FALSE)</f>
        <v>wood</v>
      </c>
      <c r="Q1225" t="str">
        <f>VLOOKUP($F1225,'PAHs abbreviations'!$A$2:$B$17,2,FALSE)</f>
        <v>B(k)F</v>
      </c>
      <c r="R1225" s="3">
        <v>0.92</v>
      </c>
    </row>
    <row r="1226" spans="1:18" hidden="1">
      <c r="A1226" t="s">
        <v>5</v>
      </c>
      <c r="B1226" t="s">
        <v>19</v>
      </c>
      <c r="C1226" t="s">
        <v>37</v>
      </c>
      <c r="D1226">
        <v>600</v>
      </c>
      <c r="E1226" t="s">
        <v>119</v>
      </c>
      <c r="F1226" t="s">
        <v>56</v>
      </c>
      <c r="G1226" t="s">
        <v>46</v>
      </c>
      <c r="H1226" s="3">
        <v>1.02</v>
      </c>
      <c r="I1226" t="s">
        <v>0</v>
      </c>
      <c r="J1226" s="1" t="s">
        <v>119</v>
      </c>
      <c r="K1226" s="1" t="s">
        <v>119</v>
      </c>
      <c r="L1226" t="b">
        <f>IF(COUNTIF(carcinogens!$A$2:$A$35,F1226),TRUE,FALSE)</f>
        <v>1</v>
      </c>
      <c r="M1226" t="b">
        <f t="shared" si="66"/>
        <v>0</v>
      </c>
      <c r="N1226" s="3">
        <f t="shared" si="65"/>
        <v>1.02</v>
      </c>
      <c r="O1226" t="b">
        <f t="shared" si="67"/>
        <v>0</v>
      </c>
      <c r="P1226" t="str">
        <f>VLOOKUP(C1226,'Feedstock source'!$A$1:$B$8,2,FALSE)</f>
        <v>wood</v>
      </c>
      <c r="Q1226" t="str">
        <f>VLOOKUP($F1226,'PAHs abbreviations'!$A$2:$B$17,2,FALSE)</f>
        <v>Cry</v>
      </c>
      <c r="R1226" s="3">
        <v>1.02</v>
      </c>
    </row>
    <row r="1227" spans="1:18" hidden="1">
      <c r="A1227" t="s">
        <v>5</v>
      </c>
      <c r="B1227" t="s">
        <v>19</v>
      </c>
      <c r="C1227" t="s">
        <v>37</v>
      </c>
      <c r="D1227">
        <v>600</v>
      </c>
      <c r="E1227" t="s">
        <v>119</v>
      </c>
      <c r="F1227" t="s">
        <v>56</v>
      </c>
      <c r="G1227" t="s">
        <v>46</v>
      </c>
      <c r="H1227" s="3">
        <v>1.1000000000000001</v>
      </c>
      <c r="I1227" t="s">
        <v>0</v>
      </c>
      <c r="J1227" s="1" t="s">
        <v>119</v>
      </c>
      <c r="K1227" s="1" t="s">
        <v>119</v>
      </c>
      <c r="L1227" t="b">
        <f>IF(COUNTIF(carcinogens!$A$2:$A$35,F1227),TRUE,FALSE)</f>
        <v>1</v>
      </c>
      <c r="M1227" t="b">
        <f t="shared" si="66"/>
        <v>0</v>
      </c>
      <c r="N1227" s="3">
        <f t="shared" si="65"/>
        <v>1.1000000000000001</v>
      </c>
      <c r="O1227" t="b">
        <f t="shared" si="67"/>
        <v>0</v>
      </c>
      <c r="P1227" t="str">
        <f>VLOOKUP(C1227,'Feedstock source'!$A$1:$B$8,2,FALSE)</f>
        <v>wood</v>
      </c>
      <c r="Q1227" t="str">
        <f>VLOOKUP($F1227,'PAHs abbreviations'!$A$2:$B$17,2,FALSE)</f>
        <v>Cry</v>
      </c>
      <c r="R1227" s="3">
        <v>1.1000000000000001</v>
      </c>
    </row>
    <row r="1228" spans="1:18" hidden="1">
      <c r="A1228" t="s">
        <v>5</v>
      </c>
      <c r="B1228" t="s">
        <v>19</v>
      </c>
      <c r="C1228" t="s">
        <v>37</v>
      </c>
      <c r="D1228">
        <v>600</v>
      </c>
      <c r="E1228" t="s">
        <v>119</v>
      </c>
      <c r="F1228" t="s">
        <v>56</v>
      </c>
      <c r="G1228" t="s">
        <v>46</v>
      </c>
      <c r="H1228" s="3">
        <v>1.1599999999999999</v>
      </c>
      <c r="I1228" t="s">
        <v>0</v>
      </c>
      <c r="J1228" s="1" t="s">
        <v>119</v>
      </c>
      <c r="K1228" s="1" t="s">
        <v>119</v>
      </c>
      <c r="L1228" t="b">
        <f>IF(COUNTIF(carcinogens!$A$2:$A$35,F1228),TRUE,FALSE)</f>
        <v>1</v>
      </c>
      <c r="M1228" t="b">
        <f t="shared" si="66"/>
        <v>0</v>
      </c>
      <c r="N1228" s="3">
        <f t="shared" si="65"/>
        <v>1.1599999999999999</v>
      </c>
      <c r="O1228" t="b">
        <f t="shared" si="67"/>
        <v>0</v>
      </c>
      <c r="P1228" t="str">
        <f>VLOOKUP(C1228,'Feedstock source'!$A$1:$B$8,2,FALSE)</f>
        <v>wood</v>
      </c>
      <c r="Q1228" t="str">
        <f>VLOOKUP($F1228,'PAHs abbreviations'!$A$2:$B$17,2,FALSE)</f>
        <v>Cry</v>
      </c>
      <c r="R1228" s="3">
        <v>1.1599999999999999</v>
      </c>
    </row>
    <row r="1229" spans="1:18" hidden="1">
      <c r="A1229" t="s">
        <v>5</v>
      </c>
      <c r="B1229" t="s">
        <v>19</v>
      </c>
      <c r="C1229" t="s">
        <v>37</v>
      </c>
      <c r="D1229">
        <v>600</v>
      </c>
      <c r="E1229" t="s">
        <v>119</v>
      </c>
      <c r="F1229" t="s">
        <v>62</v>
      </c>
      <c r="G1229" t="s">
        <v>46</v>
      </c>
      <c r="H1229" s="3">
        <v>0.158</v>
      </c>
      <c r="I1229" t="s">
        <v>0</v>
      </c>
      <c r="J1229" s="1" t="s">
        <v>119</v>
      </c>
      <c r="K1229" s="1" t="s">
        <v>119</v>
      </c>
      <c r="L1229" t="b">
        <f>IF(COUNTIF(carcinogens!$A$2:$A$35,F1229),TRUE,FALSE)</f>
        <v>1</v>
      </c>
      <c r="M1229" t="b">
        <f t="shared" si="66"/>
        <v>0</v>
      </c>
      <c r="N1229" s="3">
        <f t="shared" si="65"/>
        <v>0.158</v>
      </c>
      <c r="O1229" t="b">
        <f t="shared" si="67"/>
        <v>0</v>
      </c>
      <c r="P1229" t="str">
        <f>VLOOKUP(C1229,'Feedstock source'!$A$1:$B$8,2,FALSE)</f>
        <v>wood</v>
      </c>
      <c r="Q1229" t="str">
        <f>VLOOKUP($F1229,'PAHs abbreviations'!$A$2:$B$17,2,FALSE)</f>
        <v>DB(ah)A</v>
      </c>
      <c r="R1229" s="3">
        <v>0.158</v>
      </c>
    </row>
    <row r="1230" spans="1:18" hidden="1">
      <c r="A1230" t="s">
        <v>5</v>
      </c>
      <c r="B1230" t="s">
        <v>19</v>
      </c>
      <c r="C1230" t="s">
        <v>37</v>
      </c>
      <c r="D1230">
        <v>600</v>
      </c>
      <c r="E1230" t="s">
        <v>119</v>
      </c>
      <c r="F1230" t="s">
        <v>62</v>
      </c>
      <c r="G1230" t="s">
        <v>46</v>
      </c>
      <c r="H1230" s="3">
        <v>0.17199999999999899</v>
      </c>
      <c r="I1230" t="s">
        <v>0</v>
      </c>
      <c r="J1230" s="1" t="s">
        <v>119</v>
      </c>
      <c r="K1230" s="1" t="s">
        <v>119</v>
      </c>
      <c r="L1230" t="b">
        <f>IF(COUNTIF(carcinogens!$A$2:$A$35,F1230),TRUE,FALSE)</f>
        <v>1</v>
      </c>
      <c r="M1230" t="b">
        <f t="shared" si="66"/>
        <v>0</v>
      </c>
      <c r="N1230" s="3">
        <f t="shared" si="65"/>
        <v>0.17199999999999899</v>
      </c>
      <c r="O1230" t="b">
        <f t="shared" si="67"/>
        <v>0</v>
      </c>
      <c r="P1230" t="str">
        <f>VLOOKUP(C1230,'Feedstock source'!$A$1:$B$8,2,FALSE)</f>
        <v>wood</v>
      </c>
      <c r="Q1230" t="str">
        <f>VLOOKUP($F1230,'PAHs abbreviations'!$A$2:$B$17,2,FALSE)</f>
        <v>DB(ah)A</v>
      </c>
      <c r="R1230" s="3">
        <v>0.17199999999999899</v>
      </c>
    </row>
    <row r="1231" spans="1:18" hidden="1">
      <c r="A1231" t="s">
        <v>5</v>
      </c>
      <c r="B1231" t="s">
        <v>19</v>
      </c>
      <c r="C1231" t="s">
        <v>37</v>
      </c>
      <c r="D1231">
        <v>600</v>
      </c>
      <c r="E1231" t="s">
        <v>119</v>
      </c>
      <c r="F1231" t="s">
        <v>62</v>
      </c>
      <c r="G1231" t="s">
        <v>46</v>
      </c>
      <c r="H1231" s="3">
        <v>0.17899999999999899</v>
      </c>
      <c r="I1231" t="s">
        <v>0</v>
      </c>
      <c r="J1231" s="1" t="s">
        <v>119</v>
      </c>
      <c r="K1231" s="1" t="s">
        <v>119</v>
      </c>
      <c r="L1231" t="b">
        <f>IF(COUNTIF(carcinogens!$A$2:$A$35,F1231),TRUE,FALSE)</f>
        <v>1</v>
      </c>
      <c r="M1231" t="b">
        <f t="shared" si="66"/>
        <v>0</v>
      </c>
      <c r="N1231" s="3">
        <f t="shared" si="65"/>
        <v>0.17899999999999899</v>
      </c>
      <c r="O1231" t="b">
        <f t="shared" si="67"/>
        <v>0</v>
      </c>
      <c r="P1231" t="str">
        <f>VLOOKUP(C1231,'Feedstock source'!$A$1:$B$8,2,FALSE)</f>
        <v>wood</v>
      </c>
      <c r="Q1231" t="str">
        <f>VLOOKUP($F1231,'PAHs abbreviations'!$A$2:$B$17,2,FALSE)</f>
        <v>DB(ah)A</v>
      </c>
      <c r="R1231" s="3">
        <v>0.17899999999999899</v>
      </c>
    </row>
    <row r="1232" spans="1:18" hidden="1">
      <c r="A1232" t="s">
        <v>5</v>
      </c>
      <c r="B1232" t="s">
        <v>19</v>
      </c>
      <c r="C1232" t="s">
        <v>37</v>
      </c>
      <c r="D1232">
        <v>600</v>
      </c>
      <c r="E1232" t="s">
        <v>119</v>
      </c>
      <c r="F1232" t="s">
        <v>53</v>
      </c>
      <c r="G1232" t="s">
        <v>46</v>
      </c>
      <c r="H1232" s="3">
        <v>6.05</v>
      </c>
      <c r="I1232" t="s">
        <v>0</v>
      </c>
      <c r="J1232" s="1" t="s">
        <v>119</v>
      </c>
      <c r="K1232" s="1" t="s">
        <v>119</v>
      </c>
      <c r="L1232" t="b">
        <f>IF(COUNTIF(carcinogens!$A$2:$A$35,F1232),TRUE,FALSE)</f>
        <v>0</v>
      </c>
      <c r="M1232" t="b">
        <f t="shared" si="66"/>
        <v>0</v>
      </c>
      <c r="N1232" s="3">
        <f t="shared" si="65"/>
        <v>6.05</v>
      </c>
      <c r="O1232" t="b">
        <f t="shared" si="67"/>
        <v>0</v>
      </c>
      <c r="P1232" t="str">
        <f>VLOOKUP(C1232,'Feedstock source'!$A$1:$B$8,2,FALSE)</f>
        <v>wood</v>
      </c>
      <c r="Q1232" t="str">
        <f>VLOOKUP($F1232,'PAHs abbreviations'!$A$2:$B$17,2,FALSE)</f>
        <v>Flt</v>
      </c>
      <c r="R1232" s="3">
        <v>6.05</v>
      </c>
    </row>
    <row r="1233" spans="1:18" hidden="1">
      <c r="A1233" t="s">
        <v>5</v>
      </c>
      <c r="B1233" t="s">
        <v>19</v>
      </c>
      <c r="C1233" t="s">
        <v>37</v>
      </c>
      <c r="D1233">
        <v>600</v>
      </c>
      <c r="E1233" t="s">
        <v>119</v>
      </c>
      <c r="F1233" t="s">
        <v>53</v>
      </c>
      <c r="G1233" t="s">
        <v>46</v>
      </c>
      <c r="H1233" s="3">
        <v>6.82</v>
      </c>
      <c r="I1233" t="s">
        <v>0</v>
      </c>
      <c r="J1233" s="1" t="s">
        <v>119</v>
      </c>
      <c r="K1233" s="1" t="s">
        <v>119</v>
      </c>
      <c r="L1233" t="b">
        <f>IF(COUNTIF(carcinogens!$A$2:$A$35,F1233),TRUE,FALSE)</f>
        <v>0</v>
      </c>
      <c r="M1233" t="b">
        <f t="shared" si="66"/>
        <v>0</v>
      </c>
      <c r="N1233" s="3">
        <f t="shared" si="65"/>
        <v>6.82</v>
      </c>
      <c r="O1233" t="b">
        <f t="shared" si="67"/>
        <v>0</v>
      </c>
      <c r="P1233" t="str">
        <f>VLOOKUP(C1233,'Feedstock source'!$A$1:$B$8,2,FALSE)</f>
        <v>wood</v>
      </c>
      <c r="Q1233" t="str">
        <f>VLOOKUP($F1233,'PAHs abbreviations'!$A$2:$B$17,2,FALSE)</f>
        <v>Flt</v>
      </c>
      <c r="R1233" s="3">
        <v>6.82</v>
      </c>
    </row>
    <row r="1234" spans="1:18" hidden="1">
      <c r="A1234" t="s">
        <v>5</v>
      </c>
      <c r="B1234" t="s">
        <v>19</v>
      </c>
      <c r="C1234" t="s">
        <v>37</v>
      </c>
      <c r="D1234">
        <v>600</v>
      </c>
      <c r="E1234" t="s">
        <v>119</v>
      </c>
      <c r="F1234" t="s">
        <v>53</v>
      </c>
      <c r="G1234" t="s">
        <v>46</v>
      </c>
      <c r="H1234" s="3">
        <v>7.01</v>
      </c>
      <c r="I1234" t="s">
        <v>0</v>
      </c>
      <c r="J1234" s="1" t="s">
        <v>119</v>
      </c>
      <c r="K1234" s="1" t="s">
        <v>119</v>
      </c>
      <c r="L1234" t="b">
        <f>IF(COUNTIF(carcinogens!$A$2:$A$35,F1234),TRUE,FALSE)</f>
        <v>0</v>
      </c>
      <c r="M1234" t="b">
        <f t="shared" si="66"/>
        <v>0</v>
      </c>
      <c r="N1234" s="3">
        <f t="shared" si="65"/>
        <v>7.01</v>
      </c>
      <c r="O1234" t="b">
        <f t="shared" si="67"/>
        <v>0</v>
      </c>
      <c r="P1234" t="str">
        <f>VLOOKUP(C1234,'Feedstock source'!$A$1:$B$8,2,FALSE)</f>
        <v>wood</v>
      </c>
      <c r="Q1234" t="str">
        <f>VLOOKUP($F1234,'PAHs abbreviations'!$A$2:$B$17,2,FALSE)</f>
        <v>Flt</v>
      </c>
      <c r="R1234" s="3">
        <v>7.01</v>
      </c>
    </row>
    <row r="1235" spans="1:18" hidden="1">
      <c r="A1235" t="s">
        <v>5</v>
      </c>
      <c r="B1235" t="s">
        <v>19</v>
      </c>
      <c r="C1235" t="s">
        <v>37</v>
      </c>
      <c r="D1235">
        <v>600</v>
      </c>
      <c r="E1235" t="s">
        <v>119</v>
      </c>
      <c r="F1235" t="s">
        <v>50</v>
      </c>
      <c r="G1235" t="s">
        <v>46</v>
      </c>
      <c r="H1235" s="3">
        <v>2.63</v>
      </c>
      <c r="I1235" t="s">
        <v>0</v>
      </c>
      <c r="J1235" s="1" t="s">
        <v>119</v>
      </c>
      <c r="K1235" s="1" t="s">
        <v>119</v>
      </c>
      <c r="L1235" t="b">
        <f>IF(COUNTIF(carcinogens!$A$2:$A$35,F1235),TRUE,FALSE)</f>
        <v>0</v>
      </c>
      <c r="M1235" t="b">
        <f t="shared" si="66"/>
        <v>0</v>
      </c>
      <c r="N1235" s="3">
        <f t="shared" si="65"/>
        <v>2.63</v>
      </c>
      <c r="O1235" t="b">
        <f t="shared" si="67"/>
        <v>0</v>
      </c>
      <c r="P1235" t="str">
        <f>VLOOKUP(C1235,'Feedstock source'!$A$1:$B$8,2,FALSE)</f>
        <v>wood</v>
      </c>
      <c r="Q1235" t="str">
        <f>VLOOKUP($F1235,'PAHs abbreviations'!$A$2:$B$17,2,FALSE)</f>
        <v>Flu</v>
      </c>
      <c r="R1235" s="3">
        <v>2.63</v>
      </c>
    </row>
    <row r="1236" spans="1:18" hidden="1">
      <c r="A1236" t="s">
        <v>5</v>
      </c>
      <c r="B1236" t="s">
        <v>19</v>
      </c>
      <c r="C1236" t="s">
        <v>37</v>
      </c>
      <c r="D1236">
        <v>600</v>
      </c>
      <c r="E1236" t="s">
        <v>119</v>
      </c>
      <c r="F1236" t="s">
        <v>50</v>
      </c>
      <c r="G1236" t="s">
        <v>46</v>
      </c>
      <c r="H1236" s="3">
        <v>2.94</v>
      </c>
      <c r="I1236" t="s">
        <v>0</v>
      </c>
      <c r="J1236" s="1" t="s">
        <v>119</v>
      </c>
      <c r="K1236" s="1" t="s">
        <v>119</v>
      </c>
      <c r="L1236" t="b">
        <f>IF(COUNTIF(carcinogens!$A$2:$A$35,F1236),TRUE,FALSE)</f>
        <v>0</v>
      </c>
      <c r="M1236" t="b">
        <f t="shared" si="66"/>
        <v>0</v>
      </c>
      <c r="N1236" s="3">
        <f t="shared" si="65"/>
        <v>2.94</v>
      </c>
      <c r="O1236" t="b">
        <f t="shared" si="67"/>
        <v>0</v>
      </c>
      <c r="P1236" t="str">
        <f>VLOOKUP(C1236,'Feedstock source'!$A$1:$B$8,2,FALSE)</f>
        <v>wood</v>
      </c>
      <c r="Q1236" t="str">
        <f>VLOOKUP($F1236,'PAHs abbreviations'!$A$2:$B$17,2,FALSE)</f>
        <v>Flu</v>
      </c>
      <c r="R1236" s="3">
        <v>2.94</v>
      </c>
    </row>
    <row r="1237" spans="1:18" hidden="1">
      <c r="A1237" t="s">
        <v>5</v>
      </c>
      <c r="B1237" t="s">
        <v>19</v>
      </c>
      <c r="C1237" t="s">
        <v>37</v>
      </c>
      <c r="D1237">
        <v>600</v>
      </c>
      <c r="E1237" t="s">
        <v>119</v>
      </c>
      <c r="F1237" t="s">
        <v>50</v>
      </c>
      <c r="G1237" t="s">
        <v>46</v>
      </c>
      <c r="H1237" s="3">
        <v>3.1779999999999999</v>
      </c>
      <c r="I1237" t="s">
        <v>0</v>
      </c>
      <c r="J1237" s="1" t="s">
        <v>119</v>
      </c>
      <c r="K1237" s="1" t="s">
        <v>119</v>
      </c>
      <c r="L1237" t="b">
        <f>IF(COUNTIF(carcinogens!$A$2:$A$35,F1237),TRUE,FALSE)</f>
        <v>0</v>
      </c>
      <c r="M1237" t="b">
        <f t="shared" si="66"/>
        <v>0</v>
      </c>
      <c r="N1237" s="3">
        <f t="shared" si="65"/>
        <v>3.1779999999999999</v>
      </c>
      <c r="O1237" t="b">
        <f t="shared" si="67"/>
        <v>0</v>
      </c>
      <c r="P1237" t="str">
        <f>VLOOKUP(C1237,'Feedstock source'!$A$1:$B$8,2,FALSE)</f>
        <v>wood</v>
      </c>
      <c r="Q1237" t="str">
        <f>VLOOKUP($F1237,'PAHs abbreviations'!$A$2:$B$17,2,FALSE)</f>
        <v>Flu</v>
      </c>
      <c r="R1237" s="3">
        <v>3.1779999999999999</v>
      </c>
    </row>
    <row r="1238" spans="1:18" hidden="1">
      <c r="A1238" t="s">
        <v>5</v>
      </c>
      <c r="B1238" t="s">
        <v>19</v>
      </c>
      <c r="C1238" t="s">
        <v>37</v>
      </c>
      <c r="D1238">
        <v>600</v>
      </c>
      <c r="E1238" t="s">
        <v>119</v>
      </c>
      <c r="F1238" t="s">
        <v>60</v>
      </c>
      <c r="G1238" t="s">
        <v>46</v>
      </c>
      <c r="H1238" s="3">
        <v>0.72399999999999898</v>
      </c>
      <c r="I1238" t="s">
        <v>0</v>
      </c>
      <c r="J1238" s="1" t="s">
        <v>119</v>
      </c>
      <c r="K1238" s="1" t="s">
        <v>119</v>
      </c>
      <c r="L1238" t="b">
        <f>IF(COUNTIF(carcinogens!$A$2:$A$35,F1238),TRUE,FALSE)</f>
        <v>1</v>
      </c>
      <c r="M1238" t="b">
        <f t="shared" si="66"/>
        <v>0</v>
      </c>
      <c r="N1238" s="3">
        <f t="shared" si="65"/>
        <v>0.72399999999999898</v>
      </c>
      <c r="O1238" t="b">
        <f t="shared" si="67"/>
        <v>0</v>
      </c>
      <c r="P1238" t="str">
        <f>VLOOKUP(C1238,'Feedstock source'!$A$1:$B$8,2,FALSE)</f>
        <v>wood</v>
      </c>
      <c r="Q1238" t="str">
        <f>VLOOKUP($F1238,'PAHs abbreviations'!$A$2:$B$17,2,FALSE)</f>
        <v>IP</v>
      </c>
      <c r="R1238" s="3">
        <v>0.72399999999999898</v>
      </c>
    </row>
    <row r="1239" spans="1:18" hidden="1">
      <c r="A1239" t="s">
        <v>5</v>
      </c>
      <c r="B1239" t="s">
        <v>19</v>
      </c>
      <c r="C1239" t="s">
        <v>37</v>
      </c>
      <c r="D1239">
        <v>600</v>
      </c>
      <c r="E1239" t="s">
        <v>119</v>
      </c>
      <c r="F1239" t="s">
        <v>60</v>
      </c>
      <c r="G1239" t="s">
        <v>46</v>
      </c>
      <c r="H1239" s="3">
        <v>0.79800000000000004</v>
      </c>
      <c r="I1239" t="s">
        <v>0</v>
      </c>
      <c r="J1239" s="1" t="s">
        <v>119</v>
      </c>
      <c r="K1239" s="1" t="s">
        <v>119</v>
      </c>
      <c r="L1239" t="b">
        <f>IF(COUNTIF(carcinogens!$A$2:$A$35,F1239),TRUE,FALSE)</f>
        <v>1</v>
      </c>
      <c r="M1239" t="b">
        <f t="shared" si="66"/>
        <v>0</v>
      </c>
      <c r="N1239" s="3">
        <f t="shared" si="65"/>
        <v>0.79800000000000004</v>
      </c>
      <c r="O1239" t="b">
        <f t="shared" si="67"/>
        <v>0</v>
      </c>
      <c r="P1239" t="str">
        <f>VLOOKUP(C1239,'Feedstock source'!$A$1:$B$8,2,FALSE)</f>
        <v>wood</v>
      </c>
      <c r="Q1239" t="str">
        <f>VLOOKUP($F1239,'PAHs abbreviations'!$A$2:$B$17,2,FALSE)</f>
        <v>IP</v>
      </c>
      <c r="R1239" s="3">
        <v>0.79800000000000004</v>
      </c>
    </row>
    <row r="1240" spans="1:18" hidden="1">
      <c r="A1240" t="s">
        <v>5</v>
      </c>
      <c r="B1240" t="s">
        <v>19</v>
      </c>
      <c r="C1240" t="s">
        <v>37</v>
      </c>
      <c r="D1240">
        <v>600</v>
      </c>
      <c r="E1240" t="s">
        <v>119</v>
      </c>
      <c r="F1240" t="s">
        <v>60</v>
      </c>
      <c r="G1240" t="s">
        <v>46</v>
      </c>
      <c r="H1240" s="3">
        <v>0.83</v>
      </c>
      <c r="I1240" t="s">
        <v>0</v>
      </c>
      <c r="J1240" s="1" t="s">
        <v>119</v>
      </c>
      <c r="K1240" s="1" t="s">
        <v>119</v>
      </c>
      <c r="L1240" t="b">
        <f>IF(COUNTIF(carcinogens!$A$2:$A$35,F1240),TRUE,FALSE)</f>
        <v>1</v>
      </c>
      <c r="M1240" t="b">
        <f t="shared" si="66"/>
        <v>0</v>
      </c>
      <c r="N1240" s="3">
        <f t="shared" si="65"/>
        <v>0.83</v>
      </c>
      <c r="O1240" t="b">
        <f t="shared" si="67"/>
        <v>0</v>
      </c>
      <c r="P1240" t="str">
        <f>VLOOKUP(C1240,'Feedstock source'!$A$1:$B$8,2,FALSE)</f>
        <v>wood</v>
      </c>
      <c r="Q1240" t="str">
        <f>VLOOKUP($F1240,'PAHs abbreviations'!$A$2:$B$17,2,FALSE)</f>
        <v>IP</v>
      </c>
      <c r="R1240" s="3">
        <v>0.83</v>
      </c>
    </row>
    <row r="1241" spans="1:18" hidden="1">
      <c r="A1241" t="s">
        <v>5</v>
      </c>
      <c r="B1241" t="s">
        <v>19</v>
      </c>
      <c r="C1241" t="s">
        <v>37</v>
      </c>
      <c r="D1241">
        <v>600</v>
      </c>
      <c r="E1241" t="s">
        <v>119</v>
      </c>
      <c r="F1241" t="s">
        <v>47</v>
      </c>
      <c r="G1241" t="s">
        <v>46</v>
      </c>
      <c r="H1241" s="3">
        <v>56.6</v>
      </c>
      <c r="I1241" t="s">
        <v>0</v>
      </c>
      <c r="J1241" s="1" t="s">
        <v>119</v>
      </c>
      <c r="K1241" s="1" t="s">
        <v>119</v>
      </c>
      <c r="L1241" t="b">
        <f>IF(COUNTIF(carcinogens!$A$2:$A$35,F1241),TRUE,FALSE)</f>
        <v>0</v>
      </c>
      <c r="M1241" t="b">
        <f t="shared" si="66"/>
        <v>0</v>
      </c>
      <c r="N1241" s="3">
        <f t="shared" si="65"/>
        <v>56.6</v>
      </c>
      <c r="O1241" t="b">
        <f t="shared" si="67"/>
        <v>0</v>
      </c>
      <c r="P1241" t="str">
        <f>VLOOKUP(C1241,'Feedstock source'!$A$1:$B$8,2,FALSE)</f>
        <v>wood</v>
      </c>
      <c r="Q1241" t="str">
        <f>VLOOKUP($F1241,'PAHs abbreviations'!$A$2:$B$17,2,FALSE)</f>
        <v>Nap</v>
      </c>
      <c r="R1241" s="3">
        <v>56.6</v>
      </c>
    </row>
    <row r="1242" spans="1:18" hidden="1">
      <c r="A1242" t="s">
        <v>5</v>
      </c>
      <c r="B1242" t="s">
        <v>19</v>
      </c>
      <c r="C1242" t="s">
        <v>37</v>
      </c>
      <c r="D1242">
        <v>600</v>
      </c>
      <c r="E1242" t="s">
        <v>119</v>
      </c>
      <c r="F1242" t="s">
        <v>47</v>
      </c>
      <c r="G1242" t="s">
        <v>46</v>
      </c>
      <c r="H1242" s="3">
        <v>62</v>
      </c>
      <c r="I1242" t="s">
        <v>0</v>
      </c>
      <c r="J1242" s="1" t="s">
        <v>119</v>
      </c>
      <c r="K1242" s="1" t="s">
        <v>119</v>
      </c>
      <c r="L1242" t="b">
        <f>IF(COUNTIF(carcinogens!$A$2:$A$35,F1242),TRUE,FALSE)</f>
        <v>0</v>
      </c>
      <c r="M1242" t="b">
        <f t="shared" si="66"/>
        <v>0</v>
      </c>
      <c r="N1242" s="3">
        <f t="shared" si="65"/>
        <v>62</v>
      </c>
      <c r="O1242" t="b">
        <f t="shared" si="67"/>
        <v>0</v>
      </c>
      <c r="P1242" t="str">
        <f>VLOOKUP(C1242,'Feedstock source'!$A$1:$B$8,2,FALSE)</f>
        <v>wood</v>
      </c>
      <c r="Q1242" t="str">
        <f>VLOOKUP($F1242,'PAHs abbreviations'!$A$2:$B$17,2,FALSE)</f>
        <v>Nap</v>
      </c>
      <c r="R1242" s="3">
        <v>62</v>
      </c>
    </row>
    <row r="1243" spans="1:18" hidden="1">
      <c r="A1243" t="s">
        <v>5</v>
      </c>
      <c r="B1243" t="s">
        <v>19</v>
      </c>
      <c r="C1243" t="s">
        <v>37</v>
      </c>
      <c r="D1243">
        <v>600</v>
      </c>
      <c r="E1243" t="s">
        <v>119</v>
      </c>
      <c r="F1243" t="s">
        <v>47</v>
      </c>
      <c r="G1243" t="s">
        <v>46</v>
      </c>
      <c r="H1243" s="3">
        <v>67</v>
      </c>
      <c r="I1243" t="s">
        <v>0</v>
      </c>
      <c r="J1243" s="1" t="s">
        <v>119</v>
      </c>
      <c r="K1243" s="1" t="s">
        <v>119</v>
      </c>
      <c r="L1243" t="b">
        <f>IF(COUNTIF(carcinogens!$A$2:$A$35,F1243),TRUE,FALSE)</f>
        <v>0</v>
      </c>
      <c r="M1243" t="b">
        <f t="shared" si="66"/>
        <v>0</v>
      </c>
      <c r="N1243" s="3">
        <f t="shared" si="65"/>
        <v>67</v>
      </c>
      <c r="O1243" t="b">
        <f t="shared" si="67"/>
        <v>0</v>
      </c>
      <c r="P1243" t="str">
        <f>VLOOKUP(C1243,'Feedstock source'!$A$1:$B$8,2,FALSE)</f>
        <v>wood</v>
      </c>
      <c r="Q1243" t="str">
        <f>VLOOKUP($F1243,'PAHs abbreviations'!$A$2:$B$17,2,FALSE)</f>
        <v>Nap</v>
      </c>
      <c r="R1243" s="3">
        <v>67</v>
      </c>
    </row>
    <row r="1244" spans="1:18" hidden="1">
      <c r="A1244" t="s">
        <v>5</v>
      </c>
      <c r="B1244" t="s">
        <v>19</v>
      </c>
      <c r="C1244" t="s">
        <v>37</v>
      </c>
      <c r="D1244">
        <v>600</v>
      </c>
      <c r="E1244" t="s">
        <v>119</v>
      </c>
      <c r="F1244" t="s">
        <v>51</v>
      </c>
      <c r="G1244" t="s">
        <v>46</v>
      </c>
      <c r="H1244" s="3">
        <v>8.82</v>
      </c>
      <c r="I1244" t="s">
        <v>0</v>
      </c>
      <c r="J1244" s="1" t="s">
        <v>119</v>
      </c>
      <c r="K1244" s="1" t="s">
        <v>119</v>
      </c>
      <c r="L1244" t="b">
        <f>IF(COUNTIF(carcinogens!$A$2:$A$35,F1244),TRUE,FALSE)</f>
        <v>0</v>
      </c>
      <c r="M1244" t="b">
        <f t="shared" si="66"/>
        <v>0</v>
      </c>
      <c r="N1244" s="3">
        <f t="shared" si="65"/>
        <v>8.82</v>
      </c>
      <c r="O1244" t="b">
        <f t="shared" si="67"/>
        <v>0</v>
      </c>
      <c r="P1244" t="str">
        <f>VLOOKUP(C1244,'Feedstock source'!$A$1:$B$8,2,FALSE)</f>
        <v>wood</v>
      </c>
      <c r="Q1244" t="str">
        <f>VLOOKUP($F1244,'PAHs abbreviations'!$A$2:$B$17,2,FALSE)</f>
        <v>Phen</v>
      </c>
      <c r="R1244" s="3">
        <v>8.82</v>
      </c>
    </row>
    <row r="1245" spans="1:18" hidden="1">
      <c r="A1245" t="s">
        <v>5</v>
      </c>
      <c r="B1245" t="s">
        <v>19</v>
      </c>
      <c r="C1245" t="s">
        <v>37</v>
      </c>
      <c r="D1245">
        <v>600</v>
      </c>
      <c r="E1245" t="s">
        <v>119</v>
      </c>
      <c r="F1245" t="s">
        <v>51</v>
      </c>
      <c r="G1245" t="s">
        <v>46</v>
      </c>
      <c r="H1245" s="3">
        <v>10.1</v>
      </c>
      <c r="I1245" t="s">
        <v>0</v>
      </c>
      <c r="J1245" s="1" t="s">
        <v>119</v>
      </c>
      <c r="K1245" s="1" t="s">
        <v>119</v>
      </c>
      <c r="L1245" t="b">
        <f>IF(COUNTIF(carcinogens!$A$2:$A$35,F1245),TRUE,FALSE)</f>
        <v>0</v>
      </c>
      <c r="M1245" t="b">
        <f t="shared" si="66"/>
        <v>0</v>
      </c>
      <c r="N1245" s="3">
        <f t="shared" si="65"/>
        <v>10.1</v>
      </c>
      <c r="O1245" t="b">
        <f t="shared" si="67"/>
        <v>0</v>
      </c>
      <c r="P1245" t="str">
        <f>VLOOKUP(C1245,'Feedstock source'!$A$1:$B$8,2,FALSE)</f>
        <v>wood</v>
      </c>
      <c r="Q1245" t="str">
        <f>VLOOKUP($F1245,'PAHs abbreviations'!$A$2:$B$17,2,FALSE)</f>
        <v>Phen</v>
      </c>
      <c r="R1245" s="3">
        <v>10.1</v>
      </c>
    </row>
    <row r="1246" spans="1:18" hidden="1">
      <c r="A1246" t="s">
        <v>5</v>
      </c>
      <c r="B1246" t="s">
        <v>19</v>
      </c>
      <c r="C1246" t="s">
        <v>37</v>
      </c>
      <c r="D1246">
        <v>600</v>
      </c>
      <c r="E1246" t="s">
        <v>119</v>
      </c>
      <c r="F1246" t="s">
        <v>51</v>
      </c>
      <c r="G1246" t="s">
        <v>46</v>
      </c>
      <c r="H1246" s="3">
        <v>10.5</v>
      </c>
      <c r="I1246" t="s">
        <v>0</v>
      </c>
      <c r="J1246" s="1" t="s">
        <v>119</v>
      </c>
      <c r="K1246" s="1" t="s">
        <v>119</v>
      </c>
      <c r="L1246" t="b">
        <f>IF(COUNTIF(carcinogens!$A$2:$A$35,F1246),TRUE,FALSE)</f>
        <v>0</v>
      </c>
      <c r="M1246" t="b">
        <f t="shared" si="66"/>
        <v>0</v>
      </c>
      <c r="N1246" s="3">
        <f t="shared" si="65"/>
        <v>10.5</v>
      </c>
      <c r="O1246" t="b">
        <f t="shared" si="67"/>
        <v>0</v>
      </c>
      <c r="P1246" t="str">
        <f>VLOOKUP(C1246,'Feedstock source'!$A$1:$B$8,2,FALSE)</f>
        <v>wood</v>
      </c>
      <c r="Q1246" t="str">
        <f>VLOOKUP($F1246,'PAHs abbreviations'!$A$2:$B$17,2,FALSE)</f>
        <v>Phen</v>
      </c>
      <c r="R1246" s="3">
        <v>10.5</v>
      </c>
    </row>
    <row r="1247" spans="1:18" hidden="1">
      <c r="A1247" t="s">
        <v>5</v>
      </c>
      <c r="B1247" t="s">
        <v>19</v>
      </c>
      <c r="C1247" t="s">
        <v>37</v>
      </c>
      <c r="D1247">
        <v>600</v>
      </c>
      <c r="E1247" t="s">
        <v>119</v>
      </c>
      <c r="F1247" t="s">
        <v>54</v>
      </c>
      <c r="G1247" t="s">
        <v>46</v>
      </c>
      <c r="H1247" s="3">
        <v>5.08</v>
      </c>
      <c r="I1247" t="s">
        <v>0</v>
      </c>
      <c r="J1247" s="1" t="s">
        <v>119</v>
      </c>
      <c r="K1247" s="1" t="s">
        <v>119</v>
      </c>
      <c r="L1247" t="b">
        <f>IF(COUNTIF(carcinogens!$A$2:$A$35,F1247),TRUE,FALSE)</f>
        <v>0</v>
      </c>
      <c r="M1247" t="b">
        <f t="shared" si="66"/>
        <v>0</v>
      </c>
      <c r="N1247" s="3">
        <f t="shared" si="65"/>
        <v>5.08</v>
      </c>
      <c r="O1247" t="b">
        <f t="shared" si="67"/>
        <v>0</v>
      </c>
      <c r="P1247" t="str">
        <f>VLOOKUP(C1247,'Feedstock source'!$A$1:$B$8,2,FALSE)</f>
        <v>wood</v>
      </c>
      <c r="Q1247" t="str">
        <f>VLOOKUP($F1247,'PAHs abbreviations'!$A$2:$B$17,2,FALSE)</f>
        <v>Pyr</v>
      </c>
      <c r="R1247" s="3">
        <v>5.08</v>
      </c>
    </row>
    <row r="1248" spans="1:18" hidden="1">
      <c r="A1248" t="s">
        <v>5</v>
      </c>
      <c r="B1248" t="s">
        <v>19</v>
      </c>
      <c r="C1248" t="s">
        <v>37</v>
      </c>
      <c r="D1248">
        <v>600</v>
      </c>
      <c r="E1248" t="s">
        <v>119</v>
      </c>
      <c r="F1248" t="s">
        <v>54</v>
      </c>
      <c r="G1248" t="s">
        <v>46</v>
      </c>
      <c r="H1248" s="3">
        <v>5.79</v>
      </c>
      <c r="I1248" t="s">
        <v>0</v>
      </c>
      <c r="J1248" s="1" t="s">
        <v>119</v>
      </c>
      <c r="K1248" s="1" t="s">
        <v>119</v>
      </c>
      <c r="L1248" t="b">
        <f>IF(COUNTIF(carcinogens!$A$2:$A$35,F1248),TRUE,FALSE)</f>
        <v>0</v>
      </c>
      <c r="M1248" t="b">
        <f t="shared" si="66"/>
        <v>0</v>
      </c>
      <c r="N1248" s="3">
        <f t="shared" si="65"/>
        <v>5.79</v>
      </c>
      <c r="O1248" t="b">
        <f t="shared" si="67"/>
        <v>0</v>
      </c>
      <c r="P1248" t="str">
        <f>VLOOKUP(C1248,'Feedstock source'!$A$1:$B$8,2,FALSE)</f>
        <v>wood</v>
      </c>
      <c r="Q1248" t="str">
        <f>VLOOKUP($F1248,'PAHs abbreviations'!$A$2:$B$17,2,FALSE)</f>
        <v>Pyr</v>
      </c>
      <c r="R1248" s="3">
        <v>5.79</v>
      </c>
    </row>
    <row r="1249" spans="1:18" hidden="1">
      <c r="A1249" t="s">
        <v>5</v>
      </c>
      <c r="B1249" t="s">
        <v>19</v>
      </c>
      <c r="C1249" t="s">
        <v>37</v>
      </c>
      <c r="D1249">
        <v>600</v>
      </c>
      <c r="E1249" t="s">
        <v>119</v>
      </c>
      <c r="F1249" t="s">
        <v>54</v>
      </c>
      <c r="G1249" t="s">
        <v>46</v>
      </c>
      <c r="H1249" s="3">
        <v>5.91</v>
      </c>
      <c r="I1249" t="s">
        <v>0</v>
      </c>
      <c r="J1249" s="1" t="s">
        <v>119</v>
      </c>
      <c r="K1249" s="1" t="s">
        <v>119</v>
      </c>
      <c r="L1249" t="b">
        <f>IF(COUNTIF(carcinogens!$A$2:$A$35,F1249),TRUE,FALSE)</f>
        <v>0</v>
      </c>
      <c r="M1249" t="b">
        <f t="shared" si="66"/>
        <v>0</v>
      </c>
      <c r="N1249" s="3">
        <f t="shared" si="65"/>
        <v>5.91</v>
      </c>
      <c r="O1249" t="b">
        <f t="shared" si="67"/>
        <v>0</v>
      </c>
      <c r="P1249" t="str">
        <f>VLOOKUP(C1249,'Feedstock source'!$A$1:$B$8,2,FALSE)</f>
        <v>wood</v>
      </c>
      <c r="Q1249" t="str">
        <f>VLOOKUP($F1249,'PAHs abbreviations'!$A$2:$B$17,2,FALSE)</f>
        <v>Pyr</v>
      </c>
      <c r="R1249" s="3">
        <v>5.91</v>
      </c>
    </row>
    <row r="1250" spans="1:18" hidden="1">
      <c r="A1250" t="s">
        <v>6</v>
      </c>
      <c r="B1250" t="s">
        <v>20</v>
      </c>
      <c r="C1250" t="s">
        <v>37</v>
      </c>
      <c r="D1250">
        <v>700</v>
      </c>
      <c r="E1250" t="s">
        <v>119</v>
      </c>
      <c r="F1250" t="s">
        <v>49</v>
      </c>
      <c r="G1250" t="s">
        <v>46</v>
      </c>
      <c r="H1250" s="3">
        <v>0.43</v>
      </c>
      <c r="I1250" t="s">
        <v>0</v>
      </c>
      <c r="J1250" s="1" t="s">
        <v>119</v>
      </c>
      <c r="K1250" s="1" t="s">
        <v>119</v>
      </c>
      <c r="L1250" t="b">
        <f>IF(COUNTIF(carcinogens!$A$2:$A$35,F1250),TRUE,FALSE)</f>
        <v>0</v>
      </c>
      <c r="M1250" t="b">
        <f t="shared" si="66"/>
        <v>0</v>
      </c>
      <c r="N1250" s="3">
        <f t="shared" si="65"/>
        <v>0.43</v>
      </c>
      <c r="O1250" t="b">
        <f t="shared" si="67"/>
        <v>0</v>
      </c>
      <c r="P1250" t="str">
        <f>VLOOKUP(C1250,'Feedstock source'!$A$1:$B$8,2,FALSE)</f>
        <v>wood</v>
      </c>
      <c r="Q1250" t="str">
        <f>VLOOKUP($F1250,'PAHs abbreviations'!$A$2:$B$17,2,FALSE)</f>
        <v>Ace</v>
      </c>
      <c r="R1250" s="3">
        <v>0.43</v>
      </c>
    </row>
    <row r="1251" spans="1:18" hidden="1">
      <c r="A1251" t="s">
        <v>6</v>
      </c>
      <c r="B1251" t="s">
        <v>20</v>
      </c>
      <c r="C1251" t="s">
        <v>37</v>
      </c>
      <c r="D1251">
        <v>700</v>
      </c>
      <c r="E1251" t="s">
        <v>119</v>
      </c>
      <c r="F1251" t="s">
        <v>49</v>
      </c>
      <c r="G1251" t="s">
        <v>46</v>
      </c>
      <c r="H1251" s="3">
        <v>0.49099999999999999</v>
      </c>
      <c r="I1251" t="s">
        <v>0</v>
      </c>
      <c r="J1251" s="1" t="s">
        <v>119</v>
      </c>
      <c r="K1251" s="1" t="s">
        <v>119</v>
      </c>
      <c r="L1251" t="b">
        <f>IF(COUNTIF(carcinogens!$A$2:$A$35,F1251),TRUE,FALSE)</f>
        <v>0</v>
      </c>
      <c r="M1251" t="b">
        <f t="shared" si="66"/>
        <v>0</v>
      </c>
      <c r="N1251" s="3">
        <f t="shared" si="65"/>
        <v>0.49099999999999999</v>
      </c>
      <c r="O1251" t="b">
        <f t="shared" si="67"/>
        <v>0</v>
      </c>
      <c r="P1251" t="str">
        <f>VLOOKUP(C1251,'Feedstock source'!$A$1:$B$8,2,FALSE)</f>
        <v>wood</v>
      </c>
      <c r="Q1251" t="str">
        <f>VLOOKUP($F1251,'PAHs abbreviations'!$A$2:$B$17,2,FALSE)</f>
        <v>Ace</v>
      </c>
      <c r="R1251" s="3">
        <v>0.49099999999999999</v>
      </c>
    </row>
    <row r="1252" spans="1:18" hidden="1">
      <c r="A1252" t="s">
        <v>6</v>
      </c>
      <c r="B1252" t="s">
        <v>20</v>
      </c>
      <c r="C1252" t="s">
        <v>37</v>
      </c>
      <c r="D1252">
        <v>700</v>
      </c>
      <c r="E1252" t="s">
        <v>119</v>
      </c>
      <c r="F1252" t="s">
        <v>49</v>
      </c>
      <c r="G1252" t="s">
        <v>46</v>
      </c>
      <c r="H1252" s="3">
        <v>0.50900000000000001</v>
      </c>
      <c r="I1252" t="s">
        <v>0</v>
      </c>
      <c r="J1252" s="1" t="s">
        <v>119</v>
      </c>
      <c r="K1252" s="1" t="s">
        <v>119</v>
      </c>
      <c r="L1252" t="b">
        <f>IF(COUNTIF(carcinogens!$A$2:$A$35,F1252),TRUE,FALSE)</f>
        <v>0</v>
      </c>
      <c r="M1252" t="b">
        <f t="shared" si="66"/>
        <v>0</v>
      </c>
      <c r="N1252" s="3">
        <f t="shared" ref="N1252:N1315" si="68">H1252</f>
        <v>0.50900000000000001</v>
      </c>
      <c r="O1252" t="b">
        <f t="shared" si="67"/>
        <v>0</v>
      </c>
      <c r="P1252" t="str">
        <f>VLOOKUP(C1252,'Feedstock source'!$A$1:$B$8,2,FALSE)</f>
        <v>wood</v>
      </c>
      <c r="Q1252" t="str">
        <f>VLOOKUP($F1252,'PAHs abbreviations'!$A$2:$B$17,2,FALSE)</f>
        <v>Ace</v>
      </c>
      <c r="R1252" s="3">
        <v>0.50900000000000001</v>
      </c>
    </row>
    <row r="1253" spans="1:18" hidden="1">
      <c r="A1253" t="s">
        <v>6</v>
      </c>
      <c r="B1253" t="s">
        <v>20</v>
      </c>
      <c r="C1253" t="s">
        <v>37</v>
      </c>
      <c r="D1253">
        <v>700</v>
      </c>
      <c r="E1253" t="s">
        <v>119</v>
      </c>
      <c r="F1253" t="s">
        <v>48</v>
      </c>
      <c r="G1253" t="s">
        <v>46</v>
      </c>
      <c r="H1253" s="3">
        <v>2.99</v>
      </c>
      <c r="I1253" t="s">
        <v>0</v>
      </c>
      <c r="J1253" s="1" t="s">
        <v>119</v>
      </c>
      <c r="K1253" s="1" t="s">
        <v>119</v>
      </c>
      <c r="L1253" t="b">
        <f>IF(COUNTIF(carcinogens!$A$2:$A$35,F1253),TRUE,FALSE)</f>
        <v>0</v>
      </c>
      <c r="M1253" t="b">
        <f t="shared" si="66"/>
        <v>0</v>
      </c>
      <c r="N1253" s="3">
        <f t="shared" si="68"/>
        <v>2.99</v>
      </c>
      <c r="O1253" t="b">
        <f t="shared" si="67"/>
        <v>0</v>
      </c>
      <c r="P1253" t="str">
        <f>VLOOKUP(C1253,'Feedstock source'!$A$1:$B$8,2,FALSE)</f>
        <v>wood</v>
      </c>
      <c r="Q1253" t="str">
        <f>VLOOKUP($F1253,'PAHs abbreviations'!$A$2:$B$17,2,FALSE)</f>
        <v>Acy</v>
      </c>
      <c r="R1253" s="3">
        <v>2.99</v>
      </c>
    </row>
    <row r="1254" spans="1:18" hidden="1">
      <c r="A1254" t="s">
        <v>6</v>
      </c>
      <c r="B1254" t="s">
        <v>20</v>
      </c>
      <c r="C1254" t="s">
        <v>37</v>
      </c>
      <c r="D1254">
        <v>700</v>
      </c>
      <c r="E1254" t="s">
        <v>119</v>
      </c>
      <c r="F1254" t="s">
        <v>48</v>
      </c>
      <c r="G1254" t="s">
        <v>46</v>
      </c>
      <c r="H1254" s="3">
        <v>3.41</v>
      </c>
      <c r="I1254" t="s">
        <v>0</v>
      </c>
      <c r="J1254" s="1" t="s">
        <v>119</v>
      </c>
      <c r="K1254" s="1" t="s">
        <v>119</v>
      </c>
      <c r="L1254" t="b">
        <f>IF(COUNTIF(carcinogens!$A$2:$A$35,F1254),TRUE,FALSE)</f>
        <v>0</v>
      </c>
      <c r="M1254" t="b">
        <f t="shared" si="66"/>
        <v>0</v>
      </c>
      <c r="N1254" s="3">
        <f t="shared" si="68"/>
        <v>3.41</v>
      </c>
      <c r="O1254" t="b">
        <f t="shared" si="67"/>
        <v>0</v>
      </c>
      <c r="P1254" t="str">
        <f>VLOOKUP(C1254,'Feedstock source'!$A$1:$B$8,2,FALSE)</f>
        <v>wood</v>
      </c>
      <c r="Q1254" t="str">
        <f>VLOOKUP($F1254,'PAHs abbreviations'!$A$2:$B$17,2,FALSE)</f>
        <v>Acy</v>
      </c>
      <c r="R1254" s="3">
        <v>3.41</v>
      </c>
    </row>
    <row r="1255" spans="1:18" hidden="1">
      <c r="A1255" t="s">
        <v>6</v>
      </c>
      <c r="B1255" t="s">
        <v>20</v>
      </c>
      <c r="C1255" t="s">
        <v>37</v>
      </c>
      <c r="D1255">
        <v>700</v>
      </c>
      <c r="E1255" t="s">
        <v>119</v>
      </c>
      <c r="F1255" t="s">
        <v>48</v>
      </c>
      <c r="G1255" t="s">
        <v>46</v>
      </c>
      <c r="H1255" s="3">
        <v>3.5</v>
      </c>
      <c r="I1255" t="s">
        <v>0</v>
      </c>
      <c r="J1255" s="1" t="s">
        <v>119</v>
      </c>
      <c r="K1255" s="1" t="s">
        <v>119</v>
      </c>
      <c r="L1255" t="b">
        <f>IF(COUNTIF(carcinogens!$A$2:$A$35,F1255),TRUE,FALSE)</f>
        <v>0</v>
      </c>
      <c r="M1255" t="b">
        <f t="shared" si="66"/>
        <v>0</v>
      </c>
      <c r="N1255" s="3">
        <f t="shared" si="68"/>
        <v>3.5</v>
      </c>
      <c r="O1255" t="b">
        <f t="shared" si="67"/>
        <v>0</v>
      </c>
      <c r="P1255" t="str">
        <f>VLOOKUP(C1255,'Feedstock source'!$A$1:$B$8,2,FALSE)</f>
        <v>wood</v>
      </c>
      <c r="Q1255" t="str">
        <f>VLOOKUP($F1255,'PAHs abbreviations'!$A$2:$B$17,2,FALSE)</f>
        <v>Acy</v>
      </c>
      <c r="R1255" s="3">
        <v>3.5</v>
      </c>
    </row>
    <row r="1256" spans="1:18" hidden="1">
      <c r="A1256" t="s">
        <v>6</v>
      </c>
      <c r="B1256" t="s">
        <v>20</v>
      </c>
      <c r="C1256" t="s">
        <v>37</v>
      </c>
      <c r="D1256">
        <v>700</v>
      </c>
      <c r="E1256" t="s">
        <v>119</v>
      </c>
      <c r="F1256" t="s">
        <v>52</v>
      </c>
      <c r="G1256" t="s">
        <v>46</v>
      </c>
      <c r="H1256" s="3">
        <v>1.81</v>
      </c>
      <c r="I1256" t="s">
        <v>0</v>
      </c>
      <c r="J1256" s="1" t="s">
        <v>119</v>
      </c>
      <c r="K1256" s="1" t="s">
        <v>119</v>
      </c>
      <c r="L1256" t="b">
        <f>IF(COUNTIF(carcinogens!$A$2:$A$35,F1256),TRUE,FALSE)</f>
        <v>0</v>
      </c>
      <c r="M1256" t="b">
        <f t="shared" si="66"/>
        <v>0</v>
      </c>
      <c r="N1256" s="3">
        <f t="shared" si="68"/>
        <v>1.81</v>
      </c>
      <c r="O1256" t="b">
        <f t="shared" si="67"/>
        <v>0</v>
      </c>
      <c r="P1256" t="str">
        <f>VLOOKUP(C1256,'Feedstock source'!$A$1:$B$8,2,FALSE)</f>
        <v>wood</v>
      </c>
      <c r="Q1256" t="str">
        <f>VLOOKUP($F1256,'PAHs abbreviations'!$A$2:$B$17,2,FALSE)</f>
        <v>Ant</v>
      </c>
      <c r="R1256" s="3">
        <v>1.81</v>
      </c>
    </row>
    <row r="1257" spans="1:18" hidden="1">
      <c r="A1257" t="s">
        <v>6</v>
      </c>
      <c r="B1257" t="s">
        <v>20</v>
      </c>
      <c r="C1257" t="s">
        <v>37</v>
      </c>
      <c r="D1257">
        <v>700</v>
      </c>
      <c r="E1257" t="s">
        <v>119</v>
      </c>
      <c r="F1257" t="s">
        <v>52</v>
      </c>
      <c r="G1257" t="s">
        <v>46</v>
      </c>
      <c r="H1257" s="3">
        <v>2.02</v>
      </c>
      <c r="I1257" t="s">
        <v>0</v>
      </c>
      <c r="J1257" s="1" t="s">
        <v>119</v>
      </c>
      <c r="K1257" s="1" t="s">
        <v>119</v>
      </c>
      <c r="L1257" t="b">
        <f>IF(COUNTIF(carcinogens!$A$2:$A$35,F1257),TRUE,FALSE)</f>
        <v>0</v>
      </c>
      <c r="M1257" t="b">
        <f t="shared" si="66"/>
        <v>0</v>
      </c>
      <c r="N1257" s="3">
        <f t="shared" si="68"/>
        <v>2.02</v>
      </c>
      <c r="O1257" t="b">
        <f t="shared" si="67"/>
        <v>0</v>
      </c>
      <c r="P1257" t="str">
        <f>VLOOKUP(C1257,'Feedstock source'!$A$1:$B$8,2,FALSE)</f>
        <v>wood</v>
      </c>
      <c r="Q1257" t="str">
        <f>VLOOKUP($F1257,'PAHs abbreviations'!$A$2:$B$17,2,FALSE)</f>
        <v>Ant</v>
      </c>
      <c r="R1257" s="3">
        <v>2.02</v>
      </c>
    </row>
    <row r="1258" spans="1:18" hidden="1">
      <c r="A1258" t="s">
        <v>6</v>
      </c>
      <c r="B1258" t="s">
        <v>20</v>
      </c>
      <c r="C1258" t="s">
        <v>37</v>
      </c>
      <c r="D1258">
        <v>700</v>
      </c>
      <c r="E1258" t="s">
        <v>119</v>
      </c>
      <c r="F1258" t="s">
        <v>52</v>
      </c>
      <c r="G1258" t="s">
        <v>46</v>
      </c>
      <c r="H1258" s="3">
        <v>2.09</v>
      </c>
      <c r="I1258" t="s">
        <v>0</v>
      </c>
      <c r="J1258" s="1" t="s">
        <v>119</v>
      </c>
      <c r="K1258" s="1" t="s">
        <v>119</v>
      </c>
      <c r="L1258" t="b">
        <f>IF(COUNTIF(carcinogens!$A$2:$A$35,F1258),TRUE,FALSE)</f>
        <v>0</v>
      </c>
      <c r="M1258" t="b">
        <f t="shared" si="66"/>
        <v>0</v>
      </c>
      <c r="N1258" s="3">
        <f t="shared" si="68"/>
        <v>2.09</v>
      </c>
      <c r="O1258" t="b">
        <f t="shared" si="67"/>
        <v>0</v>
      </c>
      <c r="P1258" t="str">
        <f>VLOOKUP(C1258,'Feedstock source'!$A$1:$B$8,2,FALSE)</f>
        <v>wood</v>
      </c>
      <c r="Q1258" t="str">
        <f>VLOOKUP($F1258,'PAHs abbreviations'!$A$2:$B$17,2,FALSE)</f>
        <v>Ant</v>
      </c>
      <c r="R1258" s="3">
        <v>2.09</v>
      </c>
    </row>
    <row r="1259" spans="1:18" hidden="1">
      <c r="A1259" t="s">
        <v>6</v>
      </c>
      <c r="B1259" t="s">
        <v>20</v>
      </c>
      <c r="C1259" t="s">
        <v>37</v>
      </c>
      <c r="D1259">
        <v>700</v>
      </c>
      <c r="E1259" t="s">
        <v>119</v>
      </c>
      <c r="F1259" t="s">
        <v>55</v>
      </c>
      <c r="G1259" t="s">
        <v>46</v>
      </c>
      <c r="H1259" s="3">
        <v>8.1000000000000003E-2</v>
      </c>
      <c r="I1259" t="s">
        <v>0</v>
      </c>
      <c r="J1259" s="1" t="s">
        <v>119</v>
      </c>
      <c r="K1259" s="1" t="s">
        <v>119</v>
      </c>
      <c r="L1259" t="b">
        <f>IF(COUNTIF(carcinogens!$A$2:$A$35,F1259),TRUE,FALSE)</f>
        <v>1</v>
      </c>
      <c r="M1259" t="b">
        <f t="shared" si="66"/>
        <v>0</v>
      </c>
      <c r="N1259" s="3">
        <f t="shared" si="68"/>
        <v>8.1000000000000003E-2</v>
      </c>
      <c r="O1259" t="b">
        <f t="shared" si="67"/>
        <v>0</v>
      </c>
      <c r="P1259" t="str">
        <f>VLOOKUP(C1259,'Feedstock source'!$A$1:$B$8,2,FALSE)</f>
        <v>wood</v>
      </c>
      <c r="Q1259" t="str">
        <f>VLOOKUP($F1259,'PAHs abbreviations'!$A$2:$B$17,2,FALSE)</f>
        <v>B(a)A</v>
      </c>
      <c r="R1259" s="3">
        <v>8.1000000000000003E-2</v>
      </c>
    </row>
    <row r="1260" spans="1:18" hidden="1">
      <c r="A1260" t="s">
        <v>6</v>
      </c>
      <c r="B1260" t="s">
        <v>20</v>
      </c>
      <c r="C1260" t="s">
        <v>37</v>
      </c>
      <c r="D1260">
        <v>700</v>
      </c>
      <c r="E1260" t="s">
        <v>119</v>
      </c>
      <c r="F1260" t="s">
        <v>55</v>
      </c>
      <c r="G1260" t="s">
        <v>46</v>
      </c>
      <c r="H1260" s="3">
        <v>8.5999999999999993E-2</v>
      </c>
      <c r="I1260" t="s">
        <v>0</v>
      </c>
      <c r="J1260" s="1" t="s">
        <v>119</v>
      </c>
      <c r="K1260" s="1" t="s">
        <v>119</v>
      </c>
      <c r="L1260" t="b">
        <f>IF(COUNTIF(carcinogens!$A$2:$A$35,F1260),TRUE,FALSE)</f>
        <v>1</v>
      </c>
      <c r="M1260" t="b">
        <f t="shared" si="66"/>
        <v>0</v>
      </c>
      <c r="N1260" s="3">
        <f t="shared" si="68"/>
        <v>8.5999999999999993E-2</v>
      </c>
      <c r="O1260" t="b">
        <f t="shared" si="67"/>
        <v>0</v>
      </c>
      <c r="P1260" t="str">
        <f>VLOOKUP(C1260,'Feedstock source'!$A$1:$B$8,2,FALSE)</f>
        <v>wood</v>
      </c>
      <c r="Q1260" t="str">
        <f>VLOOKUP($F1260,'PAHs abbreviations'!$A$2:$B$17,2,FALSE)</f>
        <v>B(a)A</v>
      </c>
      <c r="R1260" s="3">
        <v>8.5999999999999993E-2</v>
      </c>
    </row>
    <row r="1261" spans="1:18" hidden="1">
      <c r="A1261" t="s">
        <v>6</v>
      </c>
      <c r="B1261" t="s">
        <v>20</v>
      </c>
      <c r="C1261" t="s">
        <v>37</v>
      </c>
      <c r="D1261">
        <v>700</v>
      </c>
      <c r="E1261" t="s">
        <v>119</v>
      </c>
      <c r="F1261" t="s">
        <v>55</v>
      </c>
      <c r="G1261" t="s">
        <v>46</v>
      </c>
      <c r="H1261" s="3">
        <v>8.6999999999999994E-2</v>
      </c>
      <c r="I1261" t="s">
        <v>0</v>
      </c>
      <c r="J1261" s="1" t="s">
        <v>119</v>
      </c>
      <c r="K1261" s="1" t="s">
        <v>119</v>
      </c>
      <c r="L1261" t="b">
        <f>IF(COUNTIF(carcinogens!$A$2:$A$35,F1261),TRUE,FALSE)</f>
        <v>1</v>
      </c>
      <c r="M1261" t="b">
        <f t="shared" si="66"/>
        <v>0</v>
      </c>
      <c r="N1261" s="3">
        <f t="shared" si="68"/>
        <v>8.6999999999999994E-2</v>
      </c>
      <c r="O1261" t="b">
        <f t="shared" si="67"/>
        <v>0</v>
      </c>
      <c r="P1261" t="str">
        <f>VLOOKUP(C1261,'Feedstock source'!$A$1:$B$8,2,FALSE)</f>
        <v>wood</v>
      </c>
      <c r="Q1261" t="str">
        <f>VLOOKUP($F1261,'PAHs abbreviations'!$A$2:$B$17,2,FALSE)</f>
        <v>B(a)A</v>
      </c>
      <c r="R1261" s="3">
        <v>8.6999999999999994E-2</v>
      </c>
    </row>
    <row r="1262" spans="1:18" hidden="1">
      <c r="A1262" t="s">
        <v>6</v>
      </c>
      <c r="B1262" t="s">
        <v>20</v>
      </c>
      <c r="C1262" t="s">
        <v>37</v>
      </c>
      <c r="D1262">
        <v>700</v>
      </c>
      <c r="E1262" t="s">
        <v>119</v>
      </c>
      <c r="F1262" t="s">
        <v>59</v>
      </c>
      <c r="G1262" t="s">
        <v>46</v>
      </c>
      <c r="H1262" s="3">
        <v>7.8E-2</v>
      </c>
      <c r="I1262" t="s">
        <v>0</v>
      </c>
      <c r="J1262" s="1" t="s">
        <v>119</v>
      </c>
      <c r="K1262" s="1" t="s">
        <v>119</v>
      </c>
      <c r="L1262" t="b">
        <f>IF(COUNTIF(carcinogens!$A$2:$A$35,F1262),TRUE,FALSE)</f>
        <v>1</v>
      </c>
      <c r="M1262" t="b">
        <f t="shared" si="66"/>
        <v>0</v>
      </c>
      <c r="N1262" s="3">
        <f t="shared" si="68"/>
        <v>7.8E-2</v>
      </c>
      <c r="O1262" t="b">
        <f t="shared" si="67"/>
        <v>0</v>
      </c>
      <c r="P1262" t="str">
        <f>VLOOKUP(C1262,'Feedstock source'!$A$1:$B$8,2,FALSE)</f>
        <v>wood</v>
      </c>
      <c r="Q1262" t="str">
        <f>VLOOKUP($F1262,'PAHs abbreviations'!$A$2:$B$17,2,FALSE)</f>
        <v>B(a)P</v>
      </c>
      <c r="R1262" s="3">
        <v>7.8E-2</v>
      </c>
    </row>
    <row r="1263" spans="1:18" hidden="1">
      <c r="A1263" t="s">
        <v>6</v>
      </c>
      <c r="B1263" t="s">
        <v>20</v>
      </c>
      <c r="C1263" t="s">
        <v>37</v>
      </c>
      <c r="D1263">
        <v>700</v>
      </c>
      <c r="E1263" t="s">
        <v>119</v>
      </c>
      <c r="F1263" t="s">
        <v>59</v>
      </c>
      <c r="G1263" t="s">
        <v>46</v>
      </c>
      <c r="H1263" s="3">
        <v>8.8999999999999899E-2</v>
      </c>
      <c r="I1263" t="s">
        <v>0</v>
      </c>
      <c r="J1263" s="1" t="s">
        <v>119</v>
      </c>
      <c r="K1263" s="1" t="s">
        <v>119</v>
      </c>
      <c r="L1263" t="b">
        <f>IF(COUNTIF(carcinogens!$A$2:$A$35,F1263),TRUE,FALSE)</f>
        <v>1</v>
      </c>
      <c r="M1263" t="b">
        <f t="shared" si="66"/>
        <v>0</v>
      </c>
      <c r="N1263" s="3">
        <f t="shared" si="68"/>
        <v>8.8999999999999899E-2</v>
      </c>
      <c r="O1263" t="b">
        <f t="shared" si="67"/>
        <v>0</v>
      </c>
      <c r="P1263" t="str">
        <f>VLOOKUP(C1263,'Feedstock source'!$A$1:$B$8,2,FALSE)</f>
        <v>wood</v>
      </c>
      <c r="Q1263" t="str">
        <f>VLOOKUP($F1263,'PAHs abbreviations'!$A$2:$B$17,2,FALSE)</f>
        <v>B(a)P</v>
      </c>
      <c r="R1263" s="3">
        <v>8.8999999999999899E-2</v>
      </c>
    </row>
    <row r="1264" spans="1:18" hidden="1">
      <c r="A1264" t="s">
        <v>6</v>
      </c>
      <c r="B1264" t="s">
        <v>20</v>
      </c>
      <c r="C1264" t="s">
        <v>37</v>
      </c>
      <c r="D1264">
        <v>700</v>
      </c>
      <c r="E1264" t="s">
        <v>119</v>
      </c>
      <c r="F1264" t="s">
        <v>59</v>
      </c>
      <c r="G1264" t="s">
        <v>46</v>
      </c>
      <c r="H1264" s="3">
        <v>9.6000000000000002E-2</v>
      </c>
      <c r="I1264" t="s">
        <v>0</v>
      </c>
      <c r="J1264" s="1" t="s">
        <v>119</v>
      </c>
      <c r="K1264" s="1" t="s">
        <v>119</v>
      </c>
      <c r="L1264" t="b">
        <f>IF(COUNTIF(carcinogens!$A$2:$A$35,F1264),TRUE,FALSE)</f>
        <v>1</v>
      </c>
      <c r="M1264" t="b">
        <f t="shared" si="66"/>
        <v>0</v>
      </c>
      <c r="N1264" s="3">
        <f t="shared" si="68"/>
        <v>9.6000000000000002E-2</v>
      </c>
      <c r="O1264" t="b">
        <f t="shared" si="67"/>
        <v>0</v>
      </c>
      <c r="P1264" t="str">
        <f>VLOOKUP(C1264,'Feedstock source'!$A$1:$B$8,2,FALSE)</f>
        <v>wood</v>
      </c>
      <c r="Q1264" t="str">
        <f>VLOOKUP($F1264,'PAHs abbreviations'!$A$2:$B$17,2,FALSE)</f>
        <v>B(a)P</v>
      </c>
      <c r="R1264" s="3">
        <v>9.6000000000000002E-2</v>
      </c>
    </row>
    <row r="1265" spans="1:18" hidden="1">
      <c r="A1265" t="s">
        <v>6</v>
      </c>
      <c r="B1265" t="s">
        <v>20</v>
      </c>
      <c r="C1265" t="s">
        <v>37</v>
      </c>
      <c r="D1265">
        <v>700</v>
      </c>
      <c r="E1265" t="s">
        <v>119</v>
      </c>
      <c r="F1265" t="s">
        <v>57</v>
      </c>
      <c r="G1265" t="s">
        <v>46</v>
      </c>
      <c r="H1265" s="3">
        <v>5.0999999999999997E-2</v>
      </c>
      <c r="I1265" t="s">
        <v>0</v>
      </c>
      <c r="J1265" s="1" t="s">
        <v>119</v>
      </c>
      <c r="K1265" s="1" t="s">
        <v>119</v>
      </c>
      <c r="L1265" t="b">
        <f>IF(COUNTIF(carcinogens!$A$2:$A$35,F1265),TRUE,FALSE)</f>
        <v>1</v>
      </c>
      <c r="M1265" t="b">
        <f t="shared" si="66"/>
        <v>0</v>
      </c>
      <c r="N1265" s="3">
        <f t="shared" si="68"/>
        <v>5.0999999999999997E-2</v>
      </c>
      <c r="O1265" t="b">
        <f t="shared" si="67"/>
        <v>0</v>
      </c>
      <c r="P1265" t="str">
        <f>VLOOKUP(C1265,'Feedstock source'!$A$1:$B$8,2,FALSE)</f>
        <v>wood</v>
      </c>
      <c r="Q1265" t="str">
        <f>VLOOKUP($F1265,'PAHs abbreviations'!$A$2:$B$17,2,FALSE)</f>
        <v>B(b)F</v>
      </c>
      <c r="R1265" s="3">
        <v>5.0999999999999997E-2</v>
      </c>
    </row>
    <row r="1266" spans="1:18" hidden="1">
      <c r="A1266" t="s">
        <v>6</v>
      </c>
      <c r="B1266" t="s">
        <v>20</v>
      </c>
      <c r="C1266" t="s">
        <v>37</v>
      </c>
      <c r="D1266">
        <v>700</v>
      </c>
      <c r="E1266" t="s">
        <v>119</v>
      </c>
      <c r="F1266" t="s">
        <v>57</v>
      </c>
      <c r="G1266" t="s">
        <v>46</v>
      </c>
      <c r="H1266" s="3">
        <v>5.5E-2</v>
      </c>
      <c r="I1266" t="s">
        <v>0</v>
      </c>
      <c r="J1266" s="1" t="s">
        <v>119</v>
      </c>
      <c r="K1266" s="1" t="s">
        <v>119</v>
      </c>
      <c r="L1266" t="b">
        <f>IF(COUNTIF(carcinogens!$A$2:$A$35,F1266),TRUE,FALSE)</f>
        <v>1</v>
      </c>
      <c r="M1266" t="b">
        <f t="shared" si="66"/>
        <v>0</v>
      </c>
      <c r="N1266" s="3">
        <f t="shared" si="68"/>
        <v>5.5E-2</v>
      </c>
      <c r="O1266" t="b">
        <f t="shared" si="67"/>
        <v>0</v>
      </c>
      <c r="P1266" t="str">
        <f>VLOOKUP(C1266,'Feedstock source'!$A$1:$B$8,2,FALSE)</f>
        <v>wood</v>
      </c>
      <c r="Q1266" t="str">
        <f>VLOOKUP($F1266,'PAHs abbreviations'!$A$2:$B$17,2,FALSE)</f>
        <v>B(b)F</v>
      </c>
      <c r="R1266" s="3">
        <v>5.5E-2</v>
      </c>
    </row>
    <row r="1267" spans="1:18" hidden="1">
      <c r="A1267" t="s">
        <v>6</v>
      </c>
      <c r="B1267" t="s">
        <v>20</v>
      </c>
      <c r="C1267" t="s">
        <v>37</v>
      </c>
      <c r="D1267">
        <v>700</v>
      </c>
      <c r="E1267" t="s">
        <v>119</v>
      </c>
      <c r="F1267" t="s">
        <v>57</v>
      </c>
      <c r="G1267" t="s">
        <v>46</v>
      </c>
      <c r="H1267" s="3">
        <v>5.6000000000000001E-2</v>
      </c>
      <c r="I1267" t="s">
        <v>0</v>
      </c>
      <c r="J1267" s="1" t="s">
        <v>119</v>
      </c>
      <c r="K1267" s="1" t="s">
        <v>119</v>
      </c>
      <c r="L1267" t="b">
        <f>IF(COUNTIF(carcinogens!$A$2:$A$35,F1267),TRUE,FALSE)</f>
        <v>1</v>
      </c>
      <c r="M1267" t="b">
        <f t="shared" si="66"/>
        <v>0</v>
      </c>
      <c r="N1267" s="3">
        <f t="shared" si="68"/>
        <v>5.6000000000000001E-2</v>
      </c>
      <c r="O1267" t="b">
        <f t="shared" si="67"/>
        <v>0</v>
      </c>
      <c r="P1267" t="str">
        <f>VLOOKUP(C1267,'Feedstock source'!$A$1:$B$8,2,FALSE)</f>
        <v>wood</v>
      </c>
      <c r="Q1267" t="str">
        <f>VLOOKUP($F1267,'PAHs abbreviations'!$A$2:$B$17,2,FALSE)</f>
        <v>B(b)F</v>
      </c>
      <c r="R1267" s="3">
        <v>5.6000000000000001E-2</v>
      </c>
    </row>
    <row r="1268" spans="1:18" hidden="1">
      <c r="A1268" t="s">
        <v>6</v>
      </c>
      <c r="B1268" t="s">
        <v>20</v>
      </c>
      <c r="C1268" t="s">
        <v>37</v>
      </c>
      <c r="D1268">
        <v>700</v>
      </c>
      <c r="E1268" t="s">
        <v>119</v>
      </c>
      <c r="F1268" t="s">
        <v>61</v>
      </c>
      <c r="G1268" t="s">
        <v>46</v>
      </c>
      <c r="H1268" s="3">
        <v>0.02</v>
      </c>
      <c r="I1268" t="s">
        <v>0</v>
      </c>
      <c r="J1268" s="1" t="s">
        <v>119</v>
      </c>
      <c r="K1268" s="1" t="s">
        <v>119</v>
      </c>
      <c r="L1268" t="b">
        <f>IF(COUNTIF(carcinogens!$A$2:$A$35,F1268),TRUE,FALSE)</f>
        <v>1</v>
      </c>
      <c r="M1268" t="b">
        <f t="shared" si="66"/>
        <v>0</v>
      </c>
      <c r="N1268" s="3">
        <f t="shared" si="68"/>
        <v>0.02</v>
      </c>
      <c r="O1268" t="b">
        <f t="shared" si="67"/>
        <v>0</v>
      </c>
      <c r="P1268" t="str">
        <f>VLOOKUP(C1268,'Feedstock source'!$A$1:$B$8,2,FALSE)</f>
        <v>wood</v>
      </c>
      <c r="Q1268" t="str">
        <f>VLOOKUP($F1268,'PAHs abbreviations'!$A$2:$B$17,2,FALSE)</f>
        <v>B(ghi)P</v>
      </c>
      <c r="R1268" s="3">
        <v>0.02</v>
      </c>
    </row>
    <row r="1269" spans="1:18" hidden="1">
      <c r="A1269" t="s">
        <v>6</v>
      </c>
      <c r="B1269" t="s">
        <v>20</v>
      </c>
      <c r="C1269" t="s">
        <v>37</v>
      </c>
      <c r="D1269">
        <v>700</v>
      </c>
      <c r="E1269" t="s">
        <v>119</v>
      </c>
      <c r="F1269" t="s">
        <v>61</v>
      </c>
      <c r="G1269" t="s">
        <v>46</v>
      </c>
      <c r="H1269" s="3">
        <v>2.1999999999999902E-2</v>
      </c>
      <c r="I1269" t="s">
        <v>0</v>
      </c>
      <c r="J1269" s="1" t="s">
        <v>119</v>
      </c>
      <c r="K1269" s="1" t="s">
        <v>119</v>
      </c>
      <c r="L1269" t="b">
        <f>IF(COUNTIF(carcinogens!$A$2:$A$35,F1269),TRUE,FALSE)</f>
        <v>1</v>
      </c>
      <c r="M1269" t="b">
        <f t="shared" si="66"/>
        <v>0</v>
      </c>
      <c r="N1269" s="3">
        <f t="shared" si="68"/>
        <v>2.1999999999999902E-2</v>
      </c>
      <c r="O1269" t="b">
        <f t="shared" si="67"/>
        <v>0</v>
      </c>
      <c r="P1269" t="str">
        <f>VLOOKUP(C1269,'Feedstock source'!$A$1:$B$8,2,FALSE)</f>
        <v>wood</v>
      </c>
      <c r="Q1269" t="str">
        <f>VLOOKUP($F1269,'PAHs abbreviations'!$A$2:$B$17,2,FALSE)</f>
        <v>B(ghi)P</v>
      </c>
      <c r="R1269" s="3">
        <v>2.1999999999999902E-2</v>
      </c>
    </row>
    <row r="1270" spans="1:18" hidden="1">
      <c r="A1270" t="s">
        <v>6</v>
      </c>
      <c r="B1270" t="s">
        <v>20</v>
      </c>
      <c r="C1270" t="s">
        <v>37</v>
      </c>
      <c r="D1270">
        <v>700</v>
      </c>
      <c r="E1270" t="s">
        <v>119</v>
      </c>
      <c r="F1270" t="s">
        <v>61</v>
      </c>
      <c r="G1270" t="s">
        <v>46</v>
      </c>
      <c r="H1270" s="3">
        <v>2.1999999999999902E-2</v>
      </c>
      <c r="I1270" t="s">
        <v>0</v>
      </c>
      <c r="J1270" s="1" t="s">
        <v>119</v>
      </c>
      <c r="K1270" s="1" t="s">
        <v>119</v>
      </c>
      <c r="L1270" t="b">
        <f>IF(COUNTIF(carcinogens!$A$2:$A$35,F1270),TRUE,FALSE)</f>
        <v>1</v>
      </c>
      <c r="M1270" t="b">
        <f t="shared" si="66"/>
        <v>0</v>
      </c>
      <c r="N1270" s="3">
        <f t="shared" si="68"/>
        <v>2.1999999999999902E-2</v>
      </c>
      <c r="O1270" t="b">
        <f t="shared" si="67"/>
        <v>0</v>
      </c>
      <c r="P1270" t="str">
        <f>VLOOKUP(C1270,'Feedstock source'!$A$1:$B$8,2,FALSE)</f>
        <v>wood</v>
      </c>
      <c r="Q1270" t="str">
        <f>VLOOKUP($F1270,'PAHs abbreviations'!$A$2:$B$17,2,FALSE)</f>
        <v>B(ghi)P</v>
      </c>
      <c r="R1270" s="3">
        <v>2.1999999999999902E-2</v>
      </c>
    </row>
    <row r="1271" spans="1:18" hidden="1">
      <c r="A1271" t="s">
        <v>6</v>
      </c>
      <c r="B1271" t="s">
        <v>20</v>
      </c>
      <c r="C1271" t="s">
        <v>37</v>
      </c>
      <c r="D1271">
        <v>700</v>
      </c>
      <c r="E1271" t="s">
        <v>119</v>
      </c>
      <c r="F1271" t="s">
        <v>58</v>
      </c>
      <c r="G1271" t="s">
        <v>46</v>
      </c>
      <c r="H1271" s="3">
        <v>6.7000000000000004E-2</v>
      </c>
      <c r="I1271" t="s">
        <v>0</v>
      </c>
      <c r="J1271" s="1" t="s">
        <v>119</v>
      </c>
      <c r="K1271" s="1" t="s">
        <v>119</v>
      </c>
      <c r="L1271" t="b">
        <f>IF(COUNTIF(carcinogens!$A$2:$A$35,F1271),TRUE,FALSE)</f>
        <v>1</v>
      </c>
      <c r="M1271" t="b">
        <f t="shared" si="66"/>
        <v>0</v>
      </c>
      <c r="N1271" s="3">
        <f t="shared" si="68"/>
        <v>6.7000000000000004E-2</v>
      </c>
      <c r="O1271" t="b">
        <f t="shared" si="67"/>
        <v>0</v>
      </c>
      <c r="P1271" t="str">
        <f>VLOOKUP(C1271,'Feedstock source'!$A$1:$B$8,2,FALSE)</f>
        <v>wood</v>
      </c>
      <c r="Q1271" t="str">
        <f>VLOOKUP($F1271,'PAHs abbreviations'!$A$2:$B$17,2,FALSE)</f>
        <v>B(k)F</v>
      </c>
      <c r="R1271" s="3">
        <v>6.7000000000000004E-2</v>
      </c>
    </row>
    <row r="1272" spans="1:18" hidden="1">
      <c r="A1272" t="s">
        <v>6</v>
      </c>
      <c r="B1272" t="s">
        <v>20</v>
      </c>
      <c r="C1272" t="s">
        <v>37</v>
      </c>
      <c r="D1272">
        <v>700</v>
      </c>
      <c r="E1272" t="s">
        <v>119</v>
      </c>
      <c r="F1272" t="s">
        <v>58</v>
      </c>
      <c r="G1272" t="s">
        <v>46</v>
      </c>
      <c r="H1272" s="3">
        <v>7.0999999999999994E-2</v>
      </c>
      <c r="I1272" t="s">
        <v>0</v>
      </c>
      <c r="J1272" s="1" t="s">
        <v>119</v>
      </c>
      <c r="K1272" s="1" t="s">
        <v>119</v>
      </c>
      <c r="L1272" t="b">
        <f>IF(COUNTIF(carcinogens!$A$2:$A$35,F1272),TRUE,FALSE)</f>
        <v>1</v>
      </c>
      <c r="M1272" t="b">
        <f t="shared" si="66"/>
        <v>0</v>
      </c>
      <c r="N1272" s="3">
        <f t="shared" si="68"/>
        <v>7.0999999999999994E-2</v>
      </c>
      <c r="O1272" t="b">
        <f t="shared" si="67"/>
        <v>0</v>
      </c>
      <c r="P1272" t="str">
        <f>VLOOKUP(C1272,'Feedstock source'!$A$1:$B$8,2,FALSE)</f>
        <v>wood</v>
      </c>
      <c r="Q1272" t="str">
        <f>VLOOKUP($F1272,'PAHs abbreviations'!$A$2:$B$17,2,FALSE)</f>
        <v>B(k)F</v>
      </c>
      <c r="R1272" s="3">
        <v>7.0999999999999994E-2</v>
      </c>
    </row>
    <row r="1273" spans="1:18" hidden="1">
      <c r="A1273" t="s">
        <v>6</v>
      </c>
      <c r="B1273" t="s">
        <v>20</v>
      </c>
      <c r="C1273" t="s">
        <v>37</v>
      </c>
      <c r="D1273">
        <v>700</v>
      </c>
      <c r="E1273" t="s">
        <v>119</v>
      </c>
      <c r="F1273" t="s">
        <v>58</v>
      </c>
      <c r="G1273" t="s">
        <v>46</v>
      </c>
      <c r="H1273" s="3">
        <v>0.08</v>
      </c>
      <c r="I1273" t="s">
        <v>0</v>
      </c>
      <c r="J1273" s="1" t="s">
        <v>119</v>
      </c>
      <c r="K1273" s="1" t="s">
        <v>119</v>
      </c>
      <c r="L1273" t="b">
        <f>IF(COUNTIF(carcinogens!$A$2:$A$35,F1273),TRUE,FALSE)</f>
        <v>1</v>
      </c>
      <c r="M1273" t="b">
        <f t="shared" si="66"/>
        <v>0</v>
      </c>
      <c r="N1273" s="3">
        <f t="shared" si="68"/>
        <v>0.08</v>
      </c>
      <c r="O1273" t="b">
        <f t="shared" si="67"/>
        <v>0</v>
      </c>
      <c r="P1273" t="str">
        <f>VLOOKUP(C1273,'Feedstock source'!$A$1:$B$8,2,FALSE)</f>
        <v>wood</v>
      </c>
      <c r="Q1273" t="str">
        <f>VLOOKUP($F1273,'PAHs abbreviations'!$A$2:$B$17,2,FALSE)</f>
        <v>B(k)F</v>
      </c>
      <c r="R1273" s="3">
        <v>0.08</v>
      </c>
    </row>
    <row r="1274" spans="1:18" hidden="1">
      <c r="A1274" t="s">
        <v>6</v>
      </c>
      <c r="B1274" t="s">
        <v>20</v>
      </c>
      <c r="C1274" t="s">
        <v>37</v>
      </c>
      <c r="D1274">
        <v>700</v>
      </c>
      <c r="E1274" t="s">
        <v>119</v>
      </c>
      <c r="F1274" t="s">
        <v>56</v>
      </c>
      <c r="G1274" t="s">
        <v>46</v>
      </c>
      <c r="H1274" s="3">
        <v>8.4000000000000005E-2</v>
      </c>
      <c r="I1274" t="s">
        <v>0</v>
      </c>
      <c r="J1274" s="1" t="s">
        <v>119</v>
      </c>
      <c r="K1274" s="1" t="s">
        <v>119</v>
      </c>
      <c r="L1274" t="b">
        <f>IF(COUNTIF(carcinogens!$A$2:$A$35,F1274),TRUE,FALSE)</f>
        <v>1</v>
      </c>
      <c r="M1274" t="b">
        <f t="shared" si="66"/>
        <v>0</v>
      </c>
      <c r="N1274" s="3">
        <f t="shared" si="68"/>
        <v>8.4000000000000005E-2</v>
      </c>
      <c r="O1274" t="b">
        <f t="shared" si="67"/>
        <v>0</v>
      </c>
      <c r="P1274" t="str">
        <f>VLOOKUP(C1274,'Feedstock source'!$A$1:$B$8,2,FALSE)</f>
        <v>wood</v>
      </c>
      <c r="Q1274" t="str">
        <f>VLOOKUP($F1274,'PAHs abbreviations'!$A$2:$B$17,2,FALSE)</f>
        <v>Cry</v>
      </c>
      <c r="R1274" s="3">
        <v>8.4000000000000005E-2</v>
      </c>
    </row>
    <row r="1275" spans="1:18" hidden="1">
      <c r="A1275" t="s">
        <v>6</v>
      </c>
      <c r="B1275" t="s">
        <v>20</v>
      </c>
      <c r="C1275" t="s">
        <v>37</v>
      </c>
      <c r="D1275">
        <v>700</v>
      </c>
      <c r="E1275" t="s">
        <v>119</v>
      </c>
      <c r="F1275" t="s">
        <v>56</v>
      </c>
      <c r="G1275" t="s">
        <v>46</v>
      </c>
      <c r="H1275" s="3">
        <v>9.2999999999999999E-2</v>
      </c>
      <c r="I1275" t="s">
        <v>0</v>
      </c>
      <c r="J1275" s="1" t="s">
        <v>119</v>
      </c>
      <c r="K1275" s="1" t="s">
        <v>119</v>
      </c>
      <c r="L1275" t="b">
        <f>IF(COUNTIF(carcinogens!$A$2:$A$35,F1275),TRUE,FALSE)</f>
        <v>1</v>
      </c>
      <c r="M1275" t="b">
        <f t="shared" si="66"/>
        <v>0</v>
      </c>
      <c r="N1275" s="3">
        <f t="shared" si="68"/>
        <v>9.2999999999999999E-2</v>
      </c>
      <c r="O1275" t="b">
        <f t="shared" si="67"/>
        <v>0</v>
      </c>
      <c r="P1275" t="str">
        <f>VLOOKUP(C1275,'Feedstock source'!$A$1:$B$8,2,FALSE)</f>
        <v>wood</v>
      </c>
      <c r="Q1275" t="str">
        <f>VLOOKUP($F1275,'PAHs abbreviations'!$A$2:$B$17,2,FALSE)</f>
        <v>Cry</v>
      </c>
      <c r="R1275" s="3">
        <v>9.2999999999999999E-2</v>
      </c>
    </row>
    <row r="1276" spans="1:18" hidden="1">
      <c r="A1276" t="s">
        <v>6</v>
      </c>
      <c r="B1276" t="s">
        <v>20</v>
      </c>
      <c r="C1276" t="s">
        <v>37</v>
      </c>
      <c r="D1276">
        <v>700</v>
      </c>
      <c r="E1276" t="s">
        <v>119</v>
      </c>
      <c r="F1276" t="s">
        <v>56</v>
      </c>
      <c r="G1276" t="s">
        <v>46</v>
      </c>
      <c r="H1276" s="3">
        <v>9.7000000000000003E-2</v>
      </c>
      <c r="I1276" t="s">
        <v>0</v>
      </c>
      <c r="J1276" s="1" t="s">
        <v>119</v>
      </c>
      <c r="K1276" s="1" t="s">
        <v>119</v>
      </c>
      <c r="L1276" t="b">
        <f>IF(COUNTIF(carcinogens!$A$2:$A$35,F1276),TRUE,FALSE)</f>
        <v>1</v>
      </c>
      <c r="M1276" t="b">
        <f t="shared" si="66"/>
        <v>0</v>
      </c>
      <c r="N1276" s="3">
        <f t="shared" si="68"/>
        <v>9.7000000000000003E-2</v>
      </c>
      <c r="O1276" t="b">
        <f t="shared" si="67"/>
        <v>0</v>
      </c>
      <c r="P1276" t="str">
        <f>VLOOKUP(C1276,'Feedstock source'!$A$1:$B$8,2,FALSE)</f>
        <v>wood</v>
      </c>
      <c r="Q1276" t="str">
        <f>VLOOKUP($F1276,'PAHs abbreviations'!$A$2:$B$17,2,FALSE)</f>
        <v>Cry</v>
      </c>
      <c r="R1276" s="3">
        <v>9.7000000000000003E-2</v>
      </c>
    </row>
    <row r="1277" spans="1:18" hidden="1">
      <c r="A1277" t="s">
        <v>6</v>
      </c>
      <c r="B1277" t="s">
        <v>20</v>
      </c>
      <c r="C1277" t="s">
        <v>37</v>
      </c>
      <c r="D1277">
        <v>700</v>
      </c>
      <c r="E1277" t="s">
        <v>119</v>
      </c>
      <c r="F1277" t="s">
        <v>62</v>
      </c>
      <c r="G1277" t="s">
        <v>46</v>
      </c>
      <c r="H1277" s="3">
        <v>7.0000000000000001E-3</v>
      </c>
      <c r="I1277" t="s">
        <v>0</v>
      </c>
      <c r="J1277" s="1" t="s">
        <v>119</v>
      </c>
      <c r="K1277" s="1" t="s">
        <v>119</v>
      </c>
      <c r="L1277" t="b">
        <f>IF(COUNTIF(carcinogens!$A$2:$A$35,F1277),TRUE,FALSE)</f>
        <v>1</v>
      </c>
      <c r="M1277" t="b">
        <f t="shared" si="66"/>
        <v>0</v>
      </c>
      <c r="N1277" s="3">
        <f t="shared" si="68"/>
        <v>7.0000000000000001E-3</v>
      </c>
      <c r="O1277" t="b">
        <f t="shared" si="67"/>
        <v>0</v>
      </c>
      <c r="P1277" t="str">
        <f>VLOOKUP(C1277,'Feedstock source'!$A$1:$B$8,2,FALSE)</f>
        <v>wood</v>
      </c>
      <c r="Q1277" t="str">
        <f>VLOOKUP($F1277,'PAHs abbreviations'!$A$2:$B$17,2,FALSE)</f>
        <v>DB(ah)A</v>
      </c>
      <c r="R1277" s="3">
        <v>7.0000000000000001E-3</v>
      </c>
    </row>
    <row r="1278" spans="1:18" hidden="1">
      <c r="A1278" t="s">
        <v>6</v>
      </c>
      <c r="B1278" t="s">
        <v>20</v>
      </c>
      <c r="C1278" t="s">
        <v>37</v>
      </c>
      <c r="D1278">
        <v>700</v>
      </c>
      <c r="E1278" t="s">
        <v>119</v>
      </c>
      <c r="F1278" t="s">
        <v>62</v>
      </c>
      <c r="G1278" t="s">
        <v>46</v>
      </c>
      <c r="H1278" s="3">
        <v>8.9999999999999906E-3</v>
      </c>
      <c r="I1278" t="s">
        <v>0</v>
      </c>
      <c r="J1278" s="1" t="s">
        <v>119</v>
      </c>
      <c r="K1278" s="1" t="s">
        <v>119</v>
      </c>
      <c r="L1278" t="b">
        <f>IF(COUNTIF(carcinogens!$A$2:$A$35,F1278),TRUE,FALSE)</f>
        <v>1</v>
      </c>
      <c r="M1278" t="b">
        <f t="shared" si="66"/>
        <v>0</v>
      </c>
      <c r="N1278" s="3">
        <f t="shared" si="68"/>
        <v>8.9999999999999906E-3</v>
      </c>
      <c r="O1278" t="b">
        <f t="shared" si="67"/>
        <v>0</v>
      </c>
      <c r="P1278" t="str">
        <f>VLOOKUP(C1278,'Feedstock source'!$A$1:$B$8,2,FALSE)</f>
        <v>wood</v>
      </c>
      <c r="Q1278" t="str">
        <f>VLOOKUP($F1278,'PAHs abbreviations'!$A$2:$B$17,2,FALSE)</f>
        <v>DB(ah)A</v>
      </c>
      <c r="R1278" s="3">
        <v>8.9999999999999906E-3</v>
      </c>
    </row>
    <row r="1279" spans="1:18" hidden="1">
      <c r="A1279" t="s">
        <v>6</v>
      </c>
      <c r="B1279" t="s">
        <v>20</v>
      </c>
      <c r="C1279" t="s">
        <v>37</v>
      </c>
      <c r="D1279">
        <v>700</v>
      </c>
      <c r="E1279" t="s">
        <v>119</v>
      </c>
      <c r="F1279" t="s">
        <v>62</v>
      </c>
      <c r="G1279" t="s">
        <v>46</v>
      </c>
      <c r="H1279" s="3">
        <v>8.9999999999999906E-3</v>
      </c>
      <c r="I1279" t="s">
        <v>0</v>
      </c>
      <c r="J1279" s="1" t="s">
        <v>119</v>
      </c>
      <c r="K1279" s="1" t="s">
        <v>119</v>
      </c>
      <c r="L1279" t="b">
        <f>IF(COUNTIF(carcinogens!$A$2:$A$35,F1279),TRUE,FALSE)</f>
        <v>1</v>
      </c>
      <c r="M1279" t="b">
        <f t="shared" si="66"/>
        <v>0</v>
      </c>
      <c r="N1279" s="3">
        <f t="shared" si="68"/>
        <v>8.9999999999999906E-3</v>
      </c>
      <c r="O1279" t="b">
        <f t="shared" si="67"/>
        <v>0</v>
      </c>
      <c r="P1279" t="str">
        <f>VLOOKUP(C1279,'Feedstock source'!$A$1:$B$8,2,FALSE)</f>
        <v>wood</v>
      </c>
      <c r="Q1279" t="str">
        <f>VLOOKUP($F1279,'PAHs abbreviations'!$A$2:$B$17,2,FALSE)</f>
        <v>DB(ah)A</v>
      </c>
      <c r="R1279" s="3">
        <v>8.9999999999999906E-3</v>
      </c>
    </row>
    <row r="1280" spans="1:18" hidden="1">
      <c r="A1280" t="s">
        <v>6</v>
      </c>
      <c r="B1280" t="s">
        <v>20</v>
      </c>
      <c r="C1280" t="s">
        <v>37</v>
      </c>
      <c r="D1280">
        <v>700</v>
      </c>
      <c r="E1280" t="s">
        <v>119</v>
      </c>
      <c r="F1280" t="s">
        <v>53</v>
      </c>
      <c r="G1280" t="s">
        <v>46</v>
      </c>
      <c r="H1280" s="3">
        <v>1.44</v>
      </c>
      <c r="I1280" t="s">
        <v>0</v>
      </c>
      <c r="J1280" s="1" t="s">
        <v>119</v>
      </c>
      <c r="K1280" s="1" t="s">
        <v>119</v>
      </c>
      <c r="L1280" t="b">
        <f>IF(COUNTIF(carcinogens!$A$2:$A$35,F1280),TRUE,FALSE)</f>
        <v>0</v>
      </c>
      <c r="M1280" t="b">
        <f t="shared" si="66"/>
        <v>0</v>
      </c>
      <c r="N1280" s="3">
        <f t="shared" si="68"/>
        <v>1.44</v>
      </c>
      <c r="O1280" t="b">
        <f t="shared" si="67"/>
        <v>0</v>
      </c>
      <c r="P1280" t="str">
        <f>VLOOKUP(C1280,'Feedstock source'!$A$1:$B$8,2,FALSE)</f>
        <v>wood</v>
      </c>
      <c r="Q1280" t="str">
        <f>VLOOKUP($F1280,'PAHs abbreviations'!$A$2:$B$17,2,FALSE)</f>
        <v>Flt</v>
      </c>
      <c r="R1280" s="3">
        <v>1.44</v>
      </c>
    </row>
    <row r="1281" spans="1:18" hidden="1">
      <c r="A1281" t="s">
        <v>6</v>
      </c>
      <c r="B1281" t="s">
        <v>20</v>
      </c>
      <c r="C1281" t="s">
        <v>37</v>
      </c>
      <c r="D1281">
        <v>700</v>
      </c>
      <c r="E1281" t="s">
        <v>119</v>
      </c>
      <c r="F1281" t="s">
        <v>53</v>
      </c>
      <c r="G1281" t="s">
        <v>46</v>
      </c>
      <c r="H1281" s="3">
        <v>1.59</v>
      </c>
      <c r="I1281" t="s">
        <v>0</v>
      </c>
      <c r="J1281" s="1" t="s">
        <v>119</v>
      </c>
      <c r="K1281" s="1" t="s">
        <v>119</v>
      </c>
      <c r="L1281" t="b">
        <f>IF(COUNTIF(carcinogens!$A$2:$A$35,F1281),TRUE,FALSE)</f>
        <v>0</v>
      </c>
      <c r="M1281" t="b">
        <f t="shared" si="66"/>
        <v>0</v>
      </c>
      <c r="N1281" s="3">
        <f t="shared" si="68"/>
        <v>1.59</v>
      </c>
      <c r="O1281" t="b">
        <f t="shared" si="67"/>
        <v>0</v>
      </c>
      <c r="P1281" t="str">
        <f>VLOOKUP(C1281,'Feedstock source'!$A$1:$B$8,2,FALSE)</f>
        <v>wood</v>
      </c>
      <c r="Q1281" t="str">
        <f>VLOOKUP($F1281,'PAHs abbreviations'!$A$2:$B$17,2,FALSE)</f>
        <v>Flt</v>
      </c>
      <c r="R1281" s="3">
        <v>1.59</v>
      </c>
    </row>
    <row r="1282" spans="1:18" hidden="1">
      <c r="A1282" t="s">
        <v>6</v>
      </c>
      <c r="B1282" t="s">
        <v>20</v>
      </c>
      <c r="C1282" t="s">
        <v>37</v>
      </c>
      <c r="D1282">
        <v>700</v>
      </c>
      <c r="E1282" t="s">
        <v>119</v>
      </c>
      <c r="F1282" t="s">
        <v>53</v>
      </c>
      <c r="G1282" t="s">
        <v>46</v>
      </c>
      <c r="H1282" s="3">
        <v>1.62</v>
      </c>
      <c r="I1282" t="s">
        <v>0</v>
      </c>
      <c r="J1282" s="1" t="s">
        <v>119</v>
      </c>
      <c r="K1282" s="1" t="s">
        <v>119</v>
      </c>
      <c r="L1282" t="b">
        <f>IF(COUNTIF(carcinogens!$A$2:$A$35,F1282),TRUE,FALSE)</f>
        <v>0</v>
      </c>
      <c r="M1282" t="b">
        <f t="shared" ref="M1282:M1345" si="69">IF(ISNUMBER(H1282),FALSE,TRUE)</f>
        <v>0</v>
      </c>
      <c r="N1282" s="3">
        <f t="shared" si="68"/>
        <v>1.62</v>
      </c>
      <c r="O1282" t="b">
        <f t="shared" ref="O1282:O1345" si="70">IF(ISNUMBER(N1282),FALSE,TRUE)</f>
        <v>0</v>
      </c>
      <c r="P1282" t="str">
        <f>VLOOKUP(C1282,'Feedstock source'!$A$1:$B$8,2,FALSE)</f>
        <v>wood</v>
      </c>
      <c r="Q1282" t="str">
        <f>VLOOKUP($F1282,'PAHs abbreviations'!$A$2:$B$17,2,FALSE)</f>
        <v>Flt</v>
      </c>
      <c r="R1282" s="3">
        <v>1.62</v>
      </c>
    </row>
    <row r="1283" spans="1:18" hidden="1">
      <c r="A1283" t="s">
        <v>6</v>
      </c>
      <c r="B1283" t="s">
        <v>20</v>
      </c>
      <c r="C1283" t="s">
        <v>37</v>
      </c>
      <c r="D1283">
        <v>700</v>
      </c>
      <c r="E1283" t="s">
        <v>119</v>
      </c>
      <c r="F1283" t="s">
        <v>50</v>
      </c>
      <c r="G1283" t="s">
        <v>46</v>
      </c>
      <c r="H1283" s="3">
        <v>0.78200000000000003</v>
      </c>
      <c r="I1283" t="s">
        <v>0</v>
      </c>
      <c r="J1283" s="1" t="s">
        <v>119</v>
      </c>
      <c r="K1283" s="1" t="s">
        <v>119</v>
      </c>
      <c r="L1283" t="b">
        <f>IF(COUNTIF(carcinogens!$A$2:$A$35,F1283),TRUE,FALSE)</f>
        <v>0</v>
      </c>
      <c r="M1283" t="b">
        <f t="shared" si="69"/>
        <v>0</v>
      </c>
      <c r="N1283" s="3">
        <f t="shared" si="68"/>
        <v>0.78200000000000003</v>
      </c>
      <c r="O1283" t="b">
        <f t="shared" si="70"/>
        <v>0</v>
      </c>
      <c r="P1283" t="str">
        <f>VLOOKUP(C1283,'Feedstock source'!$A$1:$B$8,2,FALSE)</f>
        <v>wood</v>
      </c>
      <c r="Q1283" t="str">
        <f>VLOOKUP($F1283,'PAHs abbreviations'!$A$2:$B$17,2,FALSE)</f>
        <v>Flu</v>
      </c>
      <c r="R1283" s="3">
        <v>0.78200000000000003</v>
      </c>
    </row>
    <row r="1284" spans="1:18" hidden="1">
      <c r="A1284" t="s">
        <v>6</v>
      </c>
      <c r="B1284" t="s">
        <v>20</v>
      </c>
      <c r="C1284" t="s">
        <v>37</v>
      </c>
      <c r="D1284">
        <v>700</v>
      </c>
      <c r="E1284" t="s">
        <v>119</v>
      </c>
      <c r="F1284" t="s">
        <v>50</v>
      </c>
      <c r="G1284" t="s">
        <v>46</v>
      </c>
      <c r="H1284" s="3">
        <v>0.85</v>
      </c>
      <c r="I1284" t="s">
        <v>0</v>
      </c>
      <c r="J1284" s="1" t="s">
        <v>119</v>
      </c>
      <c r="K1284" s="1" t="s">
        <v>119</v>
      </c>
      <c r="L1284" t="b">
        <f>IF(COUNTIF(carcinogens!$A$2:$A$35,F1284),TRUE,FALSE)</f>
        <v>0</v>
      </c>
      <c r="M1284" t="b">
        <f t="shared" si="69"/>
        <v>0</v>
      </c>
      <c r="N1284" s="3">
        <f t="shared" si="68"/>
        <v>0.85</v>
      </c>
      <c r="O1284" t="b">
        <f t="shared" si="70"/>
        <v>0</v>
      </c>
      <c r="P1284" t="str">
        <f>VLOOKUP(C1284,'Feedstock source'!$A$1:$B$8,2,FALSE)</f>
        <v>wood</v>
      </c>
      <c r="Q1284" t="str">
        <f>VLOOKUP($F1284,'PAHs abbreviations'!$A$2:$B$17,2,FALSE)</f>
        <v>Flu</v>
      </c>
      <c r="R1284" s="3">
        <v>0.85</v>
      </c>
    </row>
    <row r="1285" spans="1:18" hidden="1">
      <c r="A1285" t="s">
        <v>6</v>
      </c>
      <c r="B1285" t="s">
        <v>20</v>
      </c>
      <c r="C1285" t="s">
        <v>37</v>
      </c>
      <c r="D1285">
        <v>700</v>
      </c>
      <c r="E1285" t="s">
        <v>119</v>
      </c>
      <c r="F1285" t="s">
        <v>50</v>
      </c>
      <c r="G1285" t="s">
        <v>46</v>
      </c>
      <c r="H1285" s="3">
        <v>0.877</v>
      </c>
      <c r="I1285" t="s">
        <v>0</v>
      </c>
      <c r="J1285" s="1" t="s">
        <v>119</v>
      </c>
      <c r="K1285" s="1" t="s">
        <v>119</v>
      </c>
      <c r="L1285" t="b">
        <f>IF(COUNTIF(carcinogens!$A$2:$A$35,F1285),TRUE,FALSE)</f>
        <v>0</v>
      </c>
      <c r="M1285" t="b">
        <f t="shared" si="69"/>
        <v>0</v>
      </c>
      <c r="N1285" s="3">
        <f t="shared" si="68"/>
        <v>0.877</v>
      </c>
      <c r="O1285" t="b">
        <f t="shared" si="70"/>
        <v>0</v>
      </c>
      <c r="P1285" t="str">
        <f>VLOOKUP(C1285,'Feedstock source'!$A$1:$B$8,2,FALSE)</f>
        <v>wood</v>
      </c>
      <c r="Q1285" t="str">
        <f>VLOOKUP($F1285,'PAHs abbreviations'!$A$2:$B$17,2,FALSE)</f>
        <v>Flu</v>
      </c>
      <c r="R1285" s="3">
        <v>0.877</v>
      </c>
    </row>
    <row r="1286" spans="1:18" hidden="1">
      <c r="A1286" t="s">
        <v>6</v>
      </c>
      <c r="B1286" t="s">
        <v>20</v>
      </c>
      <c r="C1286" t="s">
        <v>37</v>
      </c>
      <c r="D1286">
        <v>700</v>
      </c>
      <c r="E1286" t="s">
        <v>119</v>
      </c>
      <c r="F1286" t="s">
        <v>60</v>
      </c>
      <c r="G1286" t="s">
        <v>46</v>
      </c>
      <c r="H1286" s="3">
        <v>2.4E-2</v>
      </c>
      <c r="I1286" t="s">
        <v>0</v>
      </c>
      <c r="J1286" s="1" t="s">
        <v>119</v>
      </c>
      <c r="K1286" s="1" t="s">
        <v>119</v>
      </c>
      <c r="L1286" t="b">
        <f>IF(COUNTIF(carcinogens!$A$2:$A$35,F1286),TRUE,FALSE)</f>
        <v>1</v>
      </c>
      <c r="M1286" t="b">
        <f t="shared" si="69"/>
        <v>0</v>
      </c>
      <c r="N1286" s="3">
        <f t="shared" si="68"/>
        <v>2.4E-2</v>
      </c>
      <c r="O1286" t="b">
        <f t="shared" si="70"/>
        <v>0</v>
      </c>
      <c r="P1286" t="str">
        <f>VLOOKUP(C1286,'Feedstock source'!$A$1:$B$8,2,FALSE)</f>
        <v>wood</v>
      </c>
      <c r="Q1286" t="str">
        <f>VLOOKUP($F1286,'PAHs abbreviations'!$A$2:$B$17,2,FALSE)</f>
        <v>IP</v>
      </c>
      <c r="R1286" s="3">
        <v>2.4E-2</v>
      </c>
    </row>
    <row r="1287" spans="1:18" hidden="1">
      <c r="A1287" t="s">
        <v>6</v>
      </c>
      <c r="B1287" t="s">
        <v>20</v>
      </c>
      <c r="C1287" t="s">
        <v>37</v>
      </c>
      <c r="D1287">
        <v>700</v>
      </c>
      <c r="E1287" t="s">
        <v>119</v>
      </c>
      <c r="F1287" t="s">
        <v>60</v>
      </c>
      <c r="G1287" t="s">
        <v>46</v>
      </c>
      <c r="H1287" s="3">
        <v>0.03</v>
      </c>
      <c r="I1287" t="s">
        <v>0</v>
      </c>
      <c r="J1287" s="1" t="s">
        <v>119</v>
      </c>
      <c r="K1287" s="1" t="s">
        <v>119</v>
      </c>
      <c r="L1287" t="b">
        <f>IF(COUNTIF(carcinogens!$A$2:$A$35,F1287),TRUE,FALSE)</f>
        <v>1</v>
      </c>
      <c r="M1287" t="b">
        <f t="shared" si="69"/>
        <v>0</v>
      </c>
      <c r="N1287" s="3">
        <f t="shared" si="68"/>
        <v>0.03</v>
      </c>
      <c r="O1287" t="b">
        <f t="shared" si="70"/>
        <v>0</v>
      </c>
      <c r="P1287" t="str">
        <f>VLOOKUP(C1287,'Feedstock source'!$A$1:$B$8,2,FALSE)</f>
        <v>wood</v>
      </c>
      <c r="Q1287" t="str">
        <f>VLOOKUP($F1287,'PAHs abbreviations'!$A$2:$B$17,2,FALSE)</f>
        <v>IP</v>
      </c>
      <c r="R1287" s="3">
        <v>0.03</v>
      </c>
    </row>
    <row r="1288" spans="1:18" hidden="1">
      <c r="A1288" t="s">
        <v>6</v>
      </c>
      <c r="B1288" t="s">
        <v>20</v>
      </c>
      <c r="C1288" t="s">
        <v>37</v>
      </c>
      <c r="D1288">
        <v>700</v>
      </c>
      <c r="E1288" t="s">
        <v>119</v>
      </c>
      <c r="F1288" t="s">
        <v>60</v>
      </c>
      <c r="G1288" t="s">
        <v>46</v>
      </c>
      <c r="H1288" s="3">
        <v>3.3000000000000002E-2</v>
      </c>
      <c r="I1288" t="s">
        <v>0</v>
      </c>
      <c r="J1288" s="1" t="s">
        <v>119</v>
      </c>
      <c r="K1288" s="1" t="s">
        <v>119</v>
      </c>
      <c r="L1288" t="b">
        <f>IF(COUNTIF(carcinogens!$A$2:$A$35,F1288),TRUE,FALSE)</f>
        <v>1</v>
      </c>
      <c r="M1288" t="b">
        <f t="shared" si="69"/>
        <v>0</v>
      </c>
      <c r="N1288" s="3">
        <f t="shared" si="68"/>
        <v>3.3000000000000002E-2</v>
      </c>
      <c r="O1288" t="b">
        <f t="shared" si="70"/>
        <v>0</v>
      </c>
      <c r="P1288" t="str">
        <f>VLOOKUP(C1288,'Feedstock source'!$A$1:$B$8,2,FALSE)</f>
        <v>wood</v>
      </c>
      <c r="Q1288" t="str">
        <f>VLOOKUP($F1288,'PAHs abbreviations'!$A$2:$B$17,2,FALSE)</f>
        <v>IP</v>
      </c>
      <c r="R1288" s="3">
        <v>3.3000000000000002E-2</v>
      </c>
    </row>
    <row r="1289" spans="1:18" hidden="1">
      <c r="A1289" t="s">
        <v>6</v>
      </c>
      <c r="B1289" t="s">
        <v>20</v>
      </c>
      <c r="C1289" t="s">
        <v>37</v>
      </c>
      <c r="D1289">
        <v>700</v>
      </c>
      <c r="E1289" t="s">
        <v>119</v>
      </c>
      <c r="F1289" t="s">
        <v>47</v>
      </c>
      <c r="G1289" t="s">
        <v>46</v>
      </c>
      <c r="H1289" s="3">
        <v>4.38</v>
      </c>
      <c r="I1289" t="s">
        <v>0</v>
      </c>
      <c r="J1289" s="1" t="s">
        <v>119</v>
      </c>
      <c r="K1289" s="1" t="s">
        <v>119</v>
      </c>
      <c r="L1289" t="b">
        <f>IF(COUNTIF(carcinogens!$A$2:$A$35,F1289),TRUE,FALSE)</f>
        <v>0</v>
      </c>
      <c r="M1289" t="b">
        <f t="shared" si="69"/>
        <v>0</v>
      </c>
      <c r="N1289" s="3">
        <f t="shared" si="68"/>
        <v>4.38</v>
      </c>
      <c r="O1289" t="b">
        <f t="shared" si="70"/>
        <v>0</v>
      </c>
      <c r="P1289" t="str">
        <f>VLOOKUP(C1289,'Feedstock source'!$A$1:$B$8,2,FALSE)</f>
        <v>wood</v>
      </c>
      <c r="Q1289" t="str">
        <f>VLOOKUP($F1289,'PAHs abbreviations'!$A$2:$B$17,2,FALSE)</f>
        <v>Nap</v>
      </c>
      <c r="R1289" s="3">
        <v>4.38</v>
      </c>
    </row>
    <row r="1290" spans="1:18" hidden="1">
      <c r="A1290" t="s">
        <v>6</v>
      </c>
      <c r="B1290" t="s">
        <v>20</v>
      </c>
      <c r="C1290" t="s">
        <v>37</v>
      </c>
      <c r="D1290">
        <v>700</v>
      </c>
      <c r="E1290" t="s">
        <v>119</v>
      </c>
      <c r="F1290" t="s">
        <v>47</v>
      </c>
      <c r="G1290" t="s">
        <v>46</v>
      </c>
      <c r="H1290" s="3">
        <v>5.62</v>
      </c>
      <c r="I1290" t="s">
        <v>0</v>
      </c>
      <c r="J1290" s="1" t="s">
        <v>119</v>
      </c>
      <c r="K1290" s="1" t="s">
        <v>119</v>
      </c>
      <c r="L1290" t="b">
        <f>IF(COUNTIF(carcinogens!$A$2:$A$35,F1290),TRUE,FALSE)</f>
        <v>0</v>
      </c>
      <c r="M1290" t="b">
        <f t="shared" si="69"/>
        <v>0</v>
      </c>
      <c r="N1290" s="3">
        <f t="shared" si="68"/>
        <v>5.62</v>
      </c>
      <c r="O1290" t="b">
        <f t="shared" si="70"/>
        <v>0</v>
      </c>
      <c r="P1290" t="str">
        <f>VLOOKUP(C1290,'Feedstock source'!$A$1:$B$8,2,FALSE)</f>
        <v>wood</v>
      </c>
      <c r="Q1290" t="str">
        <f>VLOOKUP($F1290,'PAHs abbreviations'!$A$2:$B$17,2,FALSE)</f>
        <v>Nap</v>
      </c>
      <c r="R1290" s="3">
        <v>5.62</v>
      </c>
    </row>
    <row r="1291" spans="1:18" hidden="1">
      <c r="A1291" t="s">
        <v>6</v>
      </c>
      <c r="B1291" t="s">
        <v>20</v>
      </c>
      <c r="C1291" t="s">
        <v>37</v>
      </c>
      <c r="D1291">
        <v>700</v>
      </c>
      <c r="E1291" t="s">
        <v>119</v>
      </c>
      <c r="F1291" t="s">
        <v>47</v>
      </c>
      <c r="G1291" t="s">
        <v>46</v>
      </c>
      <c r="H1291" s="3">
        <v>5.73</v>
      </c>
      <c r="I1291" t="s">
        <v>0</v>
      </c>
      <c r="J1291" s="1" t="s">
        <v>119</v>
      </c>
      <c r="K1291" s="1" t="s">
        <v>119</v>
      </c>
      <c r="L1291" t="b">
        <f>IF(COUNTIF(carcinogens!$A$2:$A$35,F1291),TRUE,FALSE)</f>
        <v>0</v>
      </c>
      <c r="M1291" t="b">
        <f t="shared" si="69"/>
        <v>0</v>
      </c>
      <c r="N1291" s="3">
        <f t="shared" si="68"/>
        <v>5.73</v>
      </c>
      <c r="O1291" t="b">
        <f t="shared" si="70"/>
        <v>0</v>
      </c>
      <c r="P1291" t="str">
        <f>VLOOKUP(C1291,'Feedstock source'!$A$1:$B$8,2,FALSE)</f>
        <v>wood</v>
      </c>
      <c r="Q1291" t="str">
        <f>VLOOKUP($F1291,'PAHs abbreviations'!$A$2:$B$17,2,FALSE)</f>
        <v>Nap</v>
      </c>
      <c r="R1291" s="3">
        <v>5.73</v>
      </c>
    </row>
    <row r="1292" spans="1:18" hidden="1">
      <c r="A1292" t="s">
        <v>6</v>
      </c>
      <c r="B1292" t="s">
        <v>20</v>
      </c>
      <c r="C1292" t="s">
        <v>37</v>
      </c>
      <c r="D1292">
        <v>700</v>
      </c>
      <c r="E1292" t="s">
        <v>119</v>
      </c>
      <c r="F1292" t="s">
        <v>51</v>
      </c>
      <c r="G1292" t="s">
        <v>46</v>
      </c>
      <c r="H1292" s="3">
        <v>5.93</v>
      </c>
      <c r="I1292" t="s">
        <v>0</v>
      </c>
      <c r="J1292" s="1" t="s">
        <v>119</v>
      </c>
      <c r="K1292" s="1" t="s">
        <v>119</v>
      </c>
      <c r="L1292" t="b">
        <f>IF(COUNTIF(carcinogens!$A$2:$A$35,F1292),TRUE,FALSE)</f>
        <v>0</v>
      </c>
      <c r="M1292" t="b">
        <f t="shared" si="69"/>
        <v>0</v>
      </c>
      <c r="N1292" s="3">
        <f t="shared" si="68"/>
        <v>5.93</v>
      </c>
      <c r="O1292" t="b">
        <f t="shared" si="70"/>
        <v>0</v>
      </c>
      <c r="P1292" t="str">
        <f>VLOOKUP(C1292,'Feedstock source'!$A$1:$B$8,2,FALSE)</f>
        <v>wood</v>
      </c>
      <c r="Q1292" t="str">
        <f>VLOOKUP($F1292,'PAHs abbreviations'!$A$2:$B$17,2,FALSE)</f>
        <v>Phen</v>
      </c>
      <c r="R1292" s="3">
        <v>5.93</v>
      </c>
    </row>
    <row r="1293" spans="1:18" hidden="1">
      <c r="A1293" t="s">
        <v>6</v>
      </c>
      <c r="B1293" t="s">
        <v>20</v>
      </c>
      <c r="C1293" t="s">
        <v>37</v>
      </c>
      <c r="D1293">
        <v>700</v>
      </c>
      <c r="E1293" t="s">
        <v>119</v>
      </c>
      <c r="F1293" t="s">
        <v>51</v>
      </c>
      <c r="G1293" t="s">
        <v>46</v>
      </c>
      <c r="H1293" s="3">
        <v>6.64</v>
      </c>
      <c r="I1293" t="s">
        <v>0</v>
      </c>
      <c r="J1293" s="1" t="s">
        <v>119</v>
      </c>
      <c r="K1293" s="1" t="s">
        <v>119</v>
      </c>
      <c r="L1293" t="b">
        <f>IF(COUNTIF(carcinogens!$A$2:$A$35,F1293),TRUE,FALSE)</f>
        <v>0</v>
      </c>
      <c r="M1293" t="b">
        <f t="shared" si="69"/>
        <v>0</v>
      </c>
      <c r="N1293" s="3">
        <f t="shared" si="68"/>
        <v>6.64</v>
      </c>
      <c r="O1293" t="b">
        <f t="shared" si="70"/>
        <v>0</v>
      </c>
      <c r="P1293" t="str">
        <f>VLOOKUP(C1293,'Feedstock source'!$A$1:$B$8,2,FALSE)</f>
        <v>wood</v>
      </c>
      <c r="Q1293" t="str">
        <f>VLOOKUP($F1293,'PAHs abbreviations'!$A$2:$B$17,2,FALSE)</f>
        <v>Phen</v>
      </c>
      <c r="R1293" s="3">
        <v>6.64</v>
      </c>
    </row>
    <row r="1294" spans="1:18" hidden="1">
      <c r="A1294" t="s">
        <v>6</v>
      </c>
      <c r="B1294" t="s">
        <v>20</v>
      </c>
      <c r="C1294" t="s">
        <v>37</v>
      </c>
      <c r="D1294">
        <v>700</v>
      </c>
      <c r="E1294" t="s">
        <v>119</v>
      </c>
      <c r="F1294" t="s">
        <v>51</v>
      </c>
      <c r="G1294" t="s">
        <v>46</v>
      </c>
      <c r="H1294" s="3">
        <v>7.08</v>
      </c>
      <c r="I1294" t="s">
        <v>0</v>
      </c>
      <c r="J1294" s="1" t="s">
        <v>119</v>
      </c>
      <c r="K1294" s="1" t="s">
        <v>119</v>
      </c>
      <c r="L1294" t="b">
        <f>IF(COUNTIF(carcinogens!$A$2:$A$35,F1294),TRUE,FALSE)</f>
        <v>0</v>
      </c>
      <c r="M1294" t="b">
        <f t="shared" si="69"/>
        <v>0</v>
      </c>
      <c r="N1294" s="3">
        <f t="shared" si="68"/>
        <v>7.08</v>
      </c>
      <c r="O1294" t="b">
        <f t="shared" si="70"/>
        <v>0</v>
      </c>
      <c r="P1294" t="str">
        <f>VLOOKUP(C1294,'Feedstock source'!$A$1:$B$8,2,FALSE)</f>
        <v>wood</v>
      </c>
      <c r="Q1294" t="str">
        <f>VLOOKUP($F1294,'PAHs abbreviations'!$A$2:$B$17,2,FALSE)</f>
        <v>Phen</v>
      </c>
      <c r="R1294" s="3">
        <v>7.08</v>
      </c>
    </row>
    <row r="1295" spans="1:18" hidden="1">
      <c r="A1295" t="s">
        <v>6</v>
      </c>
      <c r="B1295" t="s">
        <v>20</v>
      </c>
      <c r="C1295" t="s">
        <v>37</v>
      </c>
      <c r="D1295">
        <v>700</v>
      </c>
      <c r="E1295" t="s">
        <v>119</v>
      </c>
      <c r="F1295" t="s">
        <v>54</v>
      </c>
      <c r="G1295" t="s">
        <v>46</v>
      </c>
      <c r="H1295" s="3">
        <v>0.98599999999999999</v>
      </c>
      <c r="I1295" t="s">
        <v>0</v>
      </c>
      <c r="J1295" s="1" t="s">
        <v>119</v>
      </c>
      <c r="K1295" s="1" t="s">
        <v>119</v>
      </c>
      <c r="L1295" t="b">
        <f>IF(COUNTIF(carcinogens!$A$2:$A$35,F1295),TRUE,FALSE)</f>
        <v>0</v>
      </c>
      <c r="M1295" t="b">
        <f t="shared" si="69"/>
        <v>0</v>
      </c>
      <c r="N1295" s="3">
        <f t="shared" si="68"/>
        <v>0.98599999999999999</v>
      </c>
      <c r="O1295" t="b">
        <f t="shared" si="70"/>
        <v>0</v>
      </c>
      <c r="P1295" t="str">
        <f>VLOOKUP(C1295,'Feedstock source'!$A$1:$B$8,2,FALSE)</f>
        <v>wood</v>
      </c>
      <c r="Q1295" t="str">
        <f>VLOOKUP($F1295,'PAHs abbreviations'!$A$2:$B$17,2,FALSE)</f>
        <v>Pyr</v>
      </c>
      <c r="R1295" s="3">
        <v>0.98599999999999999</v>
      </c>
    </row>
    <row r="1296" spans="1:18" hidden="1">
      <c r="A1296" t="s">
        <v>6</v>
      </c>
      <c r="B1296" t="s">
        <v>20</v>
      </c>
      <c r="C1296" t="s">
        <v>37</v>
      </c>
      <c r="D1296">
        <v>700</v>
      </c>
      <c r="E1296" t="s">
        <v>119</v>
      </c>
      <c r="F1296" t="s">
        <v>54</v>
      </c>
      <c r="G1296" t="s">
        <v>46</v>
      </c>
      <c r="H1296" s="3">
        <v>1.1100000000000001</v>
      </c>
      <c r="I1296" t="s">
        <v>0</v>
      </c>
      <c r="J1296" s="1" t="s">
        <v>119</v>
      </c>
      <c r="K1296" s="1" t="s">
        <v>119</v>
      </c>
      <c r="L1296" t="b">
        <f>IF(COUNTIF(carcinogens!$A$2:$A$35,F1296),TRUE,FALSE)</f>
        <v>0</v>
      </c>
      <c r="M1296" t="b">
        <f t="shared" si="69"/>
        <v>0</v>
      </c>
      <c r="N1296" s="3">
        <f t="shared" si="68"/>
        <v>1.1100000000000001</v>
      </c>
      <c r="O1296" t="b">
        <f t="shared" si="70"/>
        <v>0</v>
      </c>
      <c r="P1296" t="str">
        <f>VLOOKUP(C1296,'Feedstock source'!$A$1:$B$8,2,FALSE)</f>
        <v>wood</v>
      </c>
      <c r="Q1296" t="str">
        <f>VLOOKUP($F1296,'PAHs abbreviations'!$A$2:$B$17,2,FALSE)</f>
        <v>Pyr</v>
      </c>
      <c r="R1296" s="3">
        <v>1.1100000000000001</v>
      </c>
    </row>
    <row r="1297" spans="1:18" hidden="1">
      <c r="A1297" t="s">
        <v>6</v>
      </c>
      <c r="B1297" t="s">
        <v>20</v>
      </c>
      <c r="C1297" t="s">
        <v>37</v>
      </c>
      <c r="D1297">
        <v>700</v>
      </c>
      <c r="E1297" t="s">
        <v>119</v>
      </c>
      <c r="F1297" t="s">
        <v>54</v>
      </c>
      <c r="G1297" t="s">
        <v>46</v>
      </c>
      <c r="H1297" s="3">
        <v>1.19</v>
      </c>
      <c r="I1297" t="s">
        <v>0</v>
      </c>
      <c r="J1297" s="1" t="s">
        <v>119</v>
      </c>
      <c r="K1297" s="1" t="s">
        <v>119</v>
      </c>
      <c r="L1297" t="b">
        <f>IF(COUNTIF(carcinogens!$A$2:$A$35,F1297),TRUE,FALSE)</f>
        <v>0</v>
      </c>
      <c r="M1297" t="b">
        <f t="shared" si="69"/>
        <v>0</v>
      </c>
      <c r="N1297" s="3">
        <f t="shared" si="68"/>
        <v>1.19</v>
      </c>
      <c r="O1297" t="b">
        <f t="shared" si="70"/>
        <v>0</v>
      </c>
      <c r="P1297" t="str">
        <f>VLOOKUP(C1297,'Feedstock source'!$A$1:$B$8,2,FALSE)</f>
        <v>wood</v>
      </c>
      <c r="Q1297" t="str">
        <f>VLOOKUP($F1297,'PAHs abbreviations'!$A$2:$B$17,2,FALSE)</f>
        <v>Pyr</v>
      </c>
      <c r="R1297" s="3">
        <v>1.19</v>
      </c>
    </row>
    <row r="1298" spans="1:18" hidden="1">
      <c r="A1298" t="s">
        <v>7</v>
      </c>
      <c r="B1298" t="s">
        <v>21</v>
      </c>
      <c r="C1298" t="s">
        <v>37</v>
      </c>
      <c r="D1298">
        <v>800</v>
      </c>
      <c r="E1298" t="s">
        <v>119</v>
      </c>
      <c r="F1298" t="s">
        <v>49</v>
      </c>
      <c r="G1298" t="s">
        <v>46</v>
      </c>
      <c r="H1298" s="3">
        <v>5.7000000000000002E-2</v>
      </c>
      <c r="I1298" t="s">
        <v>0</v>
      </c>
      <c r="J1298" s="1" t="s">
        <v>119</v>
      </c>
      <c r="K1298" s="1" t="s">
        <v>119</v>
      </c>
      <c r="L1298" t="b">
        <f>IF(COUNTIF(carcinogens!$A$2:$A$35,F1298),TRUE,FALSE)</f>
        <v>0</v>
      </c>
      <c r="M1298" t="b">
        <f t="shared" si="69"/>
        <v>0</v>
      </c>
      <c r="N1298" s="3">
        <f t="shared" si="68"/>
        <v>5.7000000000000002E-2</v>
      </c>
      <c r="O1298" t="b">
        <f t="shared" si="70"/>
        <v>0</v>
      </c>
      <c r="P1298" t="str">
        <f>VLOOKUP(C1298,'Feedstock source'!$A$1:$B$8,2,FALSE)</f>
        <v>wood</v>
      </c>
      <c r="Q1298" t="str">
        <f>VLOOKUP($F1298,'PAHs abbreviations'!$A$2:$B$17,2,FALSE)</f>
        <v>Ace</v>
      </c>
      <c r="R1298" s="3">
        <v>5.7000000000000002E-2</v>
      </c>
    </row>
    <row r="1299" spans="1:18" hidden="1">
      <c r="A1299" t="s">
        <v>7</v>
      </c>
      <c r="B1299" t="s">
        <v>21</v>
      </c>
      <c r="C1299" t="s">
        <v>37</v>
      </c>
      <c r="D1299">
        <v>800</v>
      </c>
      <c r="E1299" t="s">
        <v>119</v>
      </c>
      <c r="F1299" t="s">
        <v>49</v>
      </c>
      <c r="G1299" t="s">
        <v>46</v>
      </c>
      <c r="H1299" s="3">
        <v>6.0999999999999999E-2</v>
      </c>
      <c r="I1299" t="s">
        <v>0</v>
      </c>
      <c r="J1299" s="1" t="s">
        <v>119</v>
      </c>
      <c r="K1299" s="1" t="s">
        <v>119</v>
      </c>
      <c r="L1299" t="b">
        <f>IF(COUNTIF(carcinogens!$A$2:$A$35,F1299),TRUE,FALSE)</f>
        <v>0</v>
      </c>
      <c r="M1299" t="b">
        <f t="shared" si="69"/>
        <v>0</v>
      </c>
      <c r="N1299" s="3">
        <f t="shared" si="68"/>
        <v>6.0999999999999999E-2</v>
      </c>
      <c r="O1299" t="b">
        <f t="shared" si="70"/>
        <v>0</v>
      </c>
      <c r="P1299" t="str">
        <f>VLOOKUP(C1299,'Feedstock source'!$A$1:$B$8,2,FALSE)</f>
        <v>wood</v>
      </c>
      <c r="Q1299" t="str">
        <f>VLOOKUP($F1299,'PAHs abbreviations'!$A$2:$B$17,2,FALSE)</f>
        <v>Ace</v>
      </c>
      <c r="R1299" s="3">
        <v>6.0999999999999999E-2</v>
      </c>
    </row>
    <row r="1300" spans="1:18" hidden="1">
      <c r="A1300" t="s">
        <v>7</v>
      </c>
      <c r="B1300" t="s">
        <v>21</v>
      </c>
      <c r="C1300" t="s">
        <v>37</v>
      </c>
      <c r="D1300">
        <v>800</v>
      </c>
      <c r="E1300" t="s">
        <v>119</v>
      </c>
      <c r="F1300" t="s">
        <v>49</v>
      </c>
      <c r="G1300" t="s">
        <v>46</v>
      </c>
      <c r="H1300" s="3">
        <v>7.0999999999999994E-2</v>
      </c>
      <c r="I1300" t="s">
        <v>0</v>
      </c>
      <c r="J1300" s="1" t="s">
        <v>119</v>
      </c>
      <c r="K1300" s="1" t="s">
        <v>119</v>
      </c>
      <c r="L1300" t="b">
        <f>IF(COUNTIF(carcinogens!$A$2:$A$35,F1300),TRUE,FALSE)</f>
        <v>0</v>
      </c>
      <c r="M1300" t="b">
        <f t="shared" si="69"/>
        <v>0</v>
      </c>
      <c r="N1300" s="3">
        <f t="shared" si="68"/>
        <v>7.0999999999999994E-2</v>
      </c>
      <c r="O1300" t="b">
        <f t="shared" si="70"/>
        <v>0</v>
      </c>
      <c r="P1300" t="str">
        <f>VLOOKUP(C1300,'Feedstock source'!$A$1:$B$8,2,FALSE)</f>
        <v>wood</v>
      </c>
      <c r="Q1300" t="str">
        <f>VLOOKUP($F1300,'PAHs abbreviations'!$A$2:$B$17,2,FALSE)</f>
        <v>Ace</v>
      </c>
      <c r="R1300" s="3">
        <v>7.0999999999999994E-2</v>
      </c>
    </row>
    <row r="1301" spans="1:18" hidden="1">
      <c r="A1301" t="s">
        <v>7</v>
      </c>
      <c r="B1301" t="s">
        <v>21</v>
      </c>
      <c r="C1301" t="s">
        <v>37</v>
      </c>
      <c r="D1301">
        <v>800</v>
      </c>
      <c r="E1301" t="s">
        <v>119</v>
      </c>
      <c r="F1301" t="s">
        <v>48</v>
      </c>
      <c r="G1301" t="s">
        <v>46</v>
      </c>
      <c r="H1301" s="3">
        <v>0.36899999999999999</v>
      </c>
      <c r="I1301" t="s">
        <v>0</v>
      </c>
      <c r="J1301" s="1" t="s">
        <v>119</v>
      </c>
      <c r="K1301" s="1" t="s">
        <v>119</v>
      </c>
      <c r="L1301" t="b">
        <f>IF(COUNTIF(carcinogens!$A$2:$A$35,F1301),TRUE,FALSE)</f>
        <v>0</v>
      </c>
      <c r="M1301" t="b">
        <f t="shared" si="69"/>
        <v>0</v>
      </c>
      <c r="N1301" s="3">
        <f t="shared" si="68"/>
        <v>0.36899999999999999</v>
      </c>
      <c r="O1301" t="b">
        <f t="shared" si="70"/>
        <v>0</v>
      </c>
      <c r="P1301" t="str">
        <f>VLOOKUP(C1301,'Feedstock source'!$A$1:$B$8,2,FALSE)</f>
        <v>wood</v>
      </c>
      <c r="Q1301" t="str">
        <f>VLOOKUP($F1301,'PAHs abbreviations'!$A$2:$B$17,2,FALSE)</f>
        <v>Acy</v>
      </c>
      <c r="R1301" s="3">
        <v>0.36899999999999999</v>
      </c>
    </row>
    <row r="1302" spans="1:18" hidden="1">
      <c r="A1302" t="s">
        <v>7</v>
      </c>
      <c r="B1302" t="s">
        <v>21</v>
      </c>
      <c r="C1302" t="s">
        <v>37</v>
      </c>
      <c r="D1302">
        <v>800</v>
      </c>
      <c r="E1302" t="s">
        <v>119</v>
      </c>
      <c r="F1302" t="s">
        <v>48</v>
      </c>
      <c r="G1302" t="s">
        <v>46</v>
      </c>
      <c r="H1302" s="3">
        <v>0.40200000000000002</v>
      </c>
      <c r="I1302" t="s">
        <v>0</v>
      </c>
      <c r="J1302" s="1" t="s">
        <v>119</v>
      </c>
      <c r="K1302" s="1" t="s">
        <v>119</v>
      </c>
      <c r="L1302" t="b">
        <f>IF(COUNTIF(carcinogens!$A$2:$A$35,F1302),TRUE,FALSE)</f>
        <v>0</v>
      </c>
      <c r="M1302" t="b">
        <f t="shared" si="69"/>
        <v>0</v>
      </c>
      <c r="N1302" s="3">
        <f t="shared" si="68"/>
        <v>0.40200000000000002</v>
      </c>
      <c r="O1302" t="b">
        <f t="shared" si="70"/>
        <v>0</v>
      </c>
      <c r="P1302" t="str">
        <f>VLOOKUP(C1302,'Feedstock source'!$A$1:$B$8,2,FALSE)</f>
        <v>wood</v>
      </c>
      <c r="Q1302" t="str">
        <f>VLOOKUP($F1302,'PAHs abbreviations'!$A$2:$B$17,2,FALSE)</f>
        <v>Acy</v>
      </c>
      <c r="R1302" s="3">
        <v>0.40200000000000002</v>
      </c>
    </row>
    <row r="1303" spans="1:18" hidden="1">
      <c r="A1303" t="s">
        <v>7</v>
      </c>
      <c r="B1303" t="s">
        <v>21</v>
      </c>
      <c r="C1303" t="s">
        <v>37</v>
      </c>
      <c r="D1303">
        <v>800</v>
      </c>
      <c r="E1303" t="s">
        <v>119</v>
      </c>
      <c r="F1303" t="s">
        <v>48</v>
      </c>
      <c r="G1303" t="s">
        <v>46</v>
      </c>
      <c r="H1303" s="3">
        <v>0.48899999999999999</v>
      </c>
      <c r="I1303" t="s">
        <v>0</v>
      </c>
      <c r="J1303" s="1" t="s">
        <v>119</v>
      </c>
      <c r="K1303" s="1" t="s">
        <v>119</v>
      </c>
      <c r="L1303" t="b">
        <f>IF(COUNTIF(carcinogens!$A$2:$A$35,F1303),TRUE,FALSE)</f>
        <v>0</v>
      </c>
      <c r="M1303" t="b">
        <f t="shared" si="69"/>
        <v>0</v>
      </c>
      <c r="N1303" s="3">
        <f t="shared" si="68"/>
        <v>0.48899999999999999</v>
      </c>
      <c r="O1303" t="b">
        <f t="shared" si="70"/>
        <v>0</v>
      </c>
      <c r="P1303" t="str">
        <f>VLOOKUP(C1303,'Feedstock source'!$A$1:$B$8,2,FALSE)</f>
        <v>wood</v>
      </c>
      <c r="Q1303" t="str">
        <f>VLOOKUP($F1303,'PAHs abbreviations'!$A$2:$B$17,2,FALSE)</f>
        <v>Acy</v>
      </c>
      <c r="R1303" s="3">
        <v>0.48899999999999999</v>
      </c>
    </row>
    <row r="1304" spans="1:18" hidden="1">
      <c r="A1304" t="s">
        <v>7</v>
      </c>
      <c r="B1304" t="s">
        <v>21</v>
      </c>
      <c r="C1304" t="s">
        <v>37</v>
      </c>
      <c r="D1304">
        <v>800</v>
      </c>
      <c r="E1304" t="s">
        <v>119</v>
      </c>
      <c r="F1304" t="s">
        <v>52</v>
      </c>
      <c r="G1304" t="s">
        <v>46</v>
      </c>
      <c r="H1304" s="3">
        <v>0.41799999999999998</v>
      </c>
      <c r="I1304" t="s">
        <v>0</v>
      </c>
      <c r="J1304" s="1" t="s">
        <v>119</v>
      </c>
      <c r="K1304" s="1" t="s">
        <v>119</v>
      </c>
      <c r="L1304" t="b">
        <f>IF(COUNTIF(carcinogens!$A$2:$A$35,F1304),TRUE,FALSE)</f>
        <v>0</v>
      </c>
      <c r="M1304" t="b">
        <f t="shared" si="69"/>
        <v>0</v>
      </c>
      <c r="N1304" s="3">
        <f t="shared" si="68"/>
        <v>0.41799999999999998</v>
      </c>
      <c r="O1304" t="b">
        <f t="shared" si="70"/>
        <v>0</v>
      </c>
      <c r="P1304" t="str">
        <f>VLOOKUP(C1304,'Feedstock source'!$A$1:$B$8,2,FALSE)</f>
        <v>wood</v>
      </c>
      <c r="Q1304" t="str">
        <f>VLOOKUP($F1304,'PAHs abbreviations'!$A$2:$B$17,2,FALSE)</f>
        <v>Ant</v>
      </c>
      <c r="R1304" s="3">
        <v>0.41799999999999998</v>
      </c>
    </row>
    <row r="1305" spans="1:18" hidden="1">
      <c r="A1305" t="s">
        <v>7</v>
      </c>
      <c r="B1305" t="s">
        <v>21</v>
      </c>
      <c r="C1305" t="s">
        <v>37</v>
      </c>
      <c r="D1305">
        <v>800</v>
      </c>
      <c r="E1305" t="s">
        <v>119</v>
      </c>
      <c r="F1305" t="s">
        <v>52</v>
      </c>
      <c r="G1305" t="s">
        <v>46</v>
      </c>
      <c r="H1305" s="3">
        <v>0.436</v>
      </c>
      <c r="I1305" t="s">
        <v>0</v>
      </c>
      <c r="J1305" s="1" t="s">
        <v>119</v>
      </c>
      <c r="K1305" s="1" t="s">
        <v>119</v>
      </c>
      <c r="L1305" t="b">
        <f>IF(COUNTIF(carcinogens!$A$2:$A$35,F1305),TRUE,FALSE)</f>
        <v>0</v>
      </c>
      <c r="M1305" t="b">
        <f t="shared" si="69"/>
        <v>0</v>
      </c>
      <c r="N1305" s="3">
        <f t="shared" si="68"/>
        <v>0.436</v>
      </c>
      <c r="O1305" t="b">
        <f t="shared" si="70"/>
        <v>0</v>
      </c>
      <c r="P1305" t="str">
        <f>VLOOKUP(C1305,'Feedstock source'!$A$1:$B$8,2,FALSE)</f>
        <v>wood</v>
      </c>
      <c r="Q1305" t="str">
        <f>VLOOKUP($F1305,'PAHs abbreviations'!$A$2:$B$17,2,FALSE)</f>
        <v>Ant</v>
      </c>
      <c r="R1305" s="3">
        <v>0.436</v>
      </c>
    </row>
    <row r="1306" spans="1:18" hidden="1">
      <c r="A1306" t="s">
        <v>7</v>
      </c>
      <c r="B1306" t="s">
        <v>21</v>
      </c>
      <c r="C1306" t="s">
        <v>37</v>
      </c>
      <c r="D1306">
        <v>800</v>
      </c>
      <c r="E1306" t="s">
        <v>119</v>
      </c>
      <c r="F1306" t="s">
        <v>52</v>
      </c>
      <c r="G1306" t="s">
        <v>46</v>
      </c>
      <c r="H1306" s="3">
        <v>0.51300000000000001</v>
      </c>
      <c r="I1306" t="s">
        <v>0</v>
      </c>
      <c r="J1306" s="1" t="s">
        <v>119</v>
      </c>
      <c r="K1306" s="1" t="s">
        <v>119</v>
      </c>
      <c r="L1306" t="b">
        <f>IF(COUNTIF(carcinogens!$A$2:$A$35,F1306),TRUE,FALSE)</f>
        <v>0</v>
      </c>
      <c r="M1306" t="b">
        <f t="shared" si="69"/>
        <v>0</v>
      </c>
      <c r="N1306" s="3">
        <f t="shared" si="68"/>
        <v>0.51300000000000001</v>
      </c>
      <c r="O1306" t="b">
        <f t="shared" si="70"/>
        <v>0</v>
      </c>
      <c r="P1306" t="str">
        <f>VLOOKUP(C1306,'Feedstock source'!$A$1:$B$8,2,FALSE)</f>
        <v>wood</v>
      </c>
      <c r="Q1306" t="str">
        <f>VLOOKUP($F1306,'PAHs abbreviations'!$A$2:$B$17,2,FALSE)</f>
        <v>Ant</v>
      </c>
      <c r="R1306" s="3">
        <v>0.51300000000000001</v>
      </c>
    </row>
    <row r="1307" spans="1:18" hidden="1">
      <c r="A1307" t="s">
        <v>7</v>
      </c>
      <c r="B1307" t="s">
        <v>21</v>
      </c>
      <c r="C1307" t="s">
        <v>37</v>
      </c>
      <c r="D1307">
        <v>800</v>
      </c>
      <c r="E1307" t="s">
        <v>119</v>
      </c>
      <c r="F1307" t="s">
        <v>55</v>
      </c>
      <c r="G1307" t="s">
        <v>46</v>
      </c>
      <c r="H1307" s="3">
        <v>2.1999999999999999E-2</v>
      </c>
      <c r="I1307" t="s">
        <v>0</v>
      </c>
      <c r="J1307" s="1" t="s">
        <v>119</v>
      </c>
      <c r="K1307" s="1" t="s">
        <v>119</v>
      </c>
      <c r="L1307" t="b">
        <f>IF(COUNTIF(carcinogens!$A$2:$A$35,F1307),TRUE,FALSE)</f>
        <v>1</v>
      </c>
      <c r="M1307" t="b">
        <f t="shared" si="69"/>
        <v>0</v>
      </c>
      <c r="N1307" s="3">
        <f t="shared" si="68"/>
        <v>2.1999999999999999E-2</v>
      </c>
      <c r="O1307" t="b">
        <f t="shared" si="70"/>
        <v>0</v>
      </c>
      <c r="P1307" t="str">
        <f>VLOOKUP(C1307,'Feedstock source'!$A$1:$B$8,2,FALSE)</f>
        <v>wood</v>
      </c>
      <c r="Q1307" t="str">
        <f>VLOOKUP($F1307,'PAHs abbreviations'!$A$2:$B$17,2,FALSE)</f>
        <v>B(a)A</v>
      </c>
      <c r="R1307" s="3">
        <v>2.1999999999999999E-2</v>
      </c>
    </row>
    <row r="1308" spans="1:18" hidden="1">
      <c r="A1308" t="s">
        <v>7</v>
      </c>
      <c r="B1308" t="s">
        <v>21</v>
      </c>
      <c r="C1308" t="s">
        <v>37</v>
      </c>
      <c r="D1308">
        <v>800</v>
      </c>
      <c r="E1308" t="s">
        <v>119</v>
      </c>
      <c r="F1308" t="s">
        <v>55</v>
      </c>
      <c r="G1308" t="s">
        <v>46</v>
      </c>
      <c r="H1308" s="3">
        <v>2.3E-2</v>
      </c>
      <c r="I1308" t="s">
        <v>0</v>
      </c>
      <c r="J1308" s="1" t="s">
        <v>119</v>
      </c>
      <c r="K1308" s="1" t="s">
        <v>119</v>
      </c>
      <c r="L1308" t="b">
        <f>IF(COUNTIF(carcinogens!$A$2:$A$35,F1308),TRUE,FALSE)</f>
        <v>1</v>
      </c>
      <c r="M1308" t="b">
        <f t="shared" si="69"/>
        <v>0</v>
      </c>
      <c r="N1308" s="3">
        <f t="shared" si="68"/>
        <v>2.3E-2</v>
      </c>
      <c r="O1308" t="b">
        <f t="shared" si="70"/>
        <v>0</v>
      </c>
      <c r="P1308" t="str">
        <f>VLOOKUP(C1308,'Feedstock source'!$A$1:$B$8,2,FALSE)</f>
        <v>wood</v>
      </c>
      <c r="Q1308" t="str">
        <f>VLOOKUP($F1308,'PAHs abbreviations'!$A$2:$B$17,2,FALSE)</f>
        <v>B(a)A</v>
      </c>
      <c r="R1308" s="3">
        <v>2.3E-2</v>
      </c>
    </row>
    <row r="1309" spans="1:18" hidden="1">
      <c r="A1309" t="s">
        <v>7</v>
      </c>
      <c r="B1309" t="s">
        <v>21</v>
      </c>
      <c r="C1309" t="s">
        <v>37</v>
      </c>
      <c r="D1309">
        <v>800</v>
      </c>
      <c r="E1309" t="s">
        <v>119</v>
      </c>
      <c r="F1309" t="s">
        <v>55</v>
      </c>
      <c r="G1309" t="s">
        <v>46</v>
      </c>
      <c r="H1309" s="3">
        <v>2.9000000000000001E-2</v>
      </c>
      <c r="I1309" t="s">
        <v>0</v>
      </c>
      <c r="J1309" s="1" t="s">
        <v>119</v>
      </c>
      <c r="K1309" s="1" t="s">
        <v>119</v>
      </c>
      <c r="L1309" t="b">
        <f>IF(COUNTIF(carcinogens!$A$2:$A$35,F1309),TRUE,FALSE)</f>
        <v>1</v>
      </c>
      <c r="M1309" t="b">
        <f t="shared" si="69"/>
        <v>0</v>
      </c>
      <c r="N1309" s="3">
        <f t="shared" si="68"/>
        <v>2.9000000000000001E-2</v>
      </c>
      <c r="O1309" t="b">
        <f t="shared" si="70"/>
        <v>0</v>
      </c>
      <c r="P1309" t="str">
        <f>VLOOKUP(C1309,'Feedstock source'!$A$1:$B$8,2,FALSE)</f>
        <v>wood</v>
      </c>
      <c r="Q1309" t="str">
        <f>VLOOKUP($F1309,'PAHs abbreviations'!$A$2:$B$17,2,FALSE)</f>
        <v>B(a)A</v>
      </c>
      <c r="R1309" s="3">
        <v>2.9000000000000001E-2</v>
      </c>
    </row>
    <row r="1310" spans="1:18" hidden="1">
      <c r="A1310" t="s">
        <v>7</v>
      </c>
      <c r="B1310" t="s">
        <v>21</v>
      </c>
      <c r="C1310" t="s">
        <v>37</v>
      </c>
      <c r="D1310">
        <v>800</v>
      </c>
      <c r="E1310" t="s">
        <v>119</v>
      </c>
      <c r="F1310" t="s">
        <v>59</v>
      </c>
      <c r="G1310" t="s">
        <v>46</v>
      </c>
      <c r="H1310" s="3">
        <v>1.2E-2</v>
      </c>
      <c r="I1310" t="s">
        <v>0</v>
      </c>
      <c r="J1310" s="1" t="s">
        <v>119</v>
      </c>
      <c r="K1310" s="1" t="s">
        <v>119</v>
      </c>
      <c r="L1310" t="b">
        <f>IF(COUNTIF(carcinogens!$A$2:$A$35,F1310),TRUE,FALSE)</f>
        <v>1</v>
      </c>
      <c r="M1310" t="b">
        <f t="shared" si="69"/>
        <v>0</v>
      </c>
      <c r="N1310" s="3">
        <f t="shared" si="68"/>
        <v>1.2E-2</v>
      </c>
      <c r="O1310" t="b">
        <f t="shared" si="70"/>
        <v>0</v>
      </c>
      <c r="P1310" t="str">
        <f>VLOOKUP(C1310,'Feedstock source'!$A$1:$B$8,2,FALSE)</f>
        <v>wood</v>
      </c>
      <c r="Q1310" t="str">
        <f>VLOOKUP($F1310,'PAHs abbreviations'!$A$2:$B$17,2,FALSE)</f>
        <v>B(a)P</v>
      </c>
      <c r="R1310" s="3">
        <v>1.2E-2</v>
      </c>
    </row>
    <row r="1311" spans="1:18" hidden="1">
      <c r="A1311" t="s">
        <v>7</v>
      </c>
      <c r="B1311" t="s">
        <v>21</v>
      </c>
      <c r="C1311" t="s">
        <v>37</v>
      </c>
      <c r="D1311">
        <v>800</v>
      </c>
      <c r="E1311" t="s">
        <v>119</v>
      </c>
      <c r="F1311" t="s">
        <v>59</v>
      </c>
      <c r="G1311" t="s">
        <v>46</v>
      </c>
      <c r="H1311" s="3">
        <v>1.2999999999999901E-2</v>
      </c>
      <c r="I1311" t="s">
        <v>0</v>
      </c>
      <c r="J1311" s="1" t="s">
        <v>119</v>
      </c>
      <c r="K1311" s="1" t="s">
        <v>119</v>
      </c>
      <c r="L1311" t="b">
        <f>IF(COUNTIF(carcinogens!$A$2:$A$35,F1311),TRUE,FALSE)</f>
        <v>1</v>
      </c>
      <c r="M1311" t="b">
        <f t="shared" si="69"/>
        <v>0</v>
      </c>
      <c r="N1311" s="3">
        <f t="shared" si="68"/>
        <v>1.2999999999999901E-2</v>
      </c>
      <c r="O1311" t="b">
        <f t="shared" si="70"/>
        <v>0</v>
      </c>
      <c r="P1311" t="str">
        <f>VLOOKUP(C1311,'Feedstock source'!$A$1:$B$8,2,FALSE)</f>
        <v>wood</v>
      </c>
      <c r="Q1311" t="str">
        <f>VLOOKUP($F1311,'PAHs abbreviations'!$A$2:$B$17,2,FALSE)</f>
        <v>B(a)P</v>
      </c>
      <c r="R1311" s="3">
        <v>1.2999999999999901E-2</v>
      </c>
    </row>
    <row r="1312" spans="1:18" hidden="1">
      <c r="A1312" t="s">
        <v>7</v>
      </c>
      <c r="B1312" t="s">
        <v>21</v>
      </c>
      <c r="C1312" t="s">
        <v>37</v>
      </c>
      <c r="D1312">
        <v>800</v>
      </c>
      <c r="E1312" t="s">
        <v>119</v>
      </c>
      <c r="F1312" t="s">
        <v>59</v>
      </c>
      <c r="G1312" t="s">
        <v>46</v>
      </c>
      <c r="H1312" s="3">
        <v>1.4999999999999901E-2</v>
      </c>
      <c r="I1312" t="s">
        <v>0</v>
      </c>
      <c r="J1312" s="1" t="s">
        <v>119</v>
      </c>
      <c r="K1312" s="1" t="s">
        <v>119</v>
      </c>
      <c r="L1312" t="b">
        <f>IF(COUNTIF(carcinogens!$A$2:$A$35,F1312),TRUE,FALSE)</f>
        <v>1</v>
      </c>
      <c r="M1312" t="b">
        <f t="shared" si="69"/>
        <v>0</v>
      </c>
      <c r="N1312" s="3">
        <f t="shared" si="68"/>
        <v>1.4999999999999901E-2</v>
      </c>
      <c r="O1312" t="b">
        <f t="shared" si="70"/>
        <v>0</v>
      </c>
      <c r="P1312" t="str">
        <f>VLOOKUP(C1312,'Feedstock source'!$A$1:$B$8,2,FALSE)</f>
        <v>wood</v>
      </c>
      <c r="Q1312" t="str">
        <f>VLOOKUP($F1312,'PAHs abbreviations'!$A$2:$B$17,2,FALSE)</f>
        <v>B(a)P</v>
      </c>
      <c r="R1312" s="3">
        <v>1.4999999999999901E-2</v>
      </c>
    </row>
    <row r="1313" spans="1:18" hidden="1">
      <c r="A1313" t="s">
        <v>7</v>
      </c>
      <c r="B1313" t="s">
        <v>21</v>
      </c>
      <c r="C1313" t="s">
        <v>37</v>
      </c>
      <c r="D1313">
        <v>800</v>
      </c>
      <c r="E1313" t="s">
        <v>119</v>
      </c>
      <c r="F1313" t="s">
        <v>57</v>
      </c>
      <c r="G1313" t="s">
        <v>46</v>
      </c>
      <c r="H1313" s="3">
        <v>1.4E-2</v>
      </c>
      <c r="I1313" t="s">
        <v>0</v>
      </c>
      <c r="J1313" s="1" t="s">
        <v>119</v>
      </c>
      <c r="K1313" s="1" t="s">
        <v>119</v>
      </c>
      <c r="L1313" t="b">
        <f>IF(COUNTIF(carcinogens!$A$2:$A$35,F1313),TRUE,FALSE)</f>
        <v>1</v>
      </c>
      <c r="M1313" t="b">
        <f t="shared" si="69"/>
        <v>0</v>
      </c>
      <c r="N1313" s="3">
        <f t="shared" si="68"/>
        <v>1.4E-2</v>
      </c>
      <c r="O1313" t="b">
        <f t="shared" si="70"/>
        <v>0</v>
      </c>
      <c r="P1313" t="str">
        <f>VLOOKUP(C1313,'Feedstock source'!$A$1:$B$8,2,FALSE)</f>
        <v>wood</v>
      </c>
      <c r="Q1313" t="str">
        <f>VLOOKUP($F1313,'PAHs abbreviations'!$A$2:$B$17,2,FALSE)</f>
        <v>B(b)F</v>
      </c>
      <c r="R1313" s="3">
        <v>1.4E-2</v>
      </c>
    </row>
    <row r="1314" spans="1:18" hidden="1">
      <c r="A1314" t="s">
        <v>7</v>
      </c>
      <c r="B1314" t="s">
        <v>21</v>
      </c>
      <c r="C1314" t="s">
        <v>37</v>
      </c>
      <c r="D1314">
        <v>800</v>
      </c>
      <c r="E1314" t="s">
        <v>119</v>
      </c>
      <c r="F1314" t="s">
        <v>57</v>
      </c>
      <c r="G1314" t="s">
        <v>46</v>
      </c>
      <c r="H1314" s="3">
        <v>1.4999999999999999E-2</v>
      </c>
      <c r="I1314" t="s">
        <v>0</v>
      </c>
      <c r="J1314" s="1" t="s">
        <v>119</v>
      </c>
      <c r="K1314" s="1" t="s">
        <v>119</v>
      </c>
      <c r="L1314" t="b">
        <f>IF(COUNTIF(carcinogens!$A$2:$A$35,F1314),TRUE,FALSE)</f>
        <v>1</v>
      </c>
      <c r="M1314" t="b">
        <f t="shared" si="69"/>
        <v>0</v>
      </c>
      <c r="N1314" s="3">
        <f t="shared" si="68"/>
        <v>1.4999999999999999E-2</v>
      </c>
      <c r="O1314" t="b">
        <f t="shared" si="70"/>
        <v>0</v>
      </c>
      <c r="P1314" t="str">
        <f>VLOOKUP(C1314,'Feedstock source'!$A$1:$B$8,2,FALSE)</f>
        <v>wood</v>
      </c>
      <c r="Q1314" t="str">
        <f>VLOOKUP($F1314,'PAHs abbreviations'!$A$2:$B$17,2,FALSE)</f>
        <v>B(b)F</v>
      </c>
      <c r="R1314" s="3">
        <v>1.4999999999999999E-2</v>
      </c>
    </row>
    <row r="1315" spans="1:18" hidden="1">
      <c r="A1315" t="s">
        <v>7</v>
      </c>
      <c r="B1315" t="s">
        <v>21</v>
      </c>
      <c r="C1315" t="s">
        <v>37</v>
      </c>
      <c r="D1315">
        <v>800</v>
      </c>
      <c r="E1315" t="s">
        <v>119</v>
      </c>
      <c r="F1315" t="s">
        <v>57</v>
      </c>
      <c r="G1315" t="s">
        <v>46</v>
      </c>
      <c r="H1315" s="3">
        <v>1.7000000000000001E-2</v>
      </c>
      <c r="I1315" t="s">
        <v>0</v>
      </c>
      <c r="J1315" s="1" t="s">
        <v>119</v>
      </c>
      <c r="K1315" s="1" t="s">
        <v>119</v>
      </c>
      <c r="L1315" t="b">
        <f>IF(COUNTIF(carcinogens!$A$2:$A$35,F1315),TRUE,FALSE)</f>
        <v>1</v>
      </c>
      <c r="M1315" t="b">
        <f t="shared" si="69"/>
        <v>0</v>
      </c>
      <c r="N1315" s="3">
        <f t="shared" si="68"/>
        <v>1.7000000000000001E-2</v>
      </c>
      <c r="O1315" t="b">
        <f t="shared" si="70"/>
        <v>0</v>
      </c>
      <c r="P1315" t="str">
        <f>VLOOKUP(C1315,'Feedstock source'!$A$1:$B$8,2,FALSE)</f>
        <v>wood</v>
      </c>
      <c r="Q1315" t="str">
        <f>VLOOKUP($F1315,'PAHs abbreviations'!$A$2:$B$17,2,FALSE)</f>
        <v>B(b)F</v>
      </c>
      <c r="R1315" s="3">
        <v>1.7000000000000001E-2</v>
      </c>
    </row>
    <row r="1316" spans="1:18" hidden="1">
      <c r="A1316" t="s">
        <v>7</v>
      </c>
      <c r="B1316" t="s">
        <v>21</v>
      </c>
      <c r="C1316" t="s">
        <v>37</v>
      </c>
      <c r="D1316">
        <v>800</v>
      </c>
      <c r="E1316" t="s">
        <v>119</v>
      </c>
      <c r="F1316" t="s">
        <v>61</v>
      </c>
      <c r="G1316" t="s">
        <v>46</v>
      </c>
      <c r="H1316" s="3">
        <v>1.09999999999999E-2</v>
      </c>
      <c r="I1316" t="s">
        <v>0</v>
      </c>
      <c r="J1316" s="1" t="s">
        <v>119</v>
      </c>
      <c r="K1316" s="1" t="s">
        <v>119</v>
      </c>
      <c r="L1316" t="b">
        <f>IF(COUNTIF(carcinogens!$A$2:$A$35,F1316),TRUE,FALSE)</f>
        <v>1</v>
      </c>
      <c r="M1316" t="b">
        <f t="shared" si="69"/>
        <v>0</v>
      </c>
      <c r="N1316" s="3">
        <f t="shared" ref="N1316:N1345" si="71">H1316</f>
        <v>1.09999999999999E-2</v>
      </c>
      <c r="O1316" t="b">
        <f t="shared" si="70"/>
        <v>0</v>
      </c>
      <c r="P1316" t="str">
        <f>VLOOKUP(C1316,'Feedstock source'!$A$1:$B$8,2,FALSE)</f>
        <v>wood</v>
      </c>
      <c r="Q1316" t="str">
        <f>VLOOKUP($F1316,'PAHs abbreviations'!$A$2:$B$17,2,FALSE)</f>
        <v>B(ghi)P</v>
      </c>
      <c r="R1316" s="3">
        <v>1.09999999999999E-2</v>
      </c>
    </row>
    <row r="1317" spans="1:18" hidden="1">
      <c r="A1317" t="s">
        <v>7</v>
      </c>
      <c r="B1317" t="s">
        <v>21</v>
      </c>
      <c r="C1317" t="s">
        <v>37</v>
      </c>
      <c r="D1317">
        <v>800</v>
      </c>
      <c r="E1317" t="s">
        <v>119</v>
      </c>
      <c r="F1317" t="s">
        <v>61</v>
      </c>
      <c r="G1317" t="s">
        <v>46</v>
      </c>
      <c r="H1317" s="3">
        <v>1.2E-2</v>
      </c>
      <c r="I1317" t="s">
        <v>0</v>
      </c>
      <c r="J1317" s="1" t="s">
        <v>119</v>
      </c>
      <c r="K1317" s="1" t="s">
        <v>119</v>
      </c>
      <c r="L1317" t="b">
        <f>IF(COUNTIF(carcinogens!$A$2:$A$35,F1317),TRUE,FALSE)</f>
        <v>1</v>
      </c>
      <c r="M1317" t="b">
        <f t="shared" si="69"/>
        <v>0</v>
      </c>
      <c r="N1317" s="3">
        <f t="shared" si="71"/>
        <v>1.2E-2</v>
      </c>
      <c r="O1317" t="b">
        <f t="shared" si="70"/>
        <v>0</v>
      </c>
      <c r="P1317" t="str">
        <f>VLOOKUP(C1317,'Feedstock source'!$A$1:$B$8,2,FALSE)</f>
        <v>wood</v>
      </c>
      <c r="Q1317" t="str">
        <f>VLOOKUP($F1317,'PAHs abbreviations'!$A$2:$B$17,2,FALSE)</f>
        <v>B(ghi)P</v>
      </c>
      <c r="R1317" s="3">
        <v>1.2E-2</v>
      </c>
    </row>
    <row r="1318" spans="1:18" hidden="1">
      <c r="A1318" t="s">
        <v>7</v>
      </c>
      <c r="B1318" t="s">
        <v>21</v>
      </c>
      <c r="C1318" t="s">
        <v>37</v>
      </c>
      <c r="D1318">
        <v>800</v>
      </c>
      <c r="E1318" t="s">
        <v>119</v>
      </c>
      <c r="F1318" t="s">
        <v>61</v>
      </c>
      <c r="G1318" t="s">
        <v>46</v>
      </c>
      <c r="H1318" s="3">
        <v>1.4E-2</v>
      </c>
      <c r="I1318" t="s">
        <v>0</v>
      </c>
      <c r="J1318" s="1" t="s">
        <v>119</v>
      </c>
      <c r="K1318" s="1" t="s">
        <v>119</v>
      </c>
      <c r="L1318" t="b">
        <f>IF(COUNTIF(carcinogens!$A$2:$A$35,F1318),TRUE,FALSE)</f>
        <v>1</v>
      </c>
      <c r="M1318" t="b">
        <f t="shared" si="69"/>
        <v>0</v>
      </c>
      <c r="N1318" s="3">
        <f t="shared" si="71"/>
        <v>1.4E-2</v>
      </c>
      <c r="O1318" t="b">
        <f t="shared" si="70"/>
        <v>0</v>
      </c>
      <c r="P1318" t="str">
        <f>VLOOKUP(C1318,'Feedstock source'!$A$1:$B$8,2,FALSE)</f>
        <v>wood</v>
      </c>
      <c r="Q1318" t="str">
        <f>VLOOKUP($F1318,'PAHs abbreviations'!$A$2:$B$17,2,FALSE)</f>
        <v>B(ghi)P</v>
      </c>
      <c r="R1318" s="3">
        <v>1.4E-2</v>
      </c>
    </row>
    <row r="1319" spans="1:18" hidden="1">
      <c r="A1319" t="s">
        <v>7</v>
      </c>
      <c r="B1319" t="s">
        <v>21</v>
      </c>
      <c r="C1319" t="s">
        <v>37</v>
      </c>
      <c r="D1319">
        <v>800</v>
      </c>
      <c r="E1319" t="s">
        <v>119</v>
      </c>
      <c r="F1319" t="s">
        <v>58</v>
      </c>
      <c r="G1319" t="s">
        <v>46</v>
      </c>
      <c r="H1319" s="3">
        <v>1.4E-2</v>
      </c>
      <c r="I1319" t="s">
        <v>0</v>
      </c>
      <c r="J1319" s="1" t="s">
        <v>119</v>
      </c>
      <c r="K1319" s="1" t="s">
        <v>119</v>
      </c>
      <c r="L1319" t="b">
        <f>IF(COUNTIF(carcinogens!$A$2:$A$35,F1319),TRUE,FALSE)</f>
        <v>1</v>
      </c>
      <c r="M1319" t="b">
        <f t="shared" si="69"/>
        <v>0</v>
      </c>
      <c r="N1319" s="3">
        <f t="shared" si="71"/>
        <v>1.4E-2</v>
      </c>
      <c r="O1319" t="b">
        <f t="shared" si="70"/>
        <v>0</v>
      </c>
      <c r="P1319" t="str">
        <f>VLOOKUP(C1319,'Feedstock source'!$A$1:$B$8,2,FALSE)</f>
        <v>wood</v>
      </c>
      <c r="Q1319" t="str">
        <f>VLOOKUP($F1319,'PAHs abbreviations'!$A$2:$B$17,2,FALSE)</f>
        <v>B(k)F</v>
      </c>
      <c r="R1319" s="3">
        <v>1.4E-2</v>
      </c>
    </row>
    <row r="1320" spans="1:18" hidden="1">
      <c r="A1320" t="s">
        <v>7</v>
      </c>
      <c r="B1320" t="s">
        <v>21</v>
      </c>
      <c r="C1320" t="s">
        <v>37</v>
      </c>
      <c r="D1320">
        <v>800</v>
      </c>
      <c r="E1320" t="s">
        <v>119</v>
      </c>
      <c r="F1320" t="s">
        <v>58</v>
      </c>
      <c r="G1320" t="s">
        <v>46</v>
      </c>
      <c r="H1320" s="3">
        <v>1.7000000000000001E-2</v>
      </c>
      <c r="I1320" t="s">
        <v>0</v>
      </c>
      <c r="J1320" s="1" t="s">
        <v>119</v>
      </c>
      <c r="K1320" s="1" t="s">
        <v>119</v>
      </c>
      <c r="L1320" t="b">
        <f>IF(COUNTIF(carcinogens!$A$2:$A$35,F1320),TRUE,FALSE)</f>
        <v>1</v>
      </c>
      <c r="M1320" t="b">
        <f t="shared" si="69"/>
        <v>0</v>
      </c>
      <c r="N1320" s="3">
        <f t="shared" si="71"/>
        <v>1.7000000000000001E-2</v>
      </c>
      <c r="O1320" t="b">
        <f t="shared" si="70"/>
        <v>0</v>
      </c>
      <c r="P1320" t="str">
        <f>VLOOKUP(C1320,'Feedstock source'!$A$1:$B$8,2,FALSE)</f>
        <v>wood</v>
      </c>
      <c r="Q1320" t="str">
        <f>VLOOKUP($F1320,'PAHs abbreviations'!$A$2:$B$17,2,FALSE)</f>
        <v>B(k)F</v>
      </c>
      <c r="R1320" s="3">
        <v>1.7000000000000001E-2</v>
      </c>
    </row>
    <row r="1321" spans="1:18" hidden="1">
      <c r="A1321" t="s">
        <v>7</v>
      </c>
      <c r="B1321" t="s">
        <v>21</v>
      </c>
      <c r="C1321" t="s">
        <v>37</v>
      </c>
      <c r="D1321">
        <v>800</v>
      </c>
      <c r="E1321" t="s">
        <v>119</v>
      </c>
      <c r="F1321" t="s">
        <v>58</v>
      </c>
      <c r="G1321" t="s">
        <v>46</v>
      </c>
      <c r="H1321" s="3">
        <v>1.7000000000000001E-2</v>
      </c>
      <c r="I1321" t="s">
        <v>0</v>
      </c>
      <c r="J1321" s="1" t="s">
        <v>119</v>
      </c>
      <c r="K1321" s="1" t="s">
        <v>119</v>
      </c>
      <c r="L1321" t="b">
        <f>IF(COUNTIF(carcinogens!$A$2:$A$35,F1321),TRUE,FALSE)</f>
        <v>1</v>
      </c>
      <c r="M1321" t="b">
        <f t="shared" si="69"/>
        <v>0</v>
      </c>
      <c r="N1321" s="3">
        <f t="shared" si="71"/>
        <v>1.7000000000000001E-2</v>
      </c>
      <c r="O1321" t="b">
        <f t="shared" si="70"/>
        <v>0</v>
      </c>
      <c r="P1321" t="str">
        <f>VLOOKUP(C1321,'Feedstock source'!$A$1:$B$8,2,FALSE)</f>
        <v>wood</v>
      </c>
      <c r="Q1321" t="str">
        <f>VLOOKUP($F1321,'PAHs abbreviations'!$A$2:$B$17,2,FALSE)</f>
        <v>B(k)F</v>
      </c>
      <c r="R1321" s="3">
        <v>1.7000000000000001E-2</v>
      </c>
    </row>
    <row r="1322" spans="1:18" hidden="1">
      <c r="A1322" t="s">
        <v>7</v>
      </c>
      <c r="B1322" t="s">
        <v>21</v>
      </c>
      <c r="C1322" t="s">
        <v>37</v>
      </c>
      <c r="D1322">
        <v>800</v>
      </c>
      <c r="E1322" t="s">
        <v>119</v>
      </c>
      <c r="F1322" t="s">
        <v>56</v>
      </c>
      <c r="G1322" t="s">
        <v>46</v>
      </c>
      <c r="H1322" s="3">
        <v>3.6999999999999998E-2</v>
      </c>
      <c r="I1322" t="s">
        <v>0</v>
      </c>
      <c r="J1322" s="1" t="s">
        <v>119</v>
      </c>
      <c r="K1322" s="1" t="s">
        <v>119</v>
      </c>
      <c r="L1322" t="b">
        <f>IF(COUNTIF(carcinogens!$A$2:$A$35,F1322),TRUE,FALSE)</f>
        <v>1</v>
      </c>
      <c r="M1322" t="b">
        <f t="shared" si="69"/>
        <v>0</v>
      </c>
      <c r="N1322" s="3">
        <f t="shared" si="71"/>
        <v>3.6999999999999998E-2</v>
      </c>
      <c r="O1322" t="b">
        <f t="shared" si="70"/>
        <v>0</v>
      </c>
      <c r="P1322" t="str">
        <f>VLOOKUP(C1322,'Feedstock source'!$A$1:$B$8,2,FALSE)</f>
        <v>wood</v>
      </c>
      <c r="Q1322" t="str">
        <f>VLOOKUP($F1322,'PAHs abbreviations'!$A$2:$B$17,2,FALSE)</f>
        <v>Cry</v>
      </c>
      <c r="R1322" s="3">
        <v>3.6999999999999998E-2</v>
      </c>
    </row>
    <row r="1323" spans="1:18" hidden="1">
      <c r="A1323" t="s">
        <v>7</v>
      </c>
      <c r="B1323" t="s">
        <v>21</v>
      </c>
      <c r="C1323" t="s">
        <v>37</v>
      </c>
      <c r="D1323">
        <v>800</v>
      </c>
      <c r="E1323" t="s">
        <v>119</v>
      </c>
      <c r="F1323" t="s">
        <v>56</v>
      </c>
      <c r="G1323" t="s">
        <v>46</v>
      </c>
      <c r="H1323" s="3">
        <v>3.7999999999999999E-2</v>
      </c>
      <c r="I1323" t="s">
        <v>0</v>
      </c>
      <c r="J1323" s="1" t="s">
        <v>119</v>
      </c>
      <c r="K1323" s="1" t="s">
        <v>119</v>
      </c>
      <c r="L1323" t="b">
        <f>IF(COUNTIF(carcinogens!$A$2:$A$35,F1323),TRUE,FALSE)</f>
        <v>1</v>
      </c>
      <c r="M1323" t="b">
        <f t="shared" si="69"/>
        <v>0</v>
      </c>
      <c r="N1323" s="3">
        <f t="shared" si="71"/>
        <v>3.7999999999999999E-2</v>
      </c>
      <c r="O1323" t="b">
        <f t="shared" si="70"/>
        <v>0</v>
      </c>
      <c r="P1323" t="str">
        <f>VLOOKUP(C1323,'Feedstock source'!$A$1:$B$8,2,FALSE)</f>
        <v>wood</v>
      </c>
      <c r="Q1323" t="str">
        <f>VLOOKUP($F1323,'PAHs abbreviations'!$A$2:$B$17,2,FALSE)</f>
        <v>Cry</v>
      </c>
      <c r="R1323" s="3">
        <v>3.7999999999999999E-2</v>
      </c>
    </row>
    <row r="1324" spans="1:18" hidden="1">
      <c r="A1324" t="s">
        <v>7</v>
      </c>
      <c r="B1324" t="s">
        <v>21</v>
      </c>
      <c r="C1324" t="s">
        <v>37</v>
      </c>
      <c r="D1324">
        <v>800</v>
      </c>
      <c r="E1324" t="s">
        <v>119</v>
      </c>
      <c r="F1324" t="s">
        <v>56</v>
      </c>
      <c r="G1324" t="s">
        <v>46</v>
      </c>
      <c r="H1324" s="3">
        <v>4.1000000000000002E-2</v>
      </c>
      <c r="I1324" t="s">
        <v>0</v>
      </c>
      <c r="J1324" s="1" t="s">
        <v>119</v>
      </c>
      <c r="K1324" s="1" t="s">
        <v>119</v>
      </c>
      <c r="L1324" t="b">
        <f>IF(COUNTIF(carcinogens!$A$2:$A$35,F1324),TRUE,FALSE)</f>
        <v>1</v>
      </c>
      <c r="M1324" t="b">
        <f t="shared" si="69"/>
        <v>0</v>
      </c>
      <c r="N1324" s="3">
        <f t="shared" si="71"/>
        <v>4.1000000000000002E-2</v>
      </c>
      <c r="O1324" t="b">
        <f t="shared" si="70"/>
        <v>0</v>
      </c>
      <c r="P1324" t="str">
        <f>VLOOKUP(C1324,'Feedstock source'!$A$1:$B$8,2,FALSE)</f>
        <v>wood</v>
      </c>
      <c r="Q1324" t="str">
        <f>VLOOKUP($F1324,'PAHs abbreviations'!$A$2:$B$17,2,FALSE)</f>
        <v>Cry</v>
      </c>
      <c r="R1324" s="3">
        <v>4.1000000000000002E-2</v>
      </c>
    </row>
    <row r="1325" spans="1:18" hidden="1">
      <c r="A1325" t="s">
        <v>7</v>
      </c>
      <c r="B1325" t="s">
        <v>21</v>
      </c>
      <c r="C1325" t="s">
        <v>37</v>
      </c>
      <c r="D1325">
        <v>800</v>
      </c>
      <c r="E1325" t="s">
        <v>119</v>
      </c>
      <c r="F1325" t="s">
        <v>53</v>
      </c>
      <c r="G1325" t="s">
        <v>46</v>
      </c>
      <c r="H1325" s="3">
        <v>0.63</v>
      </c>
      <c r="I1325" t="s">
        <v>0</v>
      </c>
      <c r="J1325" s="1" t="s">
        <v>119</v>
      </c>
      <c r="K1325" s="1" t="s">
        <v>119</v>
      </c>
      <c r="L1325" t="b">
        <f>IF(COUNTIF(carcinogens!$A$2:$A$35,F1325),TRUE,FALSE)</f>
        <v>0</v>
      </c>
      <c r="M1325" t="b">
        <f t="shared" si="69"/>
        <v>0</v>
      </c>
      <c r="N1325" s="3">
        <f t="shared" si="71"/>
        <v>0.63</v>
      </c>
      <c r="O1325" t="b">
        <f t="shared" si="70"/>
        <v>0</v>
      </c>
      <c r="P1325" t="str">
        <f>VLOOKUP(C1325,'Feedstock source'!$A$1:$B$8,2,FALSE)</f>
        <v>wood</v>
      </c>
      <c r="Q1325" t="str">
        <f>VLOOKUP($F1325,'PAHs abbreviations'!$A$2:$B$17,2,FALSE)</f>
        <v>Flt</v>
      </c>
      <c r="R1325" s="3">
        <v>0.63</v>
      </c>
    </row>
    <row r="1326" spans="1:18" hidden="1">
      <c r="A1326" t="s">
        <v>7</v>
      </c>
      <c r="B1326" t="s">
        <v>21</v>
      </c>
      <c r="C1326" t="s">
        <v>37</v>
      </c>
      <c r="D1326">
        <v>800</v>
      </c>
      <c r="E1326" t="s">
        <v>119</v>
      </c>
      <c r="F1326" t="s">
        <v>53</v>
      </c>
      <c r="G1326" t="s">
        <v>46</v>
      </c>
      <c r="H1326" s="3">
        <v>0.67200000000000004</v>
      </c>
      <c r="I1326" t="s">
        <v>0</v>
      </c>
      <c r="J1326" s="1" t="s">
        <v>119</v>
      </c>
      <c r="K1326" s="1" t="s">
        <v>119</v>
      </c>
      <c r="L1326" t="b">
        <f>IF(COUNTIF(carcinogens!$A$2:$A$35,F1326),TRUE,FALSE)</f>
        <v>0</v>
      </c>
      <c r="M1326" t="b">
        <f t="shared" si="69"/>
        <v>0</v>
      </c>
      <c r="N1326" s="3">
        <f t="shared" si="71"/>
        <v>0.67200000000000004</v>
      </c>
      <c r="O1326" t="b">
        <f t="shared" si="70"/>
        <v>0</v>
      </c>
      <c r="P1326" t="str">
        <f>VLOOKUP(C1326,'Feedstock source'!$A$1:$B$8,2,FALSE)</f>
        <v>wood</v>
      </c>
      <c r="Q1326" t="str">
        <f>VLOOKUP($F1326,'PAHs abbreviations'!$A$2:$B$17,2,FALSE)</f>
        <v>Flt</v>
      </c>
      <c r="R1326" s="3">
        <v>0.67200000000000004</v>
      </c>
    </row>
    <row r="1327" spans="1:18" hidden="1">
      <c r="A1327" t="s">
        <v>7</v>
      </c>
      <c r="B1327" t="s">
        <v>21</v>
      </c>
      <c r="C1327" t="s">
        <v>37</v>
      </c>
      <c r="D1327">
        <v>800</v>
      </c>
      <c r="E1327" t="s">
        <v>119</v>
      </c>
      <c r="F1327" t="s">
        <v>53</v>
      </c>
      <c r="G1327" t="s">
        <v>46</v>
      </c>
      <c r="H1327" s="3">
        <v>0.79100000000000004</v>
      </c>
      <c r="I1327" t="s">
        <v>0</v>
      </c>
      <c r="J1327" s="1" t="s">
        <v>119</v>
      </c>
      <c r="K1327" s="1" t="s">
        <v>119</v>
      </c>
      <c r="L1327" t="b">
        <f>IF(COUNTIF(carcinogens!$A$2:$A$35,F1327),TRUE,FALSE)</f>
        <v>0</v>
      </c>
      <c r="M1327" t="b">
        <f t="shared" si="69"/>
        <v>0</v>
      </c>
      <c r="N1327" s="3">
        <f t="shared" si="71"/>
        <v>0.79100000000000004</v>
      </c>
      <c r="O1327" t="b">
        <f t="shared" si="70"/>
        <v>0</v>
      </c>
      <c r="P1327" t="str">
        <f>VLOOKUP(C1327,'Feedstock source'!$A$1:$B$8,2,FALSE)</f>
        <v>wood</v>
      </c>
      <c r="Q1327" t="str">
        <f>VLOOKUP($F1327,'PAHs abbreviations'!$A$2:$B$17,2,FALSE)</f>
        <v>Flt</v>
      </c>
      <c r="R1327" s="3">
        <v>0.79100000000000004</v>
      </c>
    </row>
    <row r="1328" spans="1:18" hidden="1">
      <c r="A1328" t="s">
        <v>7</v>
      </c>
      <c r="B1328" t="s">
        <v>21</v>
      </c>
      <c r="C1328" t="s">
        <v>37</v>
      </c>
      <c r="D1328">
        <v>800</v>
      </c>
      <c r="E1328" t="s">
        <v>119</v>
      </c>
      <c r="F1328" t="s">
        <v>50</v>
      </c>
      <c r="G1328" t="s">
        <v>46</v>
      </c>
      <c r="H1328" s="3">
        <v>7.1999999999999995E-2</v>
      </c>
      <c r="I1328" t="s">
        <v>0</v>
      </c>
      <c r="J1328" s="1" t="s">
        <v>119</v>
      </c>
      <c r="K1328" s="1" t="s">
        <v>119</v>
      </c>
      <c r="L1328" t="b">
        <f>IF(COUNTIF(carcinogens!$A$2:$A$35,F1328),TRUE,FALSE)</f>
        <v>0</v>
      </c>
      <c r="M1328" t="b">
        <f t="shared" si="69"/>
        <v>0</v>
      </c>
      <c r="N1328" s="3">
        <f t="shared" si="71"/>
        <v>7.1999999999999995E-2</v>
      </c>
      <c r="O1328" t="b">
        <f t="shared" si="70"/>
        <v>0</v>
      </c>
      <c r="P1328" t="str">
        <f>VLOOKUP(C1328,'Feedstock source'!$A$1:$B$8,2,FALSE)</f>
        <v>wood</v>
      </c>
      <c r="Q1328" t="str">
        <f>VLOOKUP($F1328,'PAHs abbreviations'!$A$2:$B$17,2,FALSE)</f>
        <v>Flu</v>
      </c>
      <c r="R1328" s="3">
        <v>7.1999999999999995E-2</v>
      </c>
    </row>
    <row r="1329" spans="1:18" hidden="1">
      <c r="A1329" t="s">
        <v>7</v>
      </c>
      <c r="B1329" t="s">
        <v>21</v>
      </c>
      <c r="C1329" t="s">
        <v>37</v>
      </c>
      <c r="D1329">
        <v>800</v>
      </c>
      <c r="E1329" t="s">
        <v>119</v>
      </c>
      <c r="F1329" t="s">
        <v>50</v>
      </c>
      <c r="G1329" t="s">
        <v>46</v>
      </c>
      <c r="H1329" s="3">
        <v>7.8E-2</v>
      </c>
      <c r="I1329" t="s">
        <v>0</v>
      </c>
      <c r="J1329" s="1" t="s">
        <v>119</v>
      </c>
      <c r="K1329" s="1" t="s">
        <v>119</v>
      </c>
      <c r="L1329" t="b">
        <f>IF(COUNTIF(carcinogens!$A$2:$A$35,F1329),TRUE,FALSE)</f>
        <v>0</v>
      </c>
      <c r="M1329" t="b">
        <f t="shared" si="69"/>
        <v>0</v>
      </c>
      <c r="N1329" s="3">
        <f t="shared" si="71"/>
        <v>7.8E-2</v>
      </c>
      <c r="O1329" t="b">
        <f t="shared" si="70"/>
        <v>0</v>
      </c>
      <c r="P1329" t="str">
        <f>VLOOKUP(C1329,'Feedstock source'!$A$1:$B$8,2,FALSE)</f>
        <v>wood</v>
      </c>
      <c r="Q1329" t="str">
        <f>VLOOKUP($F1329,'PAHs abbreviations'!$A$2:$B$17,2,FALSE)</f>
        <v>Flu</v>
      </c>
      <c r="R1329" s="3">
        <v>7.8E-2</v>
      </c>
    </row>
    <row r="1330" spans="1:18" hidden="1">
      <c r="A1330" t="s">
        <v>7</v>
      </c>
      <c r="B1330" t="s">
        <v>21</v>
      </c>
      <c r="C1330" t="s">
        <v>37</v>
      </c>
      <c r="D1330">
        <v>800</v>
      </c>
      <c r="E1330" t="s">
        <v>119</v>
      </c>
      <c r="F1330" t="s">
        <v>50</v>
      </c>
      <c r="G1330" t="s">
        <v>46</v>
      </c>
      <c r="H1330" s="3">
        <v>8.8999999999999996E-2</v>
      </c>
      <c r="I1330" t="s">
        <v>0</v>
      </c>
      <c r="J1330" s="1" t="s">
        <v>119</v>
      </c>
      <c r="K1330" s="1" t="s">
        <v>119</v>
      </c>
      <c r="L1330" t="b">
        <f>IF(COUNTIF(carcinogens!$A$2:$A$35,F1330),TRUE,FALSE)</f>
        <v>0</v>
      </c>
      <c r="M1330" t="b">
        <f t="shared" si="69"/>
        <v>0</v>
      </c>
      <c r="N1330" s="3">
        <f t="shared" si="71"/>
        <v>8.8999999999999996E-2</v>
      </c>
      <c r="O1330" t="b">
        <f t="shared" si="70"/>
        <v>0</v>
      </c>
      <c r="P1330" t="str">
        <f>VLOOKUP(C1330,'Feedstock source'!$A$1:$B$8,2,FALSE)</f>
        <v>wood</v>
      </c>
      <c r="Q1330" t="str">
        <f>VLOOKUP($F1330,'PAHs abbreviations'!$A$2:$B$17,2,FALSE)</f>
        <v>Flu</v>
      </c>
      <c r="R1330" s="3">
        <v>8.8999999999999996E-2</v>
      </c>
    </row>
    <row r="1331" spans="1:18" hidden="1">
      <c r="A1331" t="s">
        <v>7</v>
      </c>
      <c r="B1331" t="s">
        <v>21</v>
      </c>
      <c r="C1331" t="s">
        <v>37</v>
      </c>
      <c r="D1331">
        <v>800</v>
      </c>
      <c r="E1331" t="s">
        <v>119</v>
      </c>
      <c r="F1331" t="s">
        <v>60</v>
      </c>
      <c r="G1331" t="s">
        <v>46</v>
      </c>
      <c r="H1331" s="3">
        <v>1.2999999999999901E-2</v>
      </c>
      <c r="I1331" t="s">
        <v>0</v>
      </c>
      <c r="J1331" s="1" t="s">
        <v>119</v>
      </c>
      <c r="K1331" s="1" t="s">
        <v>119</v>
      </c>
      <c r="L1331" t="b">
        <f>IF(COUNTIF(carcinogens!$A$2:$A$35,F1331),TRUE,FALSE)</f>
        <v>1</v>
      </c>
      <c r="M1331" t="b">
        <f t="shared" si="69"/>
        <v>0</v>
      </c>
      <c r="N1331" s="3">
        <f t="shared" si="71"/>
        <v>1.2999999999999901E-2</v>
      </c>
      <c r="O1331" t="b">
        <f t="shared" si="70"/>
        <v>0</v>
      </c>
      <c r="P1331" t="str">
        <f>VLOOKUP(C1331,'Feedstock source'!$A$1:$B$8,2,FALSE)</f>
        <v>wood</v>
      </c>
      <c r="Q1331" t="str">
        <f>VLOOKUP($F1331,'PAHs abbreviations'!$A$2:$B$17,2,FALSE)</f>
        <v>IP</v>
      </c>
      <c r="R1331" s="3">
        <v>1.2999999999999901E-2</v>
      </c>
    </row>
    <row r="1332" spans="1:18" hidden="1">
      <c r="A1332" t="s">
        <v>7</v>
      </c>
      <c r="B1332" t="s">
        <v>21</v>
      </c>
      <c r="C1332" t="s">
        <v>37</v>
      </c>
      <c r="D1332">
        <v>800</v>
      </c>
      <c r="E1332" t="s">
        <v>119</v>
      </c>
      <c r="F1332" t="s">
        <v>60</v>
      </c>
      <c r="G1332" t="s">
        <v>46</v>
      </c>
      <c r="H1332" s="3">
        <v>1.2999999999999901E-2</v>
      </c>
      <c r="I1332" t="s">
        <v>0</v>
      </c>
      <c r="J1332" s="1" t="s">
        <v>119</v>
      </c>
      <c r="K1332" s="1" t="s">
        <v>119</v>
      </c>
      <c r="L1332" t="b">
        <f>IF(COUNTIF(carcinogens!$A$2:$A$35,F1332),TRUE,FALSE)</f>
        <v>1</v>
      </c>
      <c r="M1332" t="b">
        <f t="shared" si="69"/>
        <v>0</v>
      </c>
      <c r="N1332" s="3">
        <f t="shared" si="71"/>
        <v>1.2999999999999901E-2</v>
      </c>
      <c r="O1332" t="b">
        <f t="shared" si="70"/>
        <v>0</v>
      </c>
      <c r="P1332" t="str">
        <f>VLOOKUP(C1332,'Feedstock source'!$A$1:$B$8,2,FALSE)</f>
        <v>wood</v>
      </c>
      <c r="Q1332" t="str">
        <f>VLOOKUP($F1332,'PAHs abbreviations'!$A$2:$B$17,2,FALSE)</f>
        <v>IP</v>
      </c>
      <c r="R1332" s="3">
        <v>1.2999999999999901E-2</v>
      </c>
    </row>
    <row r="1333" spans="1:18" hidden="1">
      <c r="A1333" t="s">
        <v>7</v>
      </c>
      <c r="B1333" t="s">
        <v>21</v>
      </c>
      <c r="C1333" t="s">
        <v>37</v>
      </c>
      <c r="D1333">
        <v>800</v>
      </c>
      <c r="E1333" t="s">
        <v>119</v>
      </c>
      <c r="F1333" t="s">
        <v>60</v>
      </c>
      <c r="G1333" t="s">
        <v>46</v>
      </c>
      <c r="H1333" s="3">
        <v>1.4E-2</v>
      </c>
      <c r="I1333" t="s">
        <v>0</v>
      </c>
      <c r="J1333" s="1" t="s">
        <v>119</v>
      </c>
      <c r="K1333" s="1" t="s">
        <v>119</v>
      </c>
      <c r="L1333" t="b">
        <f>IF(COUNTIF(carcinogens!$A$2:$A$35,F1333),TRUE,FALSE)</f>
        <v>1</v>
      </c>
      <c r="M1333" t="b">
        <f t="shared" si="69"/>
        <v>0</v>
      </c>
      <c r="N1333" s="3">
        <f t="shared" si="71"/>
        <v>1.4E-2</v>
      </c>
      <c r="O1333" t="b">
        <f t="shared" si="70"/>
        <v>0</v>
      </c>
      <c r="P1333" t="str">
        <f>VLOOKUP(C1333,'Feedstock source'!$A$1:$B$8,2,FALSE)</f>
        <v>wood</v>
      </c>
      <c r="Q1333" t="str">
        <f>VLOOKUP($F1333,'PAHs abbreviations'!$A$2:$B$17,2,FALSE)</f>
        <v>IP</v>
      </c>
      <c r="R1333" s="3">
        <v>1.4E-2</v>
      </c>
    </row>
    <row r="1334" spans="1:18" hidden="1">
      <c r="A1334" t="s">
        <v>7</v>
      </c>
      <c r="B1334" t="s">
        <v>21</v>
      </c>
      <c r="C1334" t="s">
        <v>37</v>
      </c>
      <c r="D1334">
        <v>800</v>
      </c>
      <c r="E1334" t="s">
        <v>119</v>
      </c>
      <c r="F1334" t="s">
        <v>47</v>
      </c>
      <c r="G1334" t="s">
        <v>46</v>
      </c>
      <c r="H1334" s="3">
        <v>0.84599999999999997</v>
      </c>
      <c r="I1334" t="s">
        <v>0</v>
      </c>
      <c r="J1334" s="1" t="s">
        <v>119</v>
      </c>
      <c r="K1334" s="1" t="s">
        <v>119</v>
      </c>
      <c r="L1334" t="b">
        <f>IF(COUNTIF(carcinogens!$A$2:$A$35,F1334),TRUE,FALSE)</f>
        <v>0</v>
      </c>
      <c r="M1334" t="b">
        <f t="shared" si="69"/>
        <v>0</v>
      </c>
      <c r="N1334" s="3">
        <f t="shared" si="71"/>
        <v>0.84599999999999997</v>
      </c>
      <c r="O1334" t="b">
        <f t="shared" si="70"/>
        <v>0</v>
      </c>
      <c r="P1334" t="str">
        <f>VLOOKUP(C1334,'Feedstock source'!$A$1:$B$8,2,FALSE)</f>
        <v>wood</v>
      </c>
      <c r="Q1334" t="str">
        <f>VLOOKUP($F1334,'PAHs abbreviations'!$A$2:$B$17,2,FALSE)</f>
        <v>Nap</v>
      </c>
      <c r="R1334" s="3">
        <v>0.84599999999999997</v>
      </c>
    </row>
    <row r="1335" spans="1:18" hidden="1">
      <c r="A1335" t="s">
        <v>7</v>
      </c>
      <c r="B1335" t="s">
        <v>21</v>
      </c>
      <c r="C1335" t="s">
        <v>37</v>
      </c>
      <c r="D1335">
        <v>800</v>
      </c>
      <c r="E1335" t="s">
        <v>119</v>
      </c>
      <c r="F1335" t="s">
        <v>47</v>
      </c>
      <c r="G1335" t="s">
        <v>46</v>
      </c>
      <c r="H1335" s="3">
        <v>0.89900000000000002</v>
      </c>
      <c r="I1335" t="s">
        <v>0</v>
      </c>
      <c r="J1335" s="1" t="s">
        <v>119</v>
      </c>
      <c r="K1335" s="1" t="s">
        <v>119</v>
      </c>
      <c r="L1335" t="b">
        <f>IF(COUNTIF(carcinogens!$A$2:$A$35,F1335),TRUE,FALSE)</f>
        <v>0</v>
      </c>
      <c r="M1335" t="b">
        <f t="shared" si="69"/>
        <v>0</v>
      </c>
      <c r="N1335" s="3">
        <f t="shared" si="71"/>
        <v>0.89900000000000002</v>
      </c>
      <c r="O1335" t="b">
        <f t="shared" si="70"/>
        <v>0</v>
      </c>
      <c r="P1335" t="str">
        <f>VLOOKUP(C1335,'Feedstock source'!$A$1:$B$8,2,FALSE)</f>
        <v>wood</v>
      </c>
      <c r="Q1335" t="str">
        <f>VLOOKUP($F1335,'PAHs abbreviations'!$A$2:$B$17,2,FALSE)</f>
        <v>Nap</v>
      </c>
      <c r="R1335" s="3">
        <v>0.89900000000000002</v>
      </c>
    </row>
    <row r="1336" spans="1:18" hidden="1">
      <c r="A1336" t="s">
        <v>7</v>
      </c>
      <c r="B1336" t="s">
        <v>21</v>
      </c>
      <c r="C1336" t="s">
        <v>37</v>
      </c>
      <c r="D1336">
        <v>800</v>
      </c>
      <c r="E1336" t="s">
        <v>119</v>
      </c>
      <c r="F1336" t="s">
        <v>47</v>
      </c>
      <c r="G1336" t="s">
        <v>46</v>
      </c>
      <c r="H1336" s="3">
        <v>1.1000000000000001</v>
      </c>
      <c r="I1336" t="s">
        <v>0</v>
      </c>
      <c r="J1336" s="1" t="s">
        <v>119</v>
      </c>
      <c r="K1336" s="1" t="s">
        <v>119</v>
      </c>
      <c r="L1336" t="b">
        <f>IF(COUNTIF(carcinogens!$A$2:$A$35,F1336),TRUE,FALSE)</f>
        <v>0</v>
      </c>
      <c r="M1336" t="b">
        <f t="shared" si="69"/>
        <v>0</v>
      </c>
      <c r="N1336" s="3">
        <f t="shared" si="71"/>
        <v>1.1000000000000001</v>
      </c>
      <c r="O1336" t="b">
        <f t="shared" si="70"/>
        <v>0</v>
      </c>
      <c r="P1336" t="str">
        <f>VLOOKUP(C1336,'Feedstock source'!$A$1:$B$8,2,FALSE)</f>
        <v>wood</v>
      </c>
      <c r="Q1336" t="str">
        <f>VLOOKUP($F1336,'PAHs abbreviations'!$A$2:$B$17,2,FALSE)</f>
        <v>Nap</v>
      </c>
      <c r="R1336" s="3">
        <v>1.1000000000000001</v>
      </c>
    </row>
    <row r="1337" spans="1:18" hidden="1">
      <c r="A1337" t="s">
        <v>7</v>
      </c>
      <c r="B1337" t="s">
        <v>21</v>
      </c>
      <c r="C1337" t="s">
        <v>37</v>
      </c>
      <c r="D1337">
        <v>800</v>
      </c>
      <c r="E1337" t="s">
        <v>119</v>
      </c>
      <c r="F1337" t="s">
        <v>51</v>
      </c>
      <c r="G1337" t="s">
        <v>46</v>
      </c>
      <c r="H1337" s="3">
        <v>1.62</v>
      </c>
      <c r="I1337" t="s">
        <v>0</v>
      </c>
      <c r="J1337" s="1" t="s">
        <v>119</v>
      </c>
      <c r="K1337" s="1" t="s">
        <v>119</v>
      </c>
      <c r="L1337" t="b">
        <f>IF(COUNTIF(carcinogens!$A$2:$A$35,F1337),TRUE,FALSE)</f>
        <v>0</v>
      </c>
      <c r="M1337" t="b">
        <f t="shared" si="69"/>
        <v>0</v>
      </c>
      <c r="N1337" s="3">
        <f t="shared" si="71"/>
        <v>1.62</v>
      </c>
      <c r="O1337" t="b">
        <f t="shared" si="70"/>
        <v>0</v>
      </c>
      <c r="P1337" t="str">
        <f>VLOOKUP(C1337,'Feedstock source'!$A$1:$B$8,2,FALSE)</f>
        <v>wood</v>
      </c>
      <c r="Q1337" t="str">
        <f>VLOOKUP($F1337,'PAHs abbreviations'!$A$2:$B$17,2,FALSE)</f>
        <v>Phen</v>
      </c>
      <c r="R1337" s="3">
        <v>1.62</v>
      </c>
    </row>
    <row r="1338" spans="1:18" hidden="1">
      <c r="A1338" t="s">
        <v>7</v>
      </c>
      <c r="B1338" t="s">
        <v>21</v>
      </c>
      <c r="C1338" t="s">
        <v>37</v>
      </c>
      <c r="D1338">
        <v>800</v>
      </c>
      <c r="E1338" t="s">
        <v>119</v>
      </c>
      <c r="F1338" t="s">
        <v>51</v>
      </c>
      <c r="G1338" t="s">
        <v>46</v>
      </c>
      <c r="H1338" s="3">
        <v>1.75</v>
      </c>
      <c r="I1338" t="s">
        <v>0</v>
      </c>
      <c r="J1338" s="1" t="s">
        <v>119</v>
      </c>
      <c r="K1338" s="1" t="s">
        <v>119</v>
      </c>
      <c r="L1338" t="b">
        <f>IF(COUNTIF(carcinogens!$A$2:$A$35,F1338),TRUE,FALSE)</f>
        <v>0</v>
      </c>
      <c r="M1338" t="b">
        <f t="shared" si="69"/>
        <v>0</v>
      </c>
      <c r="N1338" s="3">
        <f t="shared" si="71"/>
        <v>1.75</v>
      </c>
      <c r="O1338" t="b">
        <f t="shared" si="70"/>
        <v>0</v>
      </c>
      <c r="P1338" t="str">
        <f>VLOOKUP(C1338,'Feedstock source'!$A$1:$B$8,2,FALSE)</f>
        <v>wood</v>
      </c>
      <c r="Q1338" t="str">
        <f>VLOOKUP($F1338,'PAHs abbreviations'!$A$2:$B$17,2,FALSE)</f>
        <v>Phen</v>
      </c>
      <c r="R1338" s="3">
        <v>1.75</v>
      </c>
    </row>
    <row r="1339" spans="1:18" hidden="1">
      <c r="A1339" t="s">
        <v>7</v>
      </c>
      <c r="B1339" t="s">
        <v>21</v>
      </c>
      <c r="C1339" t="s">
        <v>37</v>
      </c>
      <c r="D1339">
        <v>800</v>
      </c>
      <c r="E1339" t="s">
        <v>119</v>
      </c>
      <c r="F1339" t="s">
        <v>51</v>
      </c>
      <c r="G1339" t="s">
        <v>46</v>
      </c>
      <c r="H1339" s="3">
        <v>2.06</v>
      </c>
      <c r="I1339" t="s">
        <v>0</v>
      </c>
      <c r="J1339" s="1" t="s">
        <v>119</v>
      </c>
      <c r="K1339" s="1" t="s">
        <v>119</v>
      </c>
      <c r="L1339" t="b">
        <f>IF(COUNTIF(carcinogens!$A$2:$A$35,F1339),TRUE,FALSE)</f>
        <v>0</v>
      </c>
      <c r="M1339" t="b">
        <f t="shared" si="69"/>
        <v>0</v>
      </c>
      <c r="N1339" s="3">
        <f t="shared" si="71"/>
        <v>2.06</v>
      </c>
      <c r="O1339" t="b">
        <f t="shared" si="70"/>
        <v>0</v>
      </c>
      <c r="P1339" t="str">
        <f>VLOOKUP(C1339,'Feedstock source'!$A$1:$B$8,2,FALSE)</f>
        <v>wood</v>
      </c>
      <c r="Q1339" t="str">
        <f>VLOOKUP($F1339,'PAHs abbreviations'!$A$2:$B$17,2,FALSE)</f>
        <v>Phen</v>
      </c>
      <c r="R1339" s="3">
        <v>2.06</v>
      </c>
    </row>
    <row r="1340" spans="1:18" hidden="1">
      <c r="A1340" t="s">
        <v>7</v>
      </c>
      <c r="B1340" t="s">
        <v>21</v>
      </c>
      <c r="C1340" t="s">
        <v>37</v>
      </c>
      <c r="D1340">
        <v>800</v>
      </c>
      <c r="E1340" t="s">
        <v>119</v>
      </c>
      <c r="F1340" t="s">
        <v>54</v>
      </c>
      <c r="G1340" t="s">
        <v>46</v>
      </c>
      <c r="H1340" s="3">
        <v>0.39300000000000002</v>
      </c>
      <c r="I1340" t="s">
        <v>0</v>
      </c>
      <c r="J1340" s="1" t="s">
        <v>119</v>
      </c>
      <c r="K1340" s="1" t="s">
        <v>119</v>
      </c>
      <c r="L1340" t="b">
        <f>IF(COUNTIF(carcinogens!$A$2:$A$35,F1340),TRUE,FALSE)</f>
        <v>0</v>
      </c>
      <c r="M1340" t="b">
        <f t="shared" si="69"/>
        <v>0</v>
      </c>
      <c r="N1340" s="3">
        <f t="shared" si="71"/>
        <v>0.39300000000000002</v>
      </c>
      <c r="O1340" t="b">
        <f t="shared" si="70"/>
        <v>0</v>
      </c>
      <c r="P1340" t="str">
        <f>VLOOKUP(C1340,'Feedstock source'!$A$1:$B$8,2,FALSE)</f>
        <v>wood</v>
      </c>
      <c r="Q1340" t="str">
        <f>VLOOKUP($F1340,'PAHs abbreviations'!$A$2:$B$17,2,FALSE)</f>
        <v>Pyr</v>
      </c>
      <c r="R1340" s="3">
        <v>0.39300000000000002</v>
      </c>
    </row>
    <row r="1341" spans="1:18" hidden="1">
      <c r="A1341" t="s">
        <v>7</v>
      </c>
      <c r="B1341" t="s">
        <v>21</v>
      </c>
      <c r="C1341" t="s">
        <v>37</v>
      </c>
      <c r="D1341">
        <v>800</v>
      </c>
      <c r="E1341" t="s">
        <v>119</v>
      </c>
      <c r="F1341" t="s">
        <v>54</v>
      </c>
      <c r="G1341" t="s">
        <v>46</v>
      </c>
      <c r="H1341" s="3">
        <v>0.41099999999999998</v>
      </c>
      <c r="I1341" t="s">
        <v>0</v>
      </c>
      <c r="J1341" s="1" t="s">
        <v>119</v>
      </c>
      <c r="K1341" s="1" t="s">
        <v>119</v>
      </c>
      <c r="L1341" t="b">
        <f>IF(COUNTIF(carcinogens!$A$2:$A$35,F1341),TRUE,FALSE)</f>
        <v>0</v>
      </c>
      <c r="M1341" t="b">
        <f t="shared" si="69"/>
        <v>0</v>
      </c>
      <c r="N1341" s="3">
        <f t="shared" si="71"/>
        <v>0.41099999999999998</v>
      </c>
      <c r="O1341" t="b">
        <f t="shared" si="70"/>
        <v>0</v>
      </c>
      <c r="P1341" t="str">
        <f>VLOOKUP(C1341,'Feedstock source'!$A$1:$B$8,2,FALSE)</f>
        <v>wood</v>
      </c>
      <c r="Q1341" t="str">
        <f>VLOOKUP($F1341,'PAHs abbreviations'!$A$2:$B$17,2,FALSE)</f>
        <v>Pyr</v>
      </c>
      <c r="R1341" s="3">
        <v>0.41099999999999998</v>
      </c>
    </row>
    <row r="1342" spans="1:18" hidden="1">
      <c r="A1342" t="s">
        <v>7</v>
      </c>
      <c r="B1342" t="s">
        <v>21</v>
      </c>
      <c r="C1342" t="s">
        <v>37</v>
      </c>
      <c r="D1342">
        <v>800</v>
      </c>
      <c r="E1342" t="s">
        <v>119</v>
      </c>
      <c r="F1342" t="s">
        <v>54</v>
      </c>
      <c r="G1342" t="s">
        <v>46</v>
      </c>
      <c r="H1342" s="3">
        <v>0.49199999999999999</v>
      </c>
      <c r="I1342" t="s">
        <v>0</v>
      </c>
      <c r="J1342" s="1" t="s">
        <v>119</v>
      </c>
      <c r="K1342" s="1" t="s">
        <v>119</v>
      </c>
      <c r="L1342" t="b">
        <f>IF(COUNTIF(carcinogens!$A$2:$A$35,F1342),TRUE,FALSE)</f>
        <v>0</v>
      </c>
      <c r="M1342" t="b">
        <f t="shared" si="69"/>
        <v>0</v>
      </c>
      <c r="N1342" s="3">
        <f t="shared" si="71"/>
        <v>0.49199999999999999</v>
      </c>
      <c r="O1342" t="b">
        <f t="shared" si="70"/>
        <v>0</v>
      </c>
      <c r="P1342" t="str">
        <f>VLOOKUP(C1342,'Feedstock source'!$A$1:$B$8,2,FALSE)</f>
        <v>wood</v>
      </c>
      <c r="Q1342" t="str">
        <f>VLOOKUP($F1342,'PAHs abbreviations'!$A$2:$B$17,2,FALSE)</f>
        <v>Pyr</v>
      </c>
      <c r="R1342" s="3">
        <v>0.49199999999999999</v>
      </c>
    </row>
    <row r="1343" spans="1:18" hidden="1">
      <c r="A1343" t="s">
        <v>7</v>
      </c>
      <c r="B1343" t="s">
        <v>21</v>
      </c>
      <c r="C1343" t="s">
        <v>37</v>
      </c>
      <c r="D1343">
        <v>800</v>
      </c>
      <c r="E1343" t="s">
        <v>119</v>
      </c>
      <c r="F1343" t="s">
        <v>62</v>
      </c>
      <c r="G1343" t="s">
        <v>46</v>
      </c>
      <c r="H1343" s="3" t="s">
        <v>154</v>
      </c>
      <c r="I1343" t="s">
        <v>0</v>
      </c>
      <c r="J1343" s="1" t="s">
        <v>119</v>
      </c>
      <c r="K1343" s="1" t="s">
        <v>119</v>
      </c>
      <c r="L1343" t="b">
        <f>IF(COUNTIF(carcinogens!$A$2:$A$35,F1343),TRUE,FALSE)</f>
        <v>1</v>
      </c>
      <c r="M1343" t="b">
        <f t="shared" si="69"/>
        <v>1</v>
      </c>
      <c r="N1343" s="3" t="str">
        <f t="shared" si="71"/>
        <v>&lt; 0.003</v>
      </c>
      <c r="O1343" t="b">
        <f t="shared" si="70"/>
        <v>1</v>
      </c>
      <c r="P1343" t="str">
        <f>VLOOKUP(C1343,'Feedstock source'!$A$1:$B$8,2,FALSE)</f>
        <v>wood</v>
      </c>
      <c r="Q1343" t="str">
        <f>VLOOKUP($F1343,'PAHs abbreviations'!$A$2:$B$17,2,FALSE)</f>
        <v>DB(ah)A</v>
      </c>
      <c r="R1343" s="3">
        <v>3.0000000000000001E-3</v>
      </c>
    </row>
    <row r="1344" spans="1:18" hidden="1">
      <c r="A1344" t="s">
        <v>7</v>
      </c>
      <c r="B1344" t="s">
        <v>21</v>
      </c>
      <c r="C1344" t="s">
        <v>37</v>
      </c>
      <c r="D1344">
        <v>800</v>
      </c>
      <c r="E1344" t="s">
        <v>119</v>
      </c>
      <c r="F1344" t="s">
        <v>62</v>
      </c>
      <c r="G1344" t="s">
        <v>46</v>
      </c>
      <c r="H1344" s="3" t="s">
        <v>154</v>
      </c>
      <c r="I1344" t="s">
        <v>0</v>
      </c>
      <c r="J1344" s="1" t="s">
        <v>119</v>
      </c>
      <c r="K1344" s="1" t="s">
        <v>119</v>
      </c>
      <c r="L1344" t="b">
        <f>IF(COUNTIF(carcinogens!$A$2:$A$35,F1344),TRUE,FALSE)</f>
        <v>1</v>
      </c>
      <c r="M1344" t="b">
        <f t="shared" si="69"/>
        <v>1</v>
      </c>
      <c r="N1344" s="3" t="str">
        <f t="shared" si="71"/>
        <v>&lt; 0.003</v>
      </c>
      <c r="O1344" t="b">
        <f t="shared" si="70"/>
        <v>1</v>
      </c>
      <c r="P1344" t="str">
        <f>VLOOKUP(C1344,'Feedstock source'!$A$1:$B$8,2,FALSE)</f>
        <v>wood</v>
      </c>
      <c r="Q1344" t="str">
        <f>VLOOKUP($F1344,'PAHs abbreviations'!$A$2:$B$17,2,FALSE)</f>
        <v>DB(ah)A</v>
      </c>
      <c r="R1344" s="3">
        <v>3.0000000000000001E-3</v>
      </c>
    </row>
    <row r="1345" spans="1:18" hidden="1">
      <c r="A1345" t="s">
        <v>7</v>
      </c>
      <c r="B1345" t="s">
        <v>21</v>
      </c>
      <c r="C1345" t="s">
        <v>37</v>
      </c>
      <c r="D1345">
        <v>800</v>
      </c>
      <c r="E1345" t="s">
        <v>119</v>
      </c>
      <c r="F1345" t="s">
        <v>62</v>
      </c>
      <c r="G1345" t="s">
        <v>46</v>
      </c>
      <c r="H1345" s="3" t="s">
        <v>154</v>
      </c>
      <c r="I1345" t="s">
        <v>0</v>
      </c>
      <c r="J1345" s="1" t="s">
        <v>119</v>
      </c>
      <c r="K1345" s="1" t="s">
        <v>119</v>
      </c>
      <c r="L1345" t="b">
        <f>IF(COUNTIF(carcinogens!$A$2:$A$35,F1345),TRUE,FALSE)</f>
        <v>1</v>
      </c>
      <c r="M1345" t="b">
        <f t="shared" si="69"/>
        <v>1</v>
      </c>
      <c r="N1345" s="3" t="str">
        <f t="shared" si="71"/>
        <v>&lt; 0.003</v>
      </c>
      <c r="O1345" t="b">
        <f t="shared" si="70"/>
        <v>1</v>
      </c>
      <c r="P1345" t="str">
        <f>VLOOKUP(C1345,'Feedstock source'!$A$1:$B$8,2,FALSE)</f>
        <v>wood</v>
      </c>
      <c r="Q1345" t="str">
        <f>VLOOKUP($F1345,'PAHs abbreviations'!$A$2:$B$17,2,FALSE)</f>
        <v>DB(ah)A</v>
      </c>
      <c r="R1345" s="3">
        <v>3.0000000000000001E-3</v>
      </c>
    </row>
  </sheetData>
  <autoFilter ref="A1:R1345" xr:uid="{00000000-0001-0000-0100-000000000000}">
    <filterColumn colId="2">
      <filters>
        <filter val="LSS"/>
      </filters>
    </filterColumn>
    <sortState xmlns:xlrd2="http://schemas.microsoft.com/office/spreadsheetml/2017/richdata2" ref="A1044:R1153">
      <sortCondition ref="D1:D1345"/>
    </sortState>
  </autoFilter>
  <sortState xmlns:xlrd2="http://schemas.microsoft.com/office/spreadsheetml/2017/richdata2" ref="A2:R1345">
    <sortCondition ref="G2:G1345"/>
    <sortCondition ref="A2:A1345"/>
    <sortCondition ref="D2:D1345"/>
  </sortState>
  <phoneticPr fontId="2" type="noConversion"/>
  <pageMargins left="0.36" right="0.38" top="0.984251969" bottom="0.984251969" header="0.4921259845" footer="0.4921259845"/>
  <pageSetup paperSize="9" scale="8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R217"/>
  <sheetViews>
    <sheetView workbookViewId="0">
      <selection activeCell="C219" sqref="C219"/>
    </sheetView>
  </sheetViews>
  <sheetFormatPr defaultRowHeight="12.75"/>
  <cols>
    <col min="1" max="1" width="12.5703125" bestFit="1" customWidth="1"/>
    <col min="2" max="2" width="17.28515625" bestFit="1" customWidth="1"/>
    <col min="6" max="6" width="19.7109375" bestFit="1" customWidth="1"/>
    <col min="7" max="7" width="12.5703125" bestFit="1" customWidth="1"/>
    <col min="8" max="9" width="9.140625" style="3"/>
    <col min="11" max="11" width="11.42578125" bestFit="1" customWidth="1"/>
  </cols>
  <sheetData>
    <row r="1" spans="1:18">
      <c r="A1" t="s">
        <v>67</v>
      </c>
      <c r="B1" t="s">
        <v>121</v>
      </c>
      <c r="C1" t="s">
        <v>74</v>
      </c>
      <c r="D1" t="s">
        <v>120</v>
      </c>
      <c r="E1" t="s">
        <v>73</v>
      </c>
      <c r="F1" t="s">
        <v>69</v>
      </c>
      <c r="G1" t="s">
        <v>75</v>
      </c>
      <c r="H1" s="3" t="s">
        <v>70</v>
      </c>
      <c r="I1" s="3" t="s">
        <v>181</v>
      </c>
      <c r="J1" t="s">
        <v>78</v>
      </c>
      <c r="K1" s="1" t="s">
        <v>139</v>
      </c>
      <c r="L1" s="1" t="s">
        <v>173</v>
      </c>
      <c r="M1" s="1" t="s">
        <v>218</v>
      </c>
      <c r="N1" s="1" t="s">
        <v>179</v>
      </c>
      <c r="O1" s="2" t="s">
        <v>180</v>
      </c>
      <c r="P1" s="2" t="s">
        <v>187</v>
      </c>
      <c r="Q1" s="1" t="s">
        <v>193</v>
      </c>
      <c r="R1" s="4" t="s">
        <v>212</v>
      </c>
    </row>
    <row r="2" spans="1:18">
      <c r="A2" t="s">
        <v>276</v>
      </c>
      <c r="B2" t="s">
        <v>275</v>
      </c>
      <c r="C2" t="s">
        <v>136</v>
      </c>
      <c r="D2">
        <v>530</v>
      </c>
      <c r="E2" s="1" t="s">
        <v>146</v>
      </c>
      <c r="F2" t="s">
        <v>49</v>
      </c>
      <c r="G2" s="1" t="s">
        <v>46</v>
      </c>
      <c r="H2" s="3">
        <v>62.4</v>
      </c>
      <c r="I2" s="3">
        <v>62.4</v>
      </c>
      <c r="J2" s="1" t="s">
        <v>0</v>
      </c>
      <c r="K2" t="s">
        <v>226</v>
      </c>
      <c r="L2" s="1" t="s">
        <v>146</v>
      </c>
      <c r="M2" s="1" t="s">
        <v>146</v>
      </c>
      <c r="N2" t="b">
        <f>IF(COUNTIF(carcinogens!$A$2:$A$35,F2),TRUE,FALSE)</f>
        <v>0</v>
      </c>
      <c r="O2" t="b">
        <f t="shared" ref="O2:O33" si="0">IF(ISNUMBER(H2),FALSE,TRUE)</f>
        <v>0</v>
      </c>
      <c r="P2" t="b">
        <f>IF(ISNUMBER(H2),FALSE,TRUE)</f>
        <v>0</v>
      </c>
      <c r="Q2" t="str">
        <f>VLOOKUP(C2,'Feedstock source'!$A$1:$B$8,2,FALSE)</f>
        <v>wood</v>
      </c>
      <c r="R2" t="str">
        <f>VLOOKUP($F2,'PAHs abbreviations'!$A$2:$B$17,2,FALSE)</f>
        <v>Ace</v>
      </c>
    </row>
    <row r="3" spans="1:18">
      <c r="A3" t="s">
        <v>276</v>
      </c>
      <c r="B3" t="s">
        <v>275</v>
      </c>
      <c r="C3" t="s">
        <v>136</v>
      </c>
      <c r="D3">
        <v>530</v>
      </c>
      <c r="E3" s="1" t="s">
        <v>146</v>
      </c>
      <c r="F3" t="s">
        <v>49</v>
      </c>
      <c r="G3" s="1" t="s">
        <v>46</v>
      </c>
      <c r="H3" s="3">
        <v>84.7</v>
      </c>
      <c r="I3" s="3">
        <v>84.7</v>
      </c>
      <c r="J3" s="1" t="s">
        <v>0</v>
      </c>
      <c r="K3" t="s">
        <v>227</v>
      </c>
      <c r="L3" s="1" t="s">
        <v>146</v>
      </c>
      <c r="M3" s="1" t="s">
        <v>146</v>
      </c>
      <c r="N3" t="b">
        <f>IF(COUNTIF(carcinogens!$A$2:$A$35,F3),TRUE,FALSE)</f>
        <v>0</v>
      </c>
      <c r="O3" t="b">
        <f t="shared" si="0"/>
        <v>0</v>
      </c>
      <c r="P3" t="b">
        <f t="shared" ref="P3:P66" si="1">IF(ISNUMBER(H3),FALSE,TRUE)</f>
        <v>0</v>
      </c>
      <c r="Q3" t="str">
        <f>VLOOKUP(C3,'Feedstock source'!$A$1:$B$8,2,FALSE)</f>
        <v>wood</v>
      </c>
      <c r="R3" t="str">
        <f>VLOOKUP($F3,'PAHs abbreviations'!$A$2:$B$17,2,FALSE)</f>
        <v>Ace</v>
      </c>
    </row>
    <row r="4" spans="1:18">
      <c r="A4" t="s">
        <v>276</v>
      </c>
      <c r="B4" t="s">
        <v>275</v>
      </c>
      <c r="C4" t="s">
        <v>136</v>
      </c>
      <c r="D4">
        <v>530</v>
      </c>
      <c r="E4" s="1" t="s">
        <v>146</v>
      </c>
      <c r="F4" t="s">
        <v>48</v>
      </c>
      <c r="G4" s="1" t="s">
        <v>46</v>
      </c>
      <c r="H4" s="3">
        <v>1560</v>
      </c>
      <c r="I4" s="3">
        <v>1560</v>
      </c>
      <c r="J4" s="1" t="s">
        <v>0</v>
      </c>
      <c r="K4" t="s">
        <v>226</v>
      </c>
      <c r="L4" s="1" t="s">
        <v>146</v>
      </c>
      <c r="M4" s="1" t="s">
        <v>146</v>
      </c>
      <c r="N4" t="b">
        <f>IF(COUNTIF(carcinogens!$A$2:$A$35,F4),TRUE,FALSE)</f>
        <v>0</v>
      </c>
      <c r="O4" t="b">
        <f t="shared" si="0"/>
        <v>0</v>
      </c>
      <c r="P4" t="b">
        <f t="shared" si="1"/>
        <v>0</v>
      </c>
      <c r="Q4" t="str">
        <f>VLOOKUP(C4,'Feedstock source'!$A$1:$B$8,2,FALSE)</f>
        <v>wood</v>
      </c>
      <c r="R4" t="str">
        <f>VLOOKUP($F4,'PAHs abbreviations'!$A$2:$B$17,2,FALSE)</f>
        <v>Acy</v>
      </c>
    </row>
    <row r="5" spans="1:18">
      <c r="A5" t="s">
        <v>276</v>
      </c>
      <c r="B5" t="s">
        <v>275</v>
      </c>
      <c r="C5" t="s">
        <v>136</v>
      </c>
      <c r="D5">
        <v>530</v>
      </c>
      <c r="E5" s="1" t="s">
        <v>146</v>
      </c>
      <c r="F5" t="s">
        <v>48</v>
      </c>
      <c r="G5" s="1" t="s">
        <v>46</v>
      </c>
      <c r="H5" s="3">
        <v>2313</v>
      </c>
      <c r="I5" s="3">
        <v>2313</v>
      </c>
      <c r="J5" s="1" t="s">
        <v>0</v>
      </c>
      <c r="K5" t="s">
        <v>227</v>
      </c>
      <c r="L5" s="1" t="s">
        <v>146</v>
      </c>
      <c r="M5" s="1" t="s">
        <v>146</v>
      </c>
      <c r="N5" t="b">
        <f>IF(COUNTIF(carcinogens!$A$2:$A$35,F5),TRUE,FALSE)</f>
        <v>0</v>
      </c>
      <c r="O5" t="b">
        <f t="shared" si="0"/>
        <v>0</v>
      </c>
      <c r="P5" t="b">
        <f t="shared" si="1"/>
        <v>0</v>
      </c>
      <c r="Q5" t="str">
        <f>VLOOKUP(C5,'Feedstock source'!$A$1:$B$8,2,FALSE)</f>
        <v>wood</v>
      </c>
      <c r="R5" t="str">
        <f>VLOOKUP($F5,'PAHs abbreviations'!$A$2:$B$17,2,FALSE)</f>
        <v>Acy</v>
      </c>
    </row>
    <row r="6" spans="1:18">
      <c r="A6" t="s">
        <v>276</v>
      </c>
      <c r="B6" t="s">
        <v>275</v>
      </c>
      <c r="C6" t="s">
        <v>136</v>
      </c>
      <c r="D6">
        <v>530</v>
      </c>
      <c r="E6" s="1" t="s">
        <v>146</v>
      </c>
      <c r="F6" t="s">
        <v>52</v>
      </c>
      <c r="G6" s="1" t="s">
        <v>46</v>
      </c>
      <c r="H6" s="3">
        <v>56.9</v>
      </c>
      <c r="I6" s="3">
        <v>56.9</v>
      </c>
      <c r="J6" s="1" t="s">
        <v>0</v>
      </c>
      <c r="K6" t="s">
        <v>226</v>
      </c>
      <c r="L6" s="1" t="s">
        <v>146</v>
      </c>
      <c r="M6" s="1" t="s">
        <v>146</v>
      </c>
      <c r="N6" t="b">
        <f>IF(COUNTIF(carcinogens!$A$2:$A$35,F6),TRUE,FALSE)</f>
        <v>0</v>
      </c>
      <c r="O6" t="b">
        <f t="shared" si="0"/>
        <v>0</v>
      </c>
      <c r="P6" t="b">
        <f t="shared" si="1"/>
        <v>0</v>
      </c>
      <c r="Q6" t="str">
        <f>VLOOKUP(C6,'Feedstock source'!$A$1:$B$8,2,FALSE)</f>
        <v>wood</v>
      </c>
      <c r="R6" t="str">
        <f>VLOOKUP($F6,'PAHs abbreviations'!$A$2:$B$17,2,FALSE)</f>
        <v>Ant</v>
      </c>
    </row>
    <row r="7" spans="1:18">
      <c r="A7" t="s">
        <v>276</v>
      </c>
      <c r="B7" t="s">
        <v>275</v>
      </c>
      <c r="C7" t="s">
        <v>136</v>
      </c>
      <c r="D7">
        <v>530</v>
      </c>
      <c r="E7" s="1" t="s">
        <v>146</v>
      </c>
      <c r="F7" t="s">
        <v>52</v>
      </c>
      <c r="G7" s="1" t="s">
        <v>46</v>
      </c>
      <c r="H7" s="3">
        <v>73</v>
      </c>
      <c r="I7" s="3">
        <v>73</v>
      </c>
      <c r="J7" s="1" t="s">
        <v>0</v>
      </c>
      <c r="K7" t="s">
        <v>227</v>
      </c>
      <c r="L7" s="1" t="s">
        <v>146</v>
      </c>
      <c r="M7" s="1" t="s">
        <v>146</v>
      </c>
      <c r="N7" t="b">
        <f>IF(COUNTIF(carcinogens!$A$2:$A$35,F7),TRUE,FALSE)</f>
        <v>0</v>
      </c>
      <c r="O7" t="b">
        <f t="shared" si="0"/>
        <v>0</v>
      </c>
      <c r="P7" t="b">
        <f t="shared" si="1"/>
        <v>0</v>
      </c>
      <c r="Q7" t="str">
        <f>VLOOKUP(C7,'Feedstock source'!$A$1:$B$8,2,FALSE)</f>
        <v>wood</v>
      </c>
      <c r="R7" t="str">
        <f>VLOOKUP($F7,'PAHs abbreviations'!$A$2:$B$17,2,FALSE)</f>
        <v>Ant</v>
      </c>
    </row>
    <row r="8" spans="1:18">
      <c r="A8" t="s">
        <v>276</v>
      </c>
      <c r="B8" t="s">
        <v>275</v>
      </c>
      <c r="C8" t="s">
        <v>136</v>
      </c>
      <c r="D8">
        <v>530</v>
      </c>
      <c r="E8" s="1" t="s">
        <v>146</v>
      </c>
      <c r="F8" t="s">
        <v>55</v>
      </c>
      <c r="G8" s="1" t="s">
        <v>46</v>
      </c>
      <c r="H8" s="3">
        <v>22.6</v>
      </c>
      <c r="I8" s="3">
        <v>22.6</v>
      </c>
      <c r="J8" s="1" t="s">
        <v>0</v>
      </c>
      <c r="K8" t="s">
        <v>226</v>
      </c>
      <c r="L8" s="1" t="s">
        <v>146</v>
      </c>
      <c r="M8" s="1" t="s">
        <v>146</v>
      </c>
      <c r="N8" t="b">
        <f>IF(COUNTIF(carcinogens!$A$2:$A$35,F8),TRUE,FALSE)</f>
        <v>1</v>
      </c>
      <c r="O8" t="b">
        <f t="shared" si="0"/>
        <v>0</v>
      </c>
      <c r="P8" t="b">
        <f t="shared" si="1"/>
        <v>0</v>
      </c>
      <c r="Q8" t="str">
        <f>VLOOKUP(C8,'Feedstock source'!$A$1:$B$8,2,FALSE)</f>
        <v>wood</v>
      </c>
      <c r="R8" t="str">
        <f>VLOOKUP($F8,'PAHs abbreviations'!$A$2:$B$17,2,FALSE)</f>
        <v>B(a)A</v>
      </c>
    </row>
    <row r="9" spans="1:18">
      <c r="A9" t="s">
        <v>276</v>
      </c>
      <c r="B9" t="s">
        <v>275</v>
      </c>
      <c r="C9" t="s">
        <v>136</v>
      </c>
      <c r="D9">
        <v>530</v>
      </c>
      <c r="E9" s="1" t="s">
        <v>146</v>
      </c>
      <c r="F9" t="s">
        <v>55</v>
      </c>
      <c r="G9" s="1" t="s">
        <v>46</v>
      </c>
      <c r="H9" s="3">
        <v>28.1</v>
      </c>
      <c r="I9" s="3">
        <v>28.1</v>
      </c>
      <c r="J9" s="1" t="s">
        <v>0</v>
      </c>
      <c r="K9" t="s">
        <v>227</v>
      </c>
      <c r="L9" s="1" t="s">
        <v>146</v>
      </c>
      <c r="M9" s="1" t="s">
        <v>146</v>
      </c>
      <c r="N9" t="b">
        <f>IF(COUNTIF(carcinogens!$A$2:$A$35,F9),TRUE,FALSE)</f>
        <v>1</v>
      </c>
      <c r="O9" t="b">
        <f t="shared" si="0"/>
        <v>0</v>
      </c>
      <c r="P9" t="b">
        <f t="shared" si="1"/>
        <v>0</v>
      </c>
      <c r="Q9" t="str">
        <f>VLOOKUP(C9,'Feedstock source'!$A$1:$B$8,2,FALSE)</f>
        <v>wood</v>
      </c>
      <c r="R9" t="str">
        <f>VLOOKUP($F9,'PAHs abbreviations'!$A$2:$B$17,2,FALSE)</f>
        <v>B(a)A</v>
      </c>
    </row>
    <row r="10" spans="1:18">
      <c r="A10" t="s">
        <v>276</v>
      </c>
      <c r="B10" t="s">
        <v>275</v>
      </c>
      <c r="C10" t="s">
        <v>136</v>
      </c>
      <c r="D10">
        <v>530</v>
      </c>
      <c r="E10" s="1" t="s">
        <v>146</v>
      </c>
      <c r="F10" t="s">
        <v>59</v>
      </c>
      <c r="G10" s="1" t="s">
        <v>46</v>
      </c>
      <c r="H10" s="3">
        <v>15.5</v>
      </c>
      <c r="I10" s="3">
        <v>15.5</v>
      </c>
      <c r="J10" s="1" t="s">
        <v>0</v>
      </c>
      <c r="K10" t="s">
        <v>226</v>
      </c>
      <c r="L10" s="1" t="s">
        <v>146</v>
      </c>
      <c r="M10" s="1" t="s">
        <v>146</v>
      </c>
      <c r="N10" t="b">
        <f>IF(COUNTIF(carcinogens!$A$2:$A$35,F10),TRUE,FALSE)</f>
        <v>1</v>
      </c>
      <c r="O10" t="b">
        <f t="shared" si="0"/>
        <v>0</v>
      </c>
      <c r="P10" t="b">
        <f t="shared" si="1"/>
        <v>0</v>
      </c>
      <c r="Q10" t="str">
        <f>VLOOKUP(C10,'Feedstock source'!$A$1:$B$8,2,FALSE)</f>
        <v>wood</v>
      </c>
      <c r="R10" t="str">
        <f>VLOOKUP($F10,'PAHs abbreviations'!$A$2:$B$17,2,FALSE)</f>
        <v>B(a)P</v>
      </c>
    </row>
    <row r="11" spans="1:18">
      <c r="A11" t="s">
        <v>276</v>
      </c>
      <c r="B11" t="s">
        <v>275</v>
      </c>
      <c r="C11" t="s">
        <v>136</v>
      </c>
      <c r="D11">
        <v>530</v>
      </c>
      <c r="E11" s="1" t="s">
        <v>146</v>
      </c>
      <c r="F11" t="s">
        <v>59</v>
      </c>
      <c r="G11" s="1" t="s">
        <v>46</v>
      </c>
      <c r="H11" s="3">
        <v>18</v>
      </c>
      <c r="I11" s="3">
        <v>18</v>
      </c>
      <c r="J11" s="1" t="s">
        <v>0</v>
      </c>
      <c r="K11" t="s">
        <v>227</v>
      </c>
      <c r="L11" s="1" t="s">
        <v>146</v>
      </c>
      <c r="M11" s="1" t="s">
        <v>146</v>
      </c>
      <c r="N11" t="b">
        <f>IF(COUNTIF(carcinogens!$A$2:$A$35,F11),TRUE,FALSE)</f>
        <v>1</v>
      </c>
      <c r="O11" t="b">
        <f t="shared" si="0"/>
        <v>0</v>
      </c>
      <c r="P11" t="b">
        <f t="shared" si="1"/>
        <v>0</v>
      </c>
      <c r="Q11" t="str">
        <f>VLOOKUP(C11,'Feedstock source'!$A$1:$B$8,2,FALSE)</f>
        <v>wood</v>
      </c>
      <c r="R11" t="str">
        <f>VLOOKUP($F11,'PAHs abbreviations'!$A$2:$B$17,2,FALSE)</f>
        <v>B(a)P</v>
      </c>
    </row>
    <row r="12" spans="1:18">
      <c r="A12" t="s">
        <v>276</v>
      </c>
      <c r="B12" t="s">
        <v>275</v>
      </c>
      <c r="C12" t="s">
        <v>136</v>
      </c>
      <c r="D12">
        <v>530</v>
      </c>
      <c r="E12" s="1" t="s">
        <v>146</v>
      </c>
      <c r="F12" t="s">
        <v>57</v>
      </c>
      <c r="G12" s="1" t="s">
        <v>46</v>
      </c>
      <c r="H12" s="3">
        <v>8.25</v>
      </c>
      <c r="I12" s="3">
        <v>8.25</v>
      </c>
      <c r="J12" s="1" t="s">
        <v>0</v>
      </c>
      <c r="K12" t="s">
        <v>226</v>
      </c>
      <c r="L12" s="1" t="s">
        <v>146</v>
      </c>
      <c r="M12" s="1" t="s">
        <v>146</v>
      </c>
      <c r="N12" t="b">
        <f>IF(COUNTIF(carcinogens!$A$2:$A$35,F12),TRUE,FALSE)</f>
        <v>1</v>
      </c>
      <c r="O12" t="b">
        <f t="shared" si="0"/>
        <v>0</v>
      </c>
      <c r="P12" t="b">
        <f t="shared" si="1"/>
        <v>0</v>
      </c>
      <c r="Q12" t="str">
        <f>VLOOKUP(C12,'Feedstock source'!$A$1:$B$8,2,FALSE)</f>
        <v>wood</v>
      </c>
      <c r="R12" t="str">
        <f>VLOOKUP($F12,'PAHs abbreviations'!$A$2:$B$17,2,FALSE)</f>
        <v>B(b)F</v>
      </c>
    </row>
    <row r="13" spans="1:18">
      <c r="A13" t="s">
        <v>276</v>
      </c>
      <c r="B13" t="s">
        <v>275</v>
      </c>
      <c r="C13" t="s">
        <v>136</v>
      </c>
      <c r="D13">
        <v>530</v>
      </c>
      <c r="E13" s="1" t="s">
        <v>146</v>
      </c>
      <c r="F13" t="s">
        <v>57</v>
      </c>
      <c r="G13" s="1" t="s">
        <v>46</v>
      </c>
      <c r="H13" s="3">
        <v>9.82</v>
      </c>
      <c r="I13" s="3">
        <v>9.82</v>
      </c>
      <c r="J13" s="1" t="s">
        <v>0</v>
      </c>
      <c r="K13" t="s">
        <v>227</v>
      </c>
      <c r="L13" s="1" t="s">
        <v>146</v>
      </c>
      <c r="M13" s="1" t="s">
        <v>146</v>
      </c>
      <c r="N13" t="b">
        <f>IF(COUNTIF(carcinogens!$A$2:$A$35,F13),TRUE,FALSE)</f>
        <v>1</v>
      </c>
      <c r="O13" t="b">
        <f t="shared" si="0"/>
        <v>0</v>
      </c>
      <c r="P13" t="b">
        <f t="shared" si="1"/>
        <v>0</v>
      </c>
      <c r="Q13" t="str">
        <f>VLOOKUP(C13,'Feedstock source'!$A$1:$B$8,2,FALSE)</f>
        <v>wood</v>
      </c>
      <c r="R13" t="str">
        <f>VLOOKUP($F13,'PAHs abbreviations'!$A$2:$B$17,2,FALSE)</f>
        <v>B(b)F</v>
      </c>
    </row>
    <row r="14" spans="1:18">
      <c r="A14" t="s">
        <v>276</v>
      </c>
      <c r="B14" t="s">
        <v>275</v>
      </c>
      <c r="C14" t="s">
        <v>136</v>
      </c>
      <c r="D14">
        <v>530</v>
      </c>
      <c r="E14" s="1" t="s">
        <v>146</v>
      </c>
      <c r="F14" t="s">
        <v>61</v>
      </c>
      <c r="G14" s="1" t="s">
        <v>46</v>
      </c>
      <c r="H14" s="3">
        <v>3.87</v>
      </c>
      <c r="I14" s="3">
        <v>3.87</v>
      </c>
      <c r="J14" s="1" t="s">
        <v>0</v>
      </c>
      <c r="K14" t="s">
        <v>226</v>
      </c>
      <c r="L14" s="1" t="s">
        <v>146</v>
      </c>
      <c r="M14" s="1" t="s">
        <v>146</v>
      </c>
      <c r="N14" t="b">
        <f>IF(COUNTIF(carcinogens!$A$2:$A$35,F14),TRUE,FALSE)</f>
        <v>1</v>
      </c>
      <c r="O14" t="b">
        <f t="shared" si="0"/>
        <v>0</v>
      </c>
      <c r="P14" t="b">
        <f t="shared" si="1"/>
        <v>0</v>
      </c>
      <c r="Q14" t="str">
        <f>VLOOKUP(C14,'Feedstock source'!$A$1:$B$8,2,FALSE)</f>
        <v>wood</v>
      </c>
      <c r="R14" t="str">
        <f>VLOOKUP($F14,'PAHs abbreviations'!$A$2:$B$17,2,FALSE)</f>
        <v>B(ghi)P</v>
      </c>
    </row>
    <row r="15" spans="1:18">
      <c r="A15" t="s">
        <v>276</v>
      </c>
      <c r="B15" t="s">
        <v>275</v>
      </c>
      <c r="C15" t="s">
        <v>136</v>
      </c>
      <c r="D15">
        <v>530</v>
      </c>
      <c r="E15" s="1" t="s">
        <v>146</v>
      </c>
      <c r="F15" t="s">
        <v>61</v>
      </c>
      <c r="G15" s="1" t="s">
        <v>46</v>
      </c>
      <c r="H15" s="3">
        <v>4.1399999999999997</v>
      </c>
      <c r="I15" s="3">
        <v>4.1399999999999997</v>
      </c>
      <c r="J15" s="1" t="s">
        <v>0</v>
      </c>
      <c r="K15" t="s">
        <v>227</v>
      </c>
      <c r="L15" s="1" t="s">
        <v>146</v>
      </c>
      <c r="M15" s="1" t="s">
        <v>146</v>
      </c>
      <c r="N15" t="b">
        <f>IF(COUNTIF(carcinogens!$A$2:$A$35,F15),TRUE,FALSE)</f>
        <v>1</v>
      </c>
      <c r="O15" t="b">
        <f t="shared" si="0"/>
        <v>0</v>
      </c>
      <c r="P15" t="b">
        <f t="shared" si="1"/>
        <v>0</v>
      </c>
      <c r="Q15" t="str">
        <f>VLOOKUP(C15,'Feedstock source'!$A$1:$B$8,2,FALSE)</f>
        <v>wood</v>
      </c>
      <c r="R15" t="str">
        <f>VLOOKUP($F15,'PAHs abbreviations'!$A$2:$B$17,2,FALSE)</f>
        <v>B(ghi)P</v>
      </c>
    </row>
    <row r="16" spans="1:18">
      <c r="A16" t="s">
        <v>276</v>
      </c>
      <c r="B16" t="s">
        <v>275</v>
      </c>
      <c r="C16" t="s">
        <v>136</v>
      </c>
      <c r="D16">
        <v>530</v>
      </c>
      <c r="E16" s="1" t="s">
        <v>146</v>
      </c>
      <c r="F16" t="s">
        <v>58</v>
      </c>
      <c r="G16" s="1" t="s">
        <v>46</v>
      </c>
      <c r="H16" s="3">
        <v>6.65</v>
      </c>
      <c r="I16" s="3">
        <v>6.65</v>
      </c>
      <c r="J16" s="1" t="s">
        <v>0</v>
      </c>
      <c r="K16" t="s">
        <v>226</v>
      </c>
      <c r="L16" s="1" t="s">
        <v>146</v>
      </c>
      <c r="M16" s="1" t="s">
        <v>146</v>
      </c>
      <c r="N16" t="b">
        <f>IF(COUNTIF(carcinogens!$A$2:$A$35,F16),TRUE,FALSE)</f>
        <v>1</v>
      </c>
      <c r="O16" t="b">
        <f t="shared" si="0"/>
        <v>0</v>
      </c>
      <c r="P16" t="b">
        <f t="shared" si="1"/>
        <v>0</v>
      </c>
      <c r="Q16" t="str">
        <f>VLOOKUP(C16,'Feedstock source'!$A$1:$B$8,2,FALSE)</f>
        <v>wood</v>
      </c>
      <c r="R16" t="str">
        <f>VLOOKUP($F16,'PAHs abbreviations'!$A$2:$B$17,2,FALSE)</f>
        <v>B(k)F</v>
      </c>
    </row>
    <row r="17" spans="1:18">
      <c r="A17" t="s">
        <v>276</v>
      </c>
      <c r="B17" t="s">
        <v>275</v>
      </c>
      <c r="C17" t="s">
        <v>136</v>
      </c>
      <c r="D17">
        <v>530</v>
      </c>
      <c r="E17" s="1" t="s">
        <v>146</v>
      </c>
      <c r="F17" t="s">
        <v>58</v>
      </c>
      <c r="G17" s="1" t="s">
        <v>46</v>
      </c>
      <c r="H17" s="3">
        <v>7.44</v>
      </c>
      <c r="I17" s="3">
        <v>7.44</v>
      </c>
      <c r="J17" s="1" t="s">
        <v>0</v>
      </c>
      <c r="K17" t="s">
        <v>227</v>
      </c>
      <c r="L17" s="1" t="s">
        <v>146</v>
      </c>
      <c r="M17" s="1" t="s">
        <v>146</v>
      </c>
      <c r="N17" t="b">
        <f>IF(COUNTIF(carcinogens!$A$2:$A$35,F17),TRUE,FALSE)</f>
        <v>1</v>
      </c>
      <c r="O17" t="b">
        <f t="shared" si="0"/>
        <v>0</v>
      </c>
      <c r="P17" t="b">
        <f t="shared" si="1"/>
        <v>0</v>
      </c>
      <c r="Q17" t="str">
        <f>VLOOKUP(C17,'Feedstock source'!$A$1:$B$8,2,FALSE)</f>
        <v>wood</v>
      </c>
      <c r="R17" t="str">
        <f>VLOOKUP($F17,'PAHs abbreviations'!$A$2:$B$17,2,FALSE)</f>
        <v>B(k)F</v>
      </c>
    </row>
    <row r="18" spans="1:18">
      <c r="A18" t="s">
        <v>276</v>
      </c>
      <c r="B18" t="s">
        <v>275</v>
      </c>
      <c r="C18" t="s">
        <v>136</v>
      </c>
      <c r="D18">
        <v>530</v>
      </c>
      <c r="E18" s="1" t="s">
        <v>146</v>
      </c>
      <c r="F18" t="s">
        <v>56</v>
      </c>
      <c r="G18" s="1" t="s">
        <v>46</v>
      </c>
      <c r="H18" s="3">
        <v>19</v>
      </c>
      <c r="I18" s="3">
        <v>19</v>
      </c>
      <c r="J18" s="1" t="s">
        <v>0</v>
      </c>
      <c r="K18" t="s">
        <v>226</v>
      </c>
      <c r="L18" s="1" t="s">
        <v>146</v>
      </c>
      <c r="M18" s="1" t="s">
        <v>146</v>
      </c>
      <c r="N18" t="b">
        <f>IF(COUNTIF(carcinogens!$A$2:$A$35,F18),TRUE,FALSE)</f>
        <v>1</v>
      </c>
      <c r="O18" t="b">
        <f t="shared" si="0"/>
        <v>0</v>
      </c>
      <c r="P18" t="b">
        <f t="shared" si="1"/>
        <v>0</v>
      </c>
      <c r="Q18" t="str">
        <f>VLOOKUP(C18,'Feedstock source'!$A$1:$B$8,2,FALSE)</f>
        <v>wood</v>
      </c>
      <c r="R18" t="str">
        <f>VLOOKUP($F18,'PAHs abbreviations'!$A$2:$B$17,2,FALSE)</f>
        <v>Cry</v>
      </c>
    </row>
    <row r="19" spans="1:18">
      <c r="A19" t="s">
        <v>276</v>
      </c>
      <c r="B19" t="s">
        <v>275</v>
      </c>
      <c r="C19" t="s">
        <v>136</v>
      </c>
      <c r="D19">
        <v>530</v>
      </c>
      <c r="E19" s="1" t="s">
        <v>146</v>
      </c>
      <c r="F19" t="s">
        <v>56</v>
      </c>
      <c r="G19" s="1" t="s">
        <v>46</v>
      </c>
      <c r="H19" s="3">
        <v>24.1</v>
      </c>
      <c r="I19" s="3">
        <v>24.1</v>
      </c>
      <c r="J19" s="1" t="s">
        <v>0</v>
      </c>
      <c r="K19" t="s">
        <v>227</v>
      </c>
      <c r="L19" s="1" t="s">
        <v>146</v>
      </c>
      <c r="M19" s="1" t="s">
        <v>146</v>
      </c>
      <c r="N19" t="b">
        <f>IF(COUNTIF(carcinogens!$A$2:$A$35,F19),TRUE,FALSE)</f>
        <v>1</v>
      </c>
      <c r="O19" t="b">
        <f t="shared" si="0"/>
        <v>0</v>
      </c>
      <c r="P19" t="b">
        <f t="shared" si="1"/>
        <v>0</v>
      </c>
      <c r="Q19" t="str">
        <f>VLOOKUP(C19,'Feedstock source'!$A$1:$B$8,2,FALSE)</f>
        <v>wood</v>
      </c>
      <c r="R19" t="str">
        <f>VLOOKUP($F19,'PAHs abbreviations'!$A$2:$B$17,2,FALSE)</f>
        <v>Cry</v>
      </c>
    </row>
    <row r="20" spans="1:18">
      <c r="A20" t="s">
        <v>276</v>
      </c>
      <c r="B20" t="s">
        <v>275</v>
      </c>
      <c r="C20" t="s">
        <v>136</v>
      </c>
      <c r="D20">
        <v>530</v>
      </c>
      <c r="E20" s="1" t="s">
        <v>146</v>
      </c>
      <c r="F20" t="s">
        <v>62</v>
      </c>
      <c r="G20" s="1" t="s">
        <v>46</v>
      </c>
      <c r="H20" s="3">
        <v>1.64</v>
      </c>
      <c r="I20" s="3">
        <v>1.64</v>
      </c>
      <c r="J20" s="1" t="s">
        <v>0</v>
      </c>
      <c r="K20" t="s">
        <v>226</v>
      </c>
      <c r="L20" s="1" t="s">
        <v>146</v>
      </c>
      <c r="M20" s="1" t="s">
        <v>146</v>
      </c>
      <c r="N20" t="b">
        <f>IF(COUNTIF(carcinogens!$A$2:$A$35,F20),TRUE,FALSE)</f>
        <v>1</v>
      </c>
      <c r="O20" t="b">
        <f t="shared" si="0"/>
        <v>0</v>
      </c>
      <c r="P20" t="b">
        <f t="shared" si="1"/>
        <v>0</v>
      </c>
      <c r="Q20" t="str">
        <f>VLOOKUP(C20,'Feedstock source'!$A$1:$B$8,2,FALSE)</f>
        <v>wood</v>
      </c>
      <c r="R20" t="str">
        <f>VLOOKUP($F20,'PAHs abbreviations'!$A$2:$B$17,2,FALSE)</f>
        <v>DB(ah)A</v>
      </c>
    </row>
    <row r="21" spans="1:18">
      <c r="A21" t="s">
        <v>276</v>
      </c>
      <c r="B21" t="s">
        <v>275</v>
      </c>
      <c r="C21" t="s">
        <v>136</v>
      </c>
      <c r="D21">
        <v>530</v>
      </c>
      <c r="E21" s="1" t="s">
        <v>146</v>
      </c>
      <c r="F21" t="s">
        <v>62</v>
      </c>
      <c r="G21" s="1" t="s">
        <v>46</v>
      </c>
      <c r="H21" s="3">
        <v>1.94</v>
      </c>
      <c r="I21" s="3">
        <v>1.94</v>
      </c>
      <c r="J21" s="1" t="s">
        <v>0</v>
      </c>
      <c r="K21" t="s">
        <v>227</v>
      </c>
      <c r="L21" s="1" t="s">
        <v>146</v>
      </c>
      <c r="M21" s="1" t="s">
        <v>146</v>
      </c>
      <c r="N21" t="b">
        <f>IF(COUNTIF(carcinogens!$A$2:$A$35,F21),TRUE,FALSE)</f>
        <v>1</v>
      </c>
      <c r="O21" t="b">
        <f t="shared" si="0"/>
        <v>0</v>
      </c>
      <c r="P21" t="b">
        <f t="shared" si="1"/>
        <v>0</v>
      </c>
      <c r="Q21" t="str">
        <f>VLOOKUP(C21,'Feedstock source'!$A$1:$B$8,2,FALSE)</f>
        <v>wood</v>
      </c>
      <c r="R21" t="str">
        <f>VLOOKUP($F21,'PAHs abbreviations'!$A$2:$B$17,2,FALSE)</f>
        <v>DB(ah)A</v>
      </c>
    </row>
    <row r="22" spans="1:18">
      <c r="A22" t="s">
        <v>276</v>
      </c>
      <c r="B22" t="s">
        <v>275</v>
      </c>
      <c r="C22" t="s">
        <v>136</v>
      </c>
      <c r="D22">
        <v>530</v>
      </c>
      <c r="E22" s="1" t="s">
        <v>146</v>
      </c>
      <c r="F22" t="s">
        <v>53</v>
      </c>
      <c r="G22" s="1" t="s">
        <v>46</v>
      </c>
      <c r="H22" s="3">
        <v>51.6</v>
      </c>
      <c r="I22" s="3">
        <v>51.6</v>
      </c>
      <c r="J22" s="1" t="s">
        <v>0</v>
      </c>
      <c r="K22" t="s">
        <v>226</v>
      </c>
      <c r="L22" s="1" t="s">
        <v>146</v>
      </c>
      <c r="M22" s="1" t="s">
        <v>146</v>
      </c>
      <c r="N22" t="b">
        <f>IF(COUNTIF(carcinogens!$A$2:$A$35,F22),TRUE,FALSE)</f>
        <v>0</v>
      </c>
      <c r="O22" t="b">
        <f t="shared" si="0"/>
        <v>0</v>
      </c>
      <c r="P22" t="b">
        <f t="shared" si="1"/>
        <v>0</v>
      </c>
      <c r="Q22" t="str">
        <f>VLOOKUP(C22,'Feedstock source'!$A$1:$B$8,2,FALSE)</f>
        <v>wood</v>
      </c>
      <c r="R22" t="str">
        <f>VLOOKUP($F22,'PAHs abbreviations'!$A$2:$B$17,2,FALSE)</f>
        <v>Flt</v>
      </c>
    </row>
    <row r="23" spans="1:18">
      <c r="A23" t="s">
        <v>276</v>
      </c>
      <c r="B23" t="s">
        <v>275</v>
      </c>
      <c r="C23" t="s">
        <v>136</v>
      </c>
      <c r="D23">
        <v>530</v>
      </c>
      <c r="E23" s="1" t="s">
        <v>146</v>
      </c>
      <c r="F23" t="s">
        <v>53</v>
      </c>
      <c r="G23" s="1" t="s">
        <v>46</v>
      </c>
      <c r="H23" s="3">
        <v>62.3</v>
      </c>
      <c r="I23" s="3">
        <v>62.3</v>
      </c>
      <c r="J23" s="1" t="s">
        <v>0</v>
      </c>
      <c r="K23" t="s">
        <v>227</v>
      </c>
      <c r="L23" s="1" t="s">
        <v>146</v>
      </c>
      <c r="M23" s="1" t="s">
        <v>146</v>
      </c>
      <c r="N23" t="b">
        <f>IF(COUNTIF(carcinogens!$A$2:$A$35,F23),TRUE,FALSE)</f>
        <v>0</v>
      </c>
      <c r="O23" t="b">
        <f t="shared" si="0"/>
        <v>0</v>
      </c>
      <c r="P23" t="b">
        <f t="shared" si="1"/>
        <v>0</v>
      </c>
      <c r="Q23" t="str">
        <f>VLOOKUP(C23,'Feedstock source'!$A$1:$B$8,2,FALSE)</f>
        <v>wood</v>
      </c>
      <c r="R23" t="str">
        <f>VLOOKUP($F23,'PAHs abbreviations'!$A$2:$B$17,2,FALSE)</f>
        <v>Flt</v>
      </c>
    </row>
    <row r="24" spans="1:18">
      <c r="A24" t="s">
        <v>276</v>
      </c>
      <c r="B24" t="s">
        <v>275</v>
      </c>
      <c r="C24" t="s">
        <v>136</v>
      </c>
      <c r="D24">
        <v>530</v>
      </c>
      <c r="E24" s="1" t="s">
        <v>146</v>
      </c>
      <c r="F24" t="s">
        <v>50</v>
      </c>
      <c r="G24" s="1" t="s">
        <v>46</v>
      </c>
      <c r="H24" s="3">
        <v>312</v>
      </c>
      <c r="I24" s="3">
        <v>312</v>
      </c>
      <c r="J24" s="1" t="s">
        <v>0</v>
      </c>
      <c r="K24" t="s">
        <v>226</v>
      </c>
      <c r="L24" s="1" t="s">
        <v>146</v>
      </c>
      <c r="M24" s="1" t="s">
        <v>146</v>
      </c>
      <c r="N24" t="b">
        <f>IF(COUNTIF(carcinogens!$A$2:$A$35,F24),TRUE,FALSE)</f>
        <v>0</v>
      </c>
      <c r="O24" t="b">
        <f t="shared" si="0"/>
        <v>0</v>
      </c>
      <c r="P24" t="b">
        <f t="shared" si="1"/>
        <v>0</v>
      </c>
      <c r="Q24" t="str">
        <f>VLOOKUP(C24,'Feedstock source'!$A$1:$B$8,2,FALSE)</f>
        <v>wood</v>
      </c>
      <c r="R24" t="str">
        <f>VLOOKUP($F24,'PAHs abbreviations'!$A$2:$B$17,2,FALSE)</f>
        <v>Flu</v>
      </c>
    </row>
    <row r="25" spans="1:18">
      <c r="A25" t="s">
        <v>276</v>
      </c>
      <c r="B25" t="s">
        <v>275</v>
      </c>
      <c r="C25" t="s">
        <v>136</v>
      </c>
      <c r="D25">
        <v>530</v>
      </c>
      <c r="E25" s="1" t="s">
        <v>146</v>
      </c>
      <c r="F25" t="s">
        <v>50</v>
      </c>
      <c r="G25" s="1" t="s">
        <v>46</v>
      </c>
      <c r="H25" s="3">
        <v>460</v>
      </c>
      <c r="I25" s="3">
        <v>460</v>
      </c>
      <c r="J25" s="1" t="s">
        <v>0</v>
      </c>
      <c r="K25" t="s">
        <v>227</v>
      </c>
      <c r="L25" s="1" t="s">
        <v>146</v>
      </c>
      <c r="M25" s="1" t="s">
        <v>146</v>
      </c>
      <c r="N25" t="b">
        <f>IF(COUNTIF(carcinogens!$A$2:$A$35,F25),TRUE,FALSE)</f>
        <v>0</v>
      </c>
      <c r="O25" t="b">
        <f t="shared" si="0"/>
        <v>0</v>
      </c>
      <c r="P25" t="b">
        <f t="shared" si="1"/>
        <v>0</v>
      </c>
      <c r="Q25" t="str">
        <f>VLOOKUP(C25,'Feedstock source'!$A$1:$B$8,2,FALSE)</f>
        <v>wood</v>
      </c>
      <c r="R25" t="str">
        <f>VLOOKUP($F25,'PAHs abbreviations'!$A$2:$B$17,2,FALSE)</f>
        <v>Flu</v>
      </c>
    </row>
    <row r="26" spans="1:18">
      <c r="A26" t="s">
        <v>276</v>
      </c>
      <c r="B26" t="s">
        <v>275</v>
      </c>
      <c r="C26" t="s">
        <v>136</v>
      </c>
      <c r="D26">
        <v>530</v>
      </c>
      <c r="E26" s="1" t="s">
        <v>146</v>
      </c>
      <c r="F26" t="s">
        <v>60</v>
      </c>
      <c r="G26" s="1" t="s">
        <v>46</v>
      </c>
      <c r="H26" s="3">
        <v>5.24</v>
      </c>
      <c r="I26" s="3">
        <v>5.24</v>
      </c>
      <c r="J26" s="1" t="s">
        <v>0</v>
      </c>
      <c r="K26" t="s">
        <v>226</v>
      </c>
      <c r="L26" s="1" t="s">
        <v>146</v>
      </c>
      <c r="M26" s="1" t="s">
        <v>146</v>
      </c>
      <c r="N26" t="b">
        <f>IF(COUNTIF(carcinogens!$A$2:$A$35,F26),TRUE,FALSE)</f>
        <v>1</v>
      </c>
      <c r="O26" t="b">
        <f t="shared" si="0"/>
        <v>0</v>
      </c>
      <c r="P26" t="b">
        <f t="shared" si="1"/>
        <v>0</v>
      </c>
      <c r="Q26" t="str">
        <f>VLOOKUP(C26,'Feedstock source'!$A$1:$B$8,2,FALSE)</f>
        <v>wood</v>
      </c>
      <c r="R26" t="str">
        <f>VLOOKUP($F26,'PAHs abbreviations'!$A$2:$B$17,2,FALSE)</f>
        <v>IP</v>
      </c>
    </row>
    <row r="27" spans="1:18">
      <c r="A27" t="s">
        <v>276</v>
      </c>
      <c r="B27" t="s">
        <v>275</v>
      </c>
      <c r="C27" t="s">
        <v>136</v>
      </c>
      <c r="D27">
        <v>530</v>
      </c>
      <c r="E27" s="1" t="s">
        <v>146</v>
      </c>
      <c r="F27" t="s">
        <v>60</v>
      </c>
      <c r="G27" s="1" t="s">
        <v>46</v>
      </c>
      <c r="H27" s="3">
        <v>5.76</v>
      </c>
      <c r="I27" s="3">
        <v>5.76</v>
      </c>
      <c r="J27" s="1" t="s">
        <v>0</v>
      </c>
      <c r="K27" t="s">
        <v>227</v>
      </c>
      <c r="L27" s="1" t="s">
        <v>146</v>
      </c>
      <c r="M27" s="1" t="s">
        <v>146</v>
      </c>
      <c r="N27" t="b">
        <f>IF(COUNTIF(carcinogens!$A$2:$A$35,F27),TRUE,FALSE)</f>
        <v>1</v>
      </c>
      <c r="O27" t="b">
        <f t="shared" si="0"/>
        <v>0</v>
      </c>
      <c r="P27" t="b">
        <f t="shared" si="1"/>
        <v>0</v>
      </c>
      <c r="Q27" t="str">
        <f>VLOOKUP(C27,'Feedstock source'!$A$1:$B$8,2,FALSE)</f>
        <v>wood</v>
      </c>
      <c r="R27" t="str">
        <f>VLOOKUP($F27,'PAHs abbreviations'!$A$2:$B$17,2,FALSE)</f>
        <v>IP</v>
      </c>
    </row>
    <row r="28" spans="1:18">
      <c r="A28" t="s">
        <v>276</v>
      </c>
      <c r="B28" t="s">
        <v>275</v>
      </c>
      <c r="C28" t="s">
        <v>136</v>
      </c>
      <c r="D28">
        <v>530</v>
      </c>
      <c r="E28" s="1" t="s">
        <v>146</v>
      </c>
      <c r="F28" t="s">
        <v>47</v>
      </c>
      <c r="G28" s="1" t="s">
        <v>46</v>
      </c>
      <c r="H28" s="3">
        <v>886</v>
      </c>
      <c r="I28" s="3">
        <v>886</v>
      </c>
      <c r="J28" s="1" t="s">
        <v>0</v>
      </c>
      <c r="K28" t="s">
        <v>226</v>
      </c>
      <c r="L28" s="1" t="s">
        <v>146</v>
      </c>
      <c r="M28" s="1" t="s">
        <v>146</v>
      </c>
      <c r="N28" t="b">
        <f>IF(COUNTIF(carcinogens!$A$2:$A$35,F28),TRUE,FALSE)</f>
        <v>0</v>
      </c>
      <c r="O28" t="b">
        <f t="shared" si="0"/>
        <v>0</v>
      </c>
      <c r="P28" t="b">
        <f t="shared" si="1"/>
        <v>0</v>
      </c>
      <c r="Q28" t="str">
        <f>VLOOKUP(C28,'Feedstock source'!$A$1:$B$8,2,FALSE)</f>
        <v>wood</v>
      </c>
      <c r="R28" t="str">
        <f>VLOOKUP($F28,'PAHs abbreviations'!$A$2:$B$17,2,FALSE)</f>
        <v>Nap</v>
      </c>
    </row>
    <row r="29" spans="1:18">
      <c r="A29" t="s">
        <v>276</v>
      </c>
      <c r="B29" t="s">
        <v>275</v>
      </c>
      <c r="C29" t="s">
        <v>136</v>
      </c>
      <c r="D29">
        <v>530</v>
      </c>
      <c r="E29" s="1" t="s">
        <v>146</v>
      </c>
      <c r="F29" t="s">
        <v>47</v>
      </c>
      <c r="G29" s="1" t="s">
        <v>46</v>
      </c>
      <c r="H29" s="3">
        <v>1130</v>
      </c>
      <c r="I29" s="3">
        <v>1130</v>
      </c>
      <c r="J29" s="1" t="s">
        <v>0</v>
      </c>
      <c r="K29" t="s">
        <v>227</v>
      </c>
      <c r="L29" s="1" t="s">
        <v>146</v>
      </c>
      <c r="M29" s="1" t="s">
        <v>146</v>
      </c>
      <c r="N29" t="b">
        <f>IF(COUNTIF(carcinogens!$A$2:$A$35,F29),TRUE,FALSE)</f>
        <v>0</v>
      </c>
      <c r="O29" t="b">
        <f t="shared" si="0"/>
        <v>0</v>
      </c>
      <c r="P29" t="b">
        <f t="shared" si="1"/>
        <v>0</v>
      </c>
      <c r="Q29" t="str">
        <f>VLOOKUP(C29,'Feedstock source'!$A$1:$B$8,2,FALSE)</f>
        <v>wood</v>
      </c>
      <c r="R29" t="str">
        <f>VLOOKUP($F29,'PAHs abbreviations'!$A$2:$B$17,2,FALSE)</f>
        <v>Nap</v>
      </c>
    </row>
    <row r="30" spans="1:18">
      <c r="A30" t="s">
        <v>276</v>
      </c>
      <c r="B30" t="s">
        <v>275</v>
      </c>
      <c r="C30" t="s">
        <v>136</v>
      </c>
      <c r="D30">
        <v>530</v>
      </c>
      <c r="E30" s="1" t="s">
        <v>146</v>
      </c>
      <c r="F30" t="s">
        <v>51</v>
      </c>
      <c r="G30" s="1" t="s">
        <v>46</v>
      </c>
      <c r="H30" s="3">
        <v>178</v>
      </c>
      <c r="I30" s="3">
        <v>178</v>
      </c>
      <c r="J30" s="1" t="s">
        <v>0</v>
      </c>
      <c r="K30" t="s">
        <v>226</v>
      </c>
      <c r="L30" s="1" t="s">
        <v>146</v>
      </c>
      <c r="M30" s="1" t="s">
        <v>146</v>
      </c>
      <c r="N30" t="b">
        <f>IF(COUNTIF(carcinogens!$A$2:$A$35,F30),TRUE,FALSE)</f>
        <v>0</v>
      </c>
      <c r="O30" t="b">
        <f t="shared" si="0"/>
        <v>0</v>
      </c>
      <c r="P30" t="b">
        <f t="shared" si="1"/>
        <v>0</v>
      </c>
      <c r="Q30" t="str">
        <f>VLOOKUP(C30,'Feedstock source'!$A$1:$B$8,2,FALSE)</f>
        <v>wood</v>
      </c>
      <c r="R30" t="str">
        <f>VLOOKUP($F30,'PAHs abbreviations'!$A$2:$B$17,2,FALSE)</f>
        <v>Phen</v>
      </c>
    </row>
    <row r="31" spans="1:18">
      <c r="A31" t="s">
        <v>276</v>
      </c>
      <c r="B31" t="s">
        <v>275</v>
      </c>
      <c r="C31" t="s">
        <v>136</v>
      </c>
      <c r="D31">
        <v>530</v>
      </c>
      <c r="E31" s="1" t="s">
        <v>146</v>
      </c>
      <c r="F31" t="s">
        <v>51</v>
      </c>
      <c r="G31" s="1" t="s">
        <v>46</v>
      </c>
      <c r="H31" s="3">
        <v>224</v>
      </c>
      <c r="I31" s="3">
        <v>224</v>
      </c>
      <c r="J31" s="1" t="s">
        <v>0</v>
      </c>
      <c r="K31" t="s">
        <v>227</v>
      </c>
      <c r="L31" s="1" t="s">
        <v>146</v>
      </c>
      <c r="M31" s="1" t="s">
        <v>146</v>
      </c>
      <c r="N31" t="b">
        <f>IF(COUNTIF(carcinogens!$A$2:$A$35,F31),TRUE,FALSE)</f>
        <v>0</v>
      </c>
      <c r="O31" t="b">
        <f t="shared" si="0"/>
        <v>0</v>
      </c>
      <c r="P31" t="b">
        <f t="shared" si="1"/>
        <v>0</v>
      </c>
      <c r="Q31" t="str">
        <f>VLOOKUP(C31,'Feedstock source'!$A$1:$B$8,2,FALSE)</f>
        <v>wood</v>
      </c>
      <c r="R31" t="str">
        <f>VLOOKUP($F31,'PAHs abbreviations'!$A$2:$B$17,2,FALSE)</f>
        <v>Phen</v>
      </c>
    </row>
    <row r="32" spans="1:18">
      <c r="A32" t="s">
        <v>276</v>
      </c>
      <c r="B32" t="s">
        <v>275</v>
      </c>
      <c r="C32" t="s">
        <v>136</v>
      </c>
      <c r="D32">
        <v>530</v>
      </c>
      <c r="E32" s="1" t="s">
        <v>146</v>
      </c>
      <c r="F32" t="s">
        <v>54</v>
      </c>
      <c r="G32" s="1" t="s">
        <v>46</v>
      </c>
      <c r="H32" s="3">
        <v>47.7</v>
      </c>
      <c r="I32" s="3">
        <v>47.7</v>
      </c>
      <c r="J32" s="1" t="s">
        <v>0</v>
      </c>
      <c r="K32" t="s">
        <v>226</v>
      </c>
      <c r="L32" s="1" t="s">
        <v>146</v>
      </c>
      <c r="M32" s="1" t="s">
        <v>146</v>
      </c>
      <c r="N32" t="b">
        <f>IF(COUNTIF(carcinogens!$A$2:$A$35,F32),TRUE,FALSE)</f>
        <v>0</v>
      </c>
      <c r="O32" t="b">
        <f t="shared" si="0"/>
        <v>0</v>
      </c>
      <c r="P32" t="b">
        <f t="shared" si="1"/>
        <v>0</v>
      </c>
      <c r="Q32" t="str">
        <f>VLOOKUP(C32,'Feedstock source'!$A$1:$B$8,2,FALSE)</f>
        <v>wood</v>
      </c>
      <c r="R32" t="str">
        <f>VLOOKUP($F32,'PAHs abbreviations'!$A$2:$B$17,2,FALSE)</f>
        <v>Pyr</v>
      </c>
    </row>
    <row r="33" spans="1:18">
      <c r="A33" t="s">
        <v>276</v>
      </c>
      <c r="B33" t="s">
        <v>275</v>
      </c>
      <c r="C33" t="s">
        <v>136</v>
      </c>
      <c r="D33">
        <v>530</v>
      </c>
      <c r="E33" s="1" t="s">
        <v>146</v>
      </c>
      <c r="F33" t="s">
        <v>54</v>
      </c>
      <c r="G33" s="1" t="s">
        <v>46</v>
      </c>
      <c r="H33" s="3">
        <v>57.6</v>
      </c>
      <c r="I33" s="3">
        <v>57.6</v>
      </c>
      <c r="J33" s="1" t="s">
        <v>0</v>
      </c>
      <c r="K33" t="s">
        <v>227</v>
      </c>
      <c r="L33" s="1" t="s">
        <v>146</v>
      </c>
      <c r="M33" s="1" t="s">
        <v>146</v>
      </c>
      <c r="N33" t="b">
        <f>IF(COUNTIF(carcinogens!$A$2:$A$35,F33),TRUE,FALSE)</f>
        <v>0</v>
      </c>
      <c r="O33" t="b">
        <f t="shared" si="0"/>
        <v>0</v>
      </c>
      <c r="P33" t="b">
        <f t="shared" si="1"/>
        <v>0</v>
      </c>
      <c r="Q33" t="str">
        <f>VLOOKUP(C33,'Feedstock source'!$A$1:$B$8,2,FALSE)</f>
        <v>wood</v>
      </c>
      <c r="R33" t="str">
        <f>VLOOKUP($F33,'PAHs abbreviations'!$A$2:$B$17,2,FALSE)</f>
        <v>Pyr</v>
      </c>
    </row>
    <row r="34" spans="1:18">
      <c r="A34" t="s">
        <v>140</v>
      </c>
      <c r="B34" t="s">
        <v>41</v>
      </c>
      <c r="C34" t="s">
        <v>136</v>
      </c>
      <c r="D34">
        <v>600</v>
      </c>
      <c r="E34" s="1" t="s">
        <v>146</v>
      </c>
      <c r="F34" t="s">
        <v>49</v>
      </c>
      <c r="G34" s="1" t="s">
        <v>46</v>
      </c>
      <c r="H34" s="3">
        <v>152</v>
      </c>
      <c r="I34" s="3">
        <v>152</v>
      </c>
      <c r="J34" s="1" t="s">
        <v>0</v>
      </c>
      <c r="K34" t="s">
        <v>226</v>
      </c>
      <c r="L34" s="1" t="s">
        <v>146</v>
      </c>
      <c r="M34" s="1" t="s">
        <v>146</v>
      </c>
      <c r="N34" t="b">
        <f>IF(COUNTIF(carcinogens!$A$2:$A$35,F34),TRUE,FALSE)</f>
        <v>0</v>
      </c>
      <c r="O34" t="b">
        <f t="shared" ref="O34:O65" si="2">IF(ISNUMBER(H34),FALSE,TRUE)</f>
        <v>0</v>
      </c>
      <c r="P34" t="b">
        <f t="shared" si="1"/>
        <v>0</v>
      </c>
      <c r="Q34" t="str">
        <f>VLOOKUP(C34,'Feedstock source'!$A$1:$B$8,2,FALSE)</f>
        <v>wood</v>
      </c>
      <c r="R34" t="str">
        <f>VLOOKUP($F34,'PAHs abbreviations'!$A$2:$B$17,2,FALSE)</f>
        <v>Ace</v>
      </c>
    </row>
    <row r="35" spans="1:18">
      <c r="A35" t="s">
        <v>140</v>
      </c>
      <c r="B35" t="s">
        <v>41</v>
      </c>
      <c r="C35" t="s">
        <v>136</v>
      </c>
      <c r="D35">
        <v>600</v>
      </c>
      <c r="E35" s="1" t="s">
        <v>146</v>
      </c>
      <c r="F35" t="s">
        <v>48</v>
      </c>
      <c r="G35" s="1" t="s">
        <v>46</v>
      </c>
      <c r="H35" s="3">
        <v>4260</v>
      </c>
      <c r="I35" s="3">
        <v>4260</v>
      </c>
      <c r="J35" s="1" t="s">
        <v>0</v>
      </c>
      <c r="K35" t="s">
        <v>226</v>
      </c>
      <c r="L35" s="1" t="s">
        <v>146</v>
      </c>
      <c r="M35" s="1" t="s">
        <v>146</v>
      </c>
      <c r="N35" t="b">
        <f>IF(COUNTIF(carcinogens!$A$2:$A$35,F35),TRUE,FALSE)</f>
        <v>0</v>
      </c>
      <c r="O35" t="b">
        <f t="shared" si="2"/>
        <v>0</v>
      </c>
      <c r="P35" t="b">
        <f t="shared" si="1"/>
        <v>0</v>
      </c>
      <c r="Q35" t="str">
        <f>VLOOKUP(C35,'Feedstock source'!$A$1:$B$8,2,FALSE)</f>
        <v>wood</v>
      </c>
      <c r="R35" t="str">
        <f>VLOOKUP($F35,'PAHs abbreviations'!$A$2:$B$17,2,FALSE)</f>
        <v>Acy</v>
      </c>
    </row>
    <row r="36" spans="1:18">
      <c r="A36" t="s">
        <v>140</v>
      </c>
      <c r="B36" t="s">
        <v>41</v>
      </c>
      <c r="C36" t="s">
        <v>136</v>
      </c>
      <c r="D36">
        <v>600</v>
      </c>
      <c r="E36" s="1" t="s">
        <v>146</v>
      </c>
      <c r="F36" t="s">
        <v>52</v>
      </c>
      <c r="G36" s="1" t="s">
        <v>46</v>
      </c>
      <c r="H36" s="3">
        <v>155</v>
      </c>
      <c r="I36" s="3">
        <v>155</v>
      </c>
      <c r="J36" s="1" t="s">
        <v>0</v>
      </c>
      <c r="K36" t="s">
        <v>226</v>
      </c>
      <c r="L36" s="1" t="s">
        <v>146</v>
      </c>
      <c r="M36" s="1" t="s">
        <v>146</v>
      </c>
      <c r="N36" t="b">
        <f>IF(COUNTIF(carcinogens!$A$2:$A$35,F36),TRUE,FALSE)</f>
        <v>0</v>
      </c>
      <c r="O36" t="b">
        <f t="shared" si="2"/>
        <v>0</v>
      </c>
      <c r="P36" t="b">
        <f t="shared" si="1"/>
        <v>0</v>
      </c>
      <c r="Q36" t="str">
        <f>VLOOKUP(C36,'Feedstock source'!$A$1:$B$8,2,FALSE)</f>
        <v>wood</v>
      </c>
      <c r="R36" t="str">
        <f>VLOOKUP($F36,'PAHs abbreviations'!$A$2:$B$17,2,FALSE)</f>
        <v>Ant</v>
      </c>
    </row>
    <row r="37" spans="1:18">
      <c r="A37" t="s">
        <v>140</v>
      </c>
      <c r="B37" t="s">
        <v>41</v>
      </c>
      <c r="C37" t="s">
        <v>136</v>
      </c>
      <c r="D37">
        <v>600</v>
      </c>
      <c r="E37" s="1" t="s">
        <v>146</v>
      </c>
      <c r="F37" t="s">
        <v>55</v>
      </c>
      <c r="G37" s="1" t="s">
        <v>46</v>
      </c>
      <c r="H37" s="3">
        <v>55.2</v>
      </c>
      <c r="I37" s="3">
        <v>55.2</v>
      </c>
      <c r="J37" s="1" t="s">
        <v>0</v>
      </c>
      <c r="K37" t="s">
        <v>226</v>
      </c>
      <c r="L37" s="1" t="s">
        <v>146</v>
      </c>
      <c r="M37" s="1" t="s">
        <v>146</v>
      </c>
      <c r="N37" t="b">
        <f>IF(COUNTIF(carcinogens!$A$2:$A$35,F37),TRUE,FALSE)</f>
        <v>1</v>
      </c>
      <c r="O37" t="b">
        <f t="shared" si="2"/>
        <v>0</v>
      </c>
      <c r="P37" t="b">
        <f t="shared" si="1"/>
        <v>0</v>
      </c>
      <c r="Q37" t="str">
        <f>VLOOKUP(C37,'Feedstock source'!$A$1:$B$8,2,FALSE)</f>
        <v>wood</v>
      </c>
      <c r="R37" t="str">
        <f>VLOOKUP($F37,'PAHs abbreviations'!$A$2:$B$17,2,FALSE)</f>
        <v>B(a)A</v>
      </c>
    </row>
    <row r="38" spans="1:18">
      <c r="A38" t="s">
        <v>140</v>
      </c>
      <c r="B38" t="s">
        <v>41</v>
      </c>
      <c r="C38" t="s">
        <v>136</v>
      </c>
      <c r="D38">
        <v>600</v>
      </c>
      <c r="E38" s="1" t="s">
        <v>146</v>
      </c>
      <c r="F38" t="s">
        <v>59</v>
      </c>
      <c r="G38" s="1" t="s">
        <v>46</v>
      </c>
      <c r="H38" s="3">
        <v>41.2</v>
      </c>
      <c r="I38" s="3">
        <v>41.2</v>
      </c>
      <c r="J38" s="1" t="s">
        <v>0</v>
      </c>
      <c r="K38" t="s">
        <v>226</v>
      </c>
      <c r="L38" s="1" t="s">
        <v>146</v>
      </c>
      <c r="M38" s="1" t="s">
        <v>146</v>
      </c>
      <c r="N38" t="b">
        <f>IF(COUNTIF(carcinogens!$A$2:$A$35,F38),TRUE,FALSE)</f>
        <v>1</v>
      </c>
      <c r="O38" t="b">
        <f t="shared" si="2"/>
        <v>0</v>
      </c>
      <c r="P38" t="b">
        <f t="shared" si="1"/>
        <v>0</v>
      </c>
      <c r="Q38" t="str">
        <f>VLOOKUP(C38,'Feedstock source'!$A$1:$B$8,2,FALSE)</f>
        <v>wood</v>
      </c>
      <c r="R38" t="str">
        <f>VLOOKUP($F38,'PAHs abbreviations'!$A$2:$B$17,2,FALSE)</f>
        <v>B(a)P</v>
      </c>
    </row>
    <row r="39" spans="1:18">
      <c r="A39" t="s">
        <v>140</v>
      </c>
      <c r="B39" t="s">
        <v>41</v>
      </c>
      <c r="C39" t="s">
        <v>136</v>
      </c>
      <c r="D39">
        <v>600</v>
      </c>
      <c r="E39" s="1" t="s">
        <v>146</v>
      </c>
      <c r="F39" t="s">
        <v>57</v>
      </c>
      <c r="G39" s="1" t="s">
        <v>46</v>
      </c>
      <c r="H39" s="3">
        <v>22.8</v>
      </c>
      <c r="I39" s="3">
        <v>22.8</v>
      </c>
      <c r="J39" s="1" t="s">
        <v>0</v>
      </c>
      <c r="K39" t="s">
        <v>226</v>
      </c>
      <c r="L39" s="1" t="s">
        <v>146</v>
      </c>
      <c r="M39" s="1" t="s">
        <v>146</v>
      </c>
      <c r="N39" t="b">
        <f>IF(COUNTIF(carcinogens!$A$2:$A$35,F39),TRUE,FALSE)</f>
        <v>1</v>
      </c>
      <c r="O39" t="b">
        <f t="shared" si="2"/>
        <v>0</v>
      </c>
      <c r="P39" t="b">
        <f t="shared" si="1"/>
        <v>0</v>
      </c>
      <c r="Q39" t="str">
        <f>VLOOKUP(C39,'Feedstock source'!$A$1:$B$8,2,FALSE)</f>
        <v>wood</v>
      </c>
      <c r="R39" t="str">
        <f>VLOOKUP($F39,'PAHs abbreviations'!$A$2:$B$17,2,FALSE)</f>
        <v>B(b)F</v>
      </c>
    </row>
    <row r="40" spans="1:18">
      <c r="A40" t="s">
        <v>140</v>
      </c>
      <c r="B40" t="s">
        <v>41</v>
      </c>
      <c r="C40" t="s">
        <v>136</v>
      </c>
      <c r="D40">
        <v>600</v>
      </c>
      <c r="E40" s="1" t="s">
        <v>146</v>
      </c>
      <c r="F40" t="s">
        <v>61</v>
      </c>
      <c r="G40" s="1" t="s">
        <v>46</v>
      </c>
      <c r="H40" s="3">
        <v>10.3</v>
      </c>
      <c r="I40" s="3">
        <v>10.3</v>
      </c>
      <c r="J40" s="1" t="s">
        <v>0</v>
      </c>
      <c r="K40" t="s">
        <v>226</v>
      </c>
      <c r="L40" s="1" t="s">
        <v>146</v>
      </c>
      <c r="M40" s="1" t="s">
        <v>146</v>
      </c>
      <c r="N40" t="b">
        <f>IF(COUNTIF(carcinogens!$A$2:$A$35,F40),TRUE,FALSE)</f>
        <v>1</v>
      </c>
      <c r="O40" t="b">
        <f t="shared" si="2"/>
        <v>0</v>
      </c>
      <c r="P40" t="b">
        <f t="shared" si="1"/>
        <v>0</v>
      </c>
      <c r="Q40" t="str">
        <f>VLOOKUP(C40,'Feedstock source'!$A$1:$B$8,2,FALSE)</f>
        <v>wood</v>
      </c>
      <c r="R40" t="str">
        <f>VLOOKUP($F40,'PAHs abbreviations'!$A$2:$B$17,2,FALSE)</f>
        <v>B(ghi)P</v>
      </c>
    </row>
    <row r="41" spans="1:18">
      <c r="A41" t="s">
        <v>140</v>
      </c>
      <c r="B41" t="s">
        <v>41</v>
      </c>
      <c r="C41" t="s">
        <v>136</v>
      </c>
      <c r="D41">
        <v>600</v>
      </c>
      <c r="E41" s="1" t="s">
        <v>146</v>
      </c>
      <c r="F41" t="s">
        <v>58</v>
      </c>
      <c r="G41" s="1" t="s">
        <v>46</v>
      </c>
      <c r="H41" s="3">
        <v>18.399999999999999</v>
      </c>
      <c r="I41" s="3">
        <v>18.399999999999999</v>
      </c>
      <c r="J41" s="1" t="s">
        <v>0</v>
      </c>
      <c r="K41" t="s">
        <v>226</v>
      </c>
      <c r="L41" s="1" t="s">
        <v>146</v>
      </c>
      <c r="M41" s="1" t="s">
        <v>146</v>
      </c>
      <c r="N41" t="b">
        <f>IF(COUNTIF(carcinogens!$A$2:$A$35,F41),TRUE,FALSE)</f>
        <v>1</v>
      </c>
      <c r="O41" t="b">
        <f t="shared" si="2"/>
        <v>0</v>
      </c>
      <c r="P41" t="b">
        <f t="shared" si="1"/>
        <v>0</v>
      </c>
      <c r="Q41" t="str">
        <f>VLOOKUP(C41,'Feedstock source'!$A$1:$B$8,2,FALSE)</f>
        <v>wood</v>
      </c>
      <c r="R41" t="str">
        <f>VLOOKUP($F41,'PAHs abbreviations'!$A$2:$B$17,2,FALSE)</f>
        <v>B(k)F</v>
      </c>
    </row>
    <row r="42" spans="1:18">
      <c r="A42" t="s">
        <v>140</v>
      </c>
      <c r="B42" t="s">
        <v>41</v>
      </c>
      <c r="C42" t="s">
        <v>136</v>
      </c>
      <c r="D42">
        <v>600</v>
      </c>
      <c r="E42" s="1" t="s">
        <v>146</v>
      </c>
      <c r="F42" t="s">
        <v>56</v>
      </c>
      <c r="G42" s="1" t="s">
        <v>46</v>
      </c>
      <c r="H42" s="3">
        <v>47.1</v>
      </c>
      <c r="I42" s="3">
        <v>47.1</v>
      </c>
      <c r="J42" s="1" t="s">
        <v>0</v>
      </c>
      <c r="K42" t="s">
        <v>226</v>
      </c>
      <c r="L42" s="1" t="s">
        <v>146</v>
      </c>
      <c r="M42" s="1" t="s">
        <v>146</v>
      </c>
      <c r="N42" t="b">
        <f>IF(COUNTIF(carcinogens!$A$2:$A$35,F42),TRUE,FALSE)</f>
        <v>1</v>
      </c>
      <c r="O42" t="b">
        <f t="shared" si="2"/>
        <v>0</v>
      </c>
      <c r="P42" t="b">
        <f t="shared" si="1"/>
        <v>0</v>
      </c>
      <c r="Q42" t="str">
        <f>VLOOKUP(C42,'Feedstock source'!$A$1:$B$8,2,FALSE)</f>
        <v>wood</v>
      </c>
      <c r="R42" t="str">
        <f>VLOOKUP($F42,'PAHs abbreviations'!$A$2:$B$17,2,FALSE)</f>
        <v>Cry</v>
      </c>
    </row>
    <row r="43" spans="1:18">
      <c r="A43" t="s">
        <v>140</v>
      </c>
      <c r="B43" t="s">
        <v>41</v>
      </c>
      <c r="C43" t="s">
        <v>136</v>
      </c>
      <c r="D43">
        <v>600</v>
      </c>
      <c r="E43" s="1" t="s">
        <v>146</v>
      </c>
      <c r="F43" t="s">
        <v>62</v>
      </c>
      <c r="G43" s="1" t="s">
        <v>46</v>
      </c>
      <c r="H43" s="3">
        <v>4.42</v>
      </c>
      <c r="I43" s="3">
        <v>4.42</v>
      </c>
      <c r="J43" s="1" t="s">
        <v>0</v>
      </c>
      <c r="K43" t="s">
        <v>226</v>
      </c>
      <c r="L43" s="1" t="s">
        <v>146</v>
      </c>
      <c r="M43" s="1" t="s">
        <v>146</v>
      </c>
      <c r="N43" t="b">
        <f>IF(COUNTIF(carcinogens!$A$2:$A$35,F43),TRUE,FALSE)</f>
        <v>1</v>
      </c>
      <c r="O43" t="b">
        <f t="shared" si="2"/>
        <v>0</v>
      </c>
      <c r="P43" t="b">
        <f t="shared" si="1"/>
        <v>0</v>
      </c>
      <c r="Q43" t="str">
        <f>VLOOKUP(C43,'Feedstock source'!$A$1:$B$8,2,FALSE)</f>
        <v>wood</v>
      </c>
      <c r="R43" t="str">
        <f>VLOOKUP($F43,'PAHs abbreviations'!$A$2:$B$17,2,FALSE)</f>
        <v>DB(ah)A</v>
      </c>
    </row>
    <row r="44" spans="1:18">
      <c r="A44" t="s">
        <v>140</v>
      </c>
      <c r="B44" t="s">
        <v>41</v>
      </c>
      <c r="C44" t="s">
        <v>136</v>
      </c>
      <c r="D44">
        <v>600</v>
      </c>
      <c r="E44" s="1" t="s">
        <v>146</v>
      </c>
      <c r="F44" t="s">
        <v>53</v>
      </c>
      <c r="G44" s="1" t="s">
        <v>46</v>
      </c>
      <c r="H44" s="3">
        <v>143</v>
      </c>
      <c r="I44" s="3">
        <v>143</v>
      </c>
      <c r="J44" s="1" t="s">
        <v>0</v>
      </c>
      <c r="K44" t="s">
        <v>226</v>
      </c>
      <c r="L44" s="1" t="s">
        <v>146</v>
      </c>
      <c r="M44" s="1" t="s">
        <v>146</v>
      </c>
      <c r="N44" t="b">
        <f>IF(COUNTIF(carcinogens!$A$2:$A$35,F44),TRUE,FALSE)</f>
        <v>0</v>
      </c>
      <c r="O44" t="b">
        <f t="shared" si="2"/>
        <v>0</v>
      </c>
      <c r="P44" t="b">
        <f t="shared" si="1"/>
        <v>0</v>
      </c>
      <c r="Q44" t="str">
        <f>VLOOKUP(C44,'Feedstock source'!$A$1:$B$8,2,FALSE)</f>
        <v>wood</v>
      </c>
      <c r="R44" t="str">
        <f>VLOOKUP($F44,'PAHs abbreviations'!$A$2:$B$17,2,FALSE)</f>
        <v>Flt</v>
      </c>
    </row>
    <row r="45" spans="1:18">
      <c r="A45" t="s">
        <v>140</v>
      </c>
      <c r="B45" t="s">
        <v>41</v>
      </c>
      <c r="C45" t="s">
        <v>136</v>
      </c>
      <c r="D45">
        <v>600</v>
      </c>
      <c r="E45" s="1" t="s">
        <v>146</v>
      </c>
      <c r="F45" t="s">
        <v>50</v>
      </c>
      <c r="G45" s="1" t="s">
        <v>46</v>
      </c>
      <c r="H45" s="3">
        <v>859</v>
      </c>
      <c r="I45" s="3">
        <v>859</v>
      </c>
      <c r="J45" s="1" t="s">
        <v>0</v>
      </c>
      <c r="K45" t="s">
        <v>226</v>
      </c>
      <c r="L45" s="1" t="s">
        <v>146</v>
      </c>
      <c r="M45" s="1" t="s">
        <v>146</v>
      </c>
      <c r="N45" t="b">
        <f>IF(COUNTIF(carcinogens!$A$2:$A$35,F45),TRUE,FALSE)</f>
        <v>0</v>
      </c>
      <c r="O45" t="b">
        <f t="shared" si="2"/>
        <v>0</v>
      </c>
      <c r="P45" t="b">
        <f t="shared" si="1"/>
        <v>0</v>
      </c>
      <c r="Q45" t="str">
        <f>VLOOKUP(C45,'Feedstock source'!$A$1:$B$8,2,FALSE)</f>
        <v>wood</v>
      </c>
      <c r="R45" t="str">
        <f>VLOOKUP($F45,'PAHs abbreviations'!$A$2:$B$17,2,FALSE)</f>
        <v>Flu</v>
      </c>
    </row>
    <row r="46" spans="1:18">
      <c r="A46" t="s">
        <v>140</v>
      </c>
      <c r="B46" t="s">
        <v>41</v>
      </c>
      <c r="C46" t="s">
        <v>136</v>
      </c>
      <c r="D46">
        <v>600</v>
      </c>
      <c r="E46" s="1" t="s">
        <v>146</v>
      </c>
      <c r="F46" t="s">
        <v>60</v>
      </c>
      <c r="G46" s="1" t="s">
        <v>46</v>
      </c>
      <c r="H46" s="3">
        <v>14.2</v>
      </c>
      <c r="I46" s="3">
        <v>14.2</v>
      </c>
      <c r="J46" s="1" t="s">
        <v>0</v>
      </c>
      <c r="K46" t="s">
        <v>226</v>
      </c>
      <c r="L46" s="1" t="s">
        <v>146</v>
      </c>
      <c r="M46" s="1" t="s">
        <v>146</v>
      </c>
      <c r="N46" t="b">
        <f>IF(COUNTIF(carcinogens!$A$2:$A$35,F46),TRUE,FALSE)</f>
        <v>1</v>
      </c>
      <c r="O46" t="b">
        <f t="shared" si="2"/>
        <v>0</v>
      </c>
      <c r="P46" t="b">
        <f t="shared" si="1"/>
        <v>0</v>
      </c>
      <c r="Q46" t="str">
        <f>VLOOKUP(C46,'Feedstock source'!$A$1:$B$8,2,FALSE)</f>
        <v>wood</v>
      </c>
      <c r="R46" t="str">
        <f>VLOOKUP($F46,'PAHs abbreviations'!$A$2:$B$17,2,FALSE)</f>
        <v>IP</v>
      </c>
    </row>
    <row r="47" spans="1:18">
      <c r="A47" t="s">
        <v>140</v>
      </c>
      <c r="B47" t="s">
        <v>41</v>
      </c>
      <c r="C47" t="s">
        <v>136</v>
      </c>
      <c r="D47">
        <v>600</v>
      </c>
      <c r="E47" s="1" t="s">
        <v>146</v>
      </c>
      <c r="F47" t="s">
        <v>47</v>
      </c>
      <c r="G47" s="1" t="s">
        <v>46</v>
      </c>
      <c r="H47" s="3">
        <v>1880</v>
      </c>
      <c r="I47" s="3">
        <v>1880</v>
      </c>
      <c r="J47" s="1" t="s">
        <v>0</v>
      </c>
      <c r="K47" t="s">
        <v>226</v>
      </c>
      <c r="L47" s="1" t="s">
        <v>146</v>
      </c>
      <c r="M47" s="1" t="s">
        <v>146</v>
      </c>
      <c r="N47" t="b">
        <f>IF(COUNTIF(carcinogens!$A$2:$A$35,F47),TRUE,FALSE)</f>
        <v>0</v>
      </c>
      <c r="O47" t="b">
        <f t="shared" si="2"/>
        <v>0</v>
      </c>
      <c r="P47" t="b">
        <f t="shared" si="1"/>
        <v>0</v>
      </c>
      <c r="Q47" t="str">
        <f>VLOOKUP(C47,'Feedstock source'!$A$1:$B$8,2,FALSE)</f>
        <v>wood</v>
      </c>
      <c r="R47" t="str">
        <f>VLOOKUP($F47,'PAHs abbreviations'!$A$2:$B$17,2,FALSE)</f>
        <v>Nap</v>
      </c>
    </row>
    <row r="48" spans="1:18">
      <c r="A48" t="s">
        <v>140</v>
      </c>
      <c r="B48" t="s">
        <v>41</v>
      </c>
      <c r="C48" t="s">
        <v>136</v>
      </c>
      <c r="D48">
        <v>600</v>
      </c>
      <c r="E48" s="1" t="s">
        <v>146</v>
      </c>
      <c r="F48" t="s">
        <v>51</v>
      </c>
      <c r="G48" s="1" t="s">
        <v>46</v>
      </c>
      <c r="H48" s="3">
        <v>480</v>
      </c>
      <c r="I48" s="3">
        <v>480</v>
      </c>
      <c r="J48" s="1" t="s">
        <v>0</v>
      </c>
      <c r="K48" t="s">
        <v>226</v>
      </c>
      <c r="L48" s="1" t="s">
        <v>146</v>
      </c>
      <c r="M48" s="1" t="s">
        <v>146</v>
      </c>
      <c r="N48" t="b">
        <f>IF(COUNTIF(carcinogens!$A$2:$A$35,F48),TRUE,FALSE)</f>
        <v>0</v>
      </c>
      <c r="O48" t="b">
        <f t="shared" si="2"/>
        <v>0</v>
      </c>
      <c r="P48" t="b">
        <f t="shared" si="1"/>
        <v>0</v>
      </c>
      <c r="Q48" t="str">
        <f>VLOOKUP(C48,'Feedstock source'!$A$1:$B$8,2,FALSE)</f>
        <v>wood</v>
      </c>
      <c r="R48" t="str">
        <f>VLOOKUP($F48,'PAHs abbreviations'!$A$2:$B$17,2,FALSE)</f>
        <v>Phen</v>
      </c>
    </row>
    <row r="49" spans="1:18">
      <c r="A49" t="s">
        <v>140</v>
      </c>
      <c r="B49" t="s">
        <v>41</v>
      </c>
      <c r="C49" t="s">
        <v>136</v>
      </c>
      <c r="D49">
        <v>600</v>
      </c>
      <c r="E49" s="1" t="s">
        <v>146</v>
      </c>
      <c r="F49" t="s">
        <v>54</v>
      </c>
      <c r="G49" s="1" t="s">
        <v>46</v>
      </c>
      <c r="H49" s="3">
        <v>120</v>
      </c>
      <c r="I49" s="3">
        <v>120</v>
      </c>
      <c r="J49" s="1" t="s">
        <v>0</v>
      </c>
      <c r="K49" t="s">
        <v>226</v>
      </c>
      <c r="L49" s="1" t="s">
        <v>146</v>
      </c>
      <c r="M49" s="1" t="s">
        <v>146</v>
      </c>
      <c r="N49" t="b">
        <f>IF(COUNTIF(carcinogens!$A$2:$A$35,F49),TRUE,FALSE)</f>
        <v>0</v>
      </c>
      <c r="O49" t="b">
        <f t="shared" si="2"/>
        <v>0</v>
      </c>
      <c r="P49" t="b">
        <f t="shared" si="1"/>
        <v>0</v>
      </c>
      <c r="Q49" t="str">
        <f>VLOOKUP(C49,'Feedstock source'!$A$1:$B$8,2,FALSE)</f>
        <v>wood</v>
      </c>
      <c r="R49" t="str">
        <f>VLOOKUP($F49,'PAHs abbreviations'!$A$2:$B$17,2,FALSE)</f>
        <v>Pyr</v>
      </c>
    </row>
    <row r="50" spans="1:18">
      <c r="A50" t="s">
        <v>141</v>
      </c>
      <c r="B50" t="s">
        <v>42</v>
      </c>
      <c r="C50" t="s">
        <v>136</v>
      </c>
      <c r="D50">
        <v>700</v>
      </c>
      <c r="E50" s="1" t="s">
        <v>146</v>
      </c>
      <c r="F50" t="s">
        <v>49</v>
      </c>
      <c r="G50" s="1" t="s">
        <v>46</v>
      </c>
      <c r="H50" s="3">
        <v>123</v>
      </c>
      <c r="I50" s="3">
        <v>123</v>
      </c>
      <c r="J50" s="1" t="s">
        <v>0</v>
      </c>
      <c r="K50" t="s">
        <v>226</v>
      </c>
      <c r="L50" s="1" t="s">
        <v>146</v>
      </c>
      <c r="M50" s="1" t="s">
        <v>146</v>
      </c>
      <c r="N50" t="b">
        <f>IF(COUNTIF(carcinogens!$A$2:$A$35,F50),TRUE,FALSE)</f>
        <v>0</v>
      </c>
      <c r="O50" t="b">
        <f t="shared" si="2"/>
        <v>0</v>
      </c>
      <c r="P50" t="b">
        <f t="shared" si="1"/>
        <v>0</v>
      </c>
      <c r="Q50" t="str">
        <f>VLOOKUP(C50,'Feedstock source'!$A$1:$B$8,2,FALSE)</f>
        <v>wood</v>
      </c>
      <c r="R50" t="str">
        <f>VLOOKUP($F50,'PAHs abbreviations'!$A$2:$B$17,2,FALSE)</f>
        <v>Ace</v>
      </c>
    </row>
    <row r="51" spans="1:18">
      <c r="A51" t="s">
        <v>141</v>
      </c>
      <c r="B51" t="s">
        <v>42</v>
      </c>
      <c r="C51" t="s">
        <v>136</v>
      </c>
      <c r="D51">
        <v>700</v>
      </c>
      <c r="E51" s="1" t="s">
        <v>146</v>
      </c>
      <c r="F51" t="s">
        <v>48</v>
      </c>
      <c r="G51" s="1" t="s">
        <v>46</v>
      </c>
      <c r="H51" s="3">
        <v>4740</v>
      </c>
      <c r="I51" s="3">
        <v>4740</v>
      </c>
      <c r="J51" s="1" t="s">
        <v>0</v>
      </c>
      <c r="K51" t="s">
        <v>226</v>
      </c>
      <c r="L51" s="1" t="s">
        <v>146</v>
      </c>
      <c r="M51" s="1" t="s">
        <v>146</v>
      </c>
      <c r="N51" t="b">
        <f>IF(COUNTIF(carcinogens!$A$2:$A$35,F51),TRUE,FALSE)</f>
        <v>0</v>
      </c>
      <c r="O51" t="b">
        <f t="shared" si="2"/>
        <v>0</v>
      </c>
      <c r="P51" t="b">
        <f t="shared" si="1"/>
        <v>0</v>
      </c>
      <c r="Q51" t="str">
        <f>VLOOKUP(C51,'Feedstock source'!$A$1:$B$8,2,FALSE)</f>
        <v>wood</v>
      </c>
      <c r="R51" t="str">
        <f>VLOOKUP($F51,'PAHs abbreviations'!$A$2:$B$17,2,FALSE)</f>
        <v>Acy</v>
      </c>
    </row>
    <row r="52" spans="1:18">
      <c r="A52" t="s">
        <v>141</v>
      </c>
      <c r="B52" t="s">
        <v>42</v>
      </c>
      <c r="C52" t="s">
        <v>136</v>
      </c>
      <c r="D52">
        <v>700</v>
      </c>
      <c r="E52" s="1" t="s">
        <v>146</v>
      </c>
      <c r="F52" t="s">
        <v>52</v>
      </c>
      <c r="G52" s="1" t="s">
        <v>46</v>
      </c>
      <c r="H52" s="3">
        <v>148</v>
      </c>
      <c r="I52" s="3">
        <v>148</v>
      </c>
      <c r="J52" s="1" t="s">
        <v>0</v>
      </c>
      <c r="K52" t="s">
        <v>226</v>
      </c>
      <c r="L52" s="1" t="s">
        <v>146</v>
      </c>
      <c r="M52" s="1" t="s">
        <v>146</v>
      </c>
      <c r="N52" t="b">
        <f>IF(COUNTIF(carcinogens!$A$2:$A$35,F52),TRUE,FALSE)</f>
        <v>0</v>
      </c>
      <c r="O52" t="b">
        <f t="shared" si="2"/>
        <v>0</v>
      </c>
      <c r="P52" t="b">
        <f t="shared" si="1"/>
        <v>0</v>
      </c>
      <c r="Q52" t="str">
        <f>VLOOKUP(C52,'Feedstock source'!$A$1:$B$8,2,FALSE)</f>
        <v>wood</v>
      </c>
      <c r="R52" t="str">
        <f>VLOOKUP($F52,'PAHs abbreviations'!$A$2:$B$17,2,FALSE)</f>
        <v>Ant</v>
      </c>
    </row>
    <row r="53" spans="1:18">
      <c r="A53" t="s">
        <v>141</v>
      </c>
      <c r="B53" t="s">
        <v>42</v>
      </c>
      <c r="C53" t="s">
        <v>136</v>
      </c>
      <c r="D53">
        <v>700</v>
      </c>
      <c r="E53" s="1" t="s">
        <v>146</v>
      </c>
      <c r="F53" t="s">
        <v>55</v>
      </c>
      <c r="G53" s="1" t="s">
        <v>46</v>
      </c>
      <c r="H53" s="3">
        <v>47.1</v>
      </c>
      <c r="I53" s="3">
        <v>47.1</v>
      </c>
      <c r="J53" s="1" t="s">
        <v>0</v>
      </c>
      <c r="K53" t="s">
        <v>226</v>
      </c>
      <c r="L53" s="1" t="s">
        <v>146</v>
      </c>
      <c r="M53" s="1" t="s">
        <v>146</v>
      </c>
      <c r="N53" t="b">
        <f>IF(COUNTIF(carcinogens!$A$2:$A$35,F53),TRUE,FALSE)</f>
        <v>1</v>
      </c>
      <c r="O53" t="b">
        <f t="shared" si="2"/>
        <v>0</v>
      </c>
      <c r="P53" t="b">
        <f t="shared" si="1"/>
        <v>0</v>
      </c>
      <c r="Q53" t="str">
        <f>VLOOKUP(C53,'Feedstock source'!$A$1:$B$8,2,FALSE)</f>
        <v>wood</v>
      </c>
      <c r="R53" t="str">
        <f>VLOOKUP($F53,'PAHs abbreviations'!$A$2:$B$17,2,FALSE)</f>
        <v>B(a)A</v>
      </c>
    </row>
    <row r="54" spans="1:18">
      <c r="A54" t="s">
        <v>141</v>
      </c>
      <c r="B54" t="s">
        <v>42</v>
      </c>
      <c r="C54" t="s">
        <v>136</v>
      </c>
      <c r="D54">
        <v>700</v>
      </c>
      <c r="E54" s="1" t="s">
        <v>146</v>
      </c>
      <c r="F54" t="s">
        <v>59</v>
      </c>
      <c r="G54" s="1" t="s">
        <v>46</v>
      </c>
      <c r="H54" s="3">
        <v>34</v>
      </c>
      <c r="I54" s="3">
        <v>34</v>
      </c>
      <c r="J54" s="1" t="s">
        <v>0</v>
      </c>
      <c r="K54" t="s">
        <v>226</v>
      </c>
      <c r="L54" s="1" t="s">
        <v>146</v>
      </c>
      <c r="M54" s="1" t="s">
        <v>146</v>
      </c>
      <c r="N54" t="b">
        <f>IF(COUNTIF(carcinogens!$A$2:$A$35,F54),TRUE,FALSE)</f>
        <v>1</v>
      </c>
      <c r="O54" t="b">
        <f t="shared" si="2"/>
        <v>0</v>
      </c>
      <c r="P54" t="b">
        <f t="shared" si="1"/>
        <v>0</v>
      </c>
      <c r="Q54" t="str">
        <f>VLOOKUP(C54,'Feedstock source'!$A$1:$B$8,2,FALSE)</f>
        <v>wood</v>
      </c>
      <c r="R54" t="str">
        <f>VLOOKUP($F54,'PAHs abbreviations'!$A$2:$B$17,2,FALSE)</f>
        <v>B(a)P</v>
      </c>
    </row>
    <row r="55" spans="1:18">
      <c r="A55" t="s">
        <v>141</v>
      </c>
      <c r="B55" t="s">
        <v>42</v>
      </c>
      <c r="C55" t="s">
        <v>136</v>
      </c>
      <c r="D55">
        <v>700</v>
      </c>
      <c r="E55" s="1" t="s">
        <v>146</v>
      </c>
      <c r="F55" t="s">
        <v>57</v>
      </c>
      <c r="G55" s="1" t="s">
        <v>46</v>
      </c>
      <c r="H55" s="3">
        <v>18.2</v>
      </c>
      <c r="I55" s="3">
        <v>18.2</v>
      </c>
      <c r="J55" s="1" t="s">
        <v>0</v>
      </c>
      <c r="K55" t="s">
        <v>226</v>
      </c>
      <c r="L55" s="1" t="s">
        <v>146</v>
      </c>
      <c r="M55" s="1" t="s">
        <v>146</v>
      </c>
      <c r="N55" t="b">
        <f>IF(COUNTIF(carcinogens!$A$2:$A$35,F55),TRUE,FALSE)</f>
        <v>1</v>
      </c>
      <c r="O55" t="b">
        <f t="shared" si="2"/>
        <v>0</v>
      </c>
      <c r="P55" t="b">
        <f t="shared" si="1"/>
        <v>0</v>
      </c>
      <c r="Q55" t="str">
        <f>VLOOKUP(C55,'Feedstock source'!$A$1:$B$8,2,FALSE)</f>
        <v>wood</v>
      </c>
      <c r="R55" t="str">
        <f>VLOOKUP($F55,'PAHs abbreviations'!$A$2:$B$17,2,FALSE)</f>
        <v>B(b)F</v>
      </c>
    </row>
    <row r="56" spans="1:18">
      <c r="A56" t="s">
        <v>141</v>
      </c>
      <c r="B56" t="s">
        <v>42</v>
      </c>
      <c r="C56" t="s">
        <v>136</v>
      </c>
      <c r="D56">
        <v>700</v>
      </c>
      <c r="E56" s="1" t="s">
        <v>146</v>
      </c>
      <c r="F56" t="s">
        <v>61</v>
      </c>
      <c r="G56" s="1" t="s">
        <v>46</v>
      </c>
      <c r="H56" s="3">
        <v>8.89</v>
      </c>
      <c r="I56" s="3">
        <v>8.89</v>
      </c>
      <c r="J56" s="1" t="s">
        <v>0</v>
      </c>
      <c r="K56" t="s">
        <v>226</v>
      </c>
      <c r="L56" s="1" t="s">
        <v>146</v>
      </c>
      <c r="M56" s="1" t="s">
        <v>146</v>
      </c>
      <c r="N56" t="b">
        <f>IF(COUNTIF(carcinogens!$A$2:$A$35,F56),TRUE,FALSE)</f>
        <v>1</v>
      </c>
      <c r="O56" t="b">
        <f t="shared" si="2"/>
        <v>0</v>
      </c>
      <c r="P56" t="b">
        <f t="shared" si="1"/>
        <v>0</v>
      </c>
      <c r="Q56" t="str">
        <f>VLOOKUP(C56,'Feedstock source'!$A$1:$B$8,2,FALSE)</f>
        <v>wood</v>
      </c>
      <c r="R56" t="str">
        <f>VLOOKUP($F56,'PAHs abbreviations'!$A$2:$B$17,2,FALSE)</f>
        <v>B(ghi)P</v>
      </c>
    </row>
    <row r="57" spans="1:18">
      <c r="A57" t="s">
        <v>141</v>
      </c>
      <c r="B57" t="s">
        <v>42</v>
      </c>
      <c r="C57" t="s">
        <v>136</v>
      </c>
      <c r="D57">
        <v>700</v>
      </c>
      <c r="E57" s="1" t="s">
        <v>146</v>
      </c>
      <c r="F57" t="s">
        <v>58</v>
      </c>
      <c r="G57" s="1" t="s">
        <v>46</v>
      </c>
      <c r="H57" s="3">
        <v>14.6</v>
      </c>
      <c r="I57" s="3">
        <v>14.6</v>
      </c>
      <c r="J57" s="1" t="s">
        <v>0</v>
      </c>
      <c r="K57" t="s">
        <v>226</v>
      </c>
      <c r="L57" s="1" t="s">
        <v>146</v>
      </c>
      <c r="M57" s="1" t="s">
        <v>146</v>
      </c>
      <c r="N57" t="b">
        <f>IF(COUNTIF(carcinogens!$A$2:$A$35,F57),TRUE,FALSE)</f>
        <v>1</v>
      </c>
      <c r="O57" t="b">
        <f t="shared" si="2"/>
        <v>0</v>
      </c>
      <c r="P57" t="b">
        <f t="shared" si="1"/>
        <v>0</v>
      </c>
      <c r="Q57" t="str">
        <f>VLOOKUP(C57,'Feedstock source'!$A$1:$B$8,2,FALSE)</f>
        <v>wood</v>
      </c>
      <c r="R57" t="str">
        <f>VLOOKUP($F57,'PAHs abbreviations'!$A$2:$B$17,2,FALSE)</f>
        <v>B(k)F</v>
      </c>
    </row>
    <row r="58" spans="1:18">
      <c r="A58" t="s">
        <v>141</v>
      </c>
      <c r="B58" t="s">
        <v>42</v>
      </c>
      <c r="C58" t="s">
        <v>136</v>
      </c>
      <c r="D58">
        <v>700</v>
      </c>
      <c r="E58" s="1" t="s">
        <v>146</v>
      </c>
      <c r="F58" t="s">
        <v>56</v>
      </c>
      <c r="G58" s="1" t="s">
        <v>46</v>
      </c>
      <c r="H58" s="3">
        <v>40.200000000000003</v>
      </c>
      <c r="I58" s="3">
        <v>40.200000000000003</v>
      </c>
      <c r="J58" s="1" t="s">
        <v>0</v>
      </c>
      <c r="K58" t="s">
        <v>226</v>
      </c>
      <c r="L58" s="1" t="s">
        <v>146</v>
      </c>
      <c r="M58" s="1" t="s">
        <v>146</v>
      </c>
      <c r="N58" t="b">
        <f>IF(COUNTIF(carcinogens!$A$2:$A$35,F58),TRUE,FALSE)</f>
        <v>1</v>
      </c>
      <c r="O58" t="b">
        <f t="shared" si="2"/>
        <v>0</v>
      </c>
      <c r="P58" t="b">
        <f t="shared" si="1"/>
        <v>0</v>
      </c>
      <c r="Q58" t="str">
        <f>VLOOKUP(C58,'Feedstock source'!$A$1:$B$8,2,FALSE)</f>
        <v>wood</v>
      </c>
      <c r="R58" t="str">
        <f>VLOOKUP($F58,'PAHs abbreviations'!$A$2:$B$17,2,FALSE)</f>
        <v>Cry</v>
      </c>
    </row>
    <row r="59" spans="1:18">
      <c r="A59" t="s">
        <v>141</v>
      </c>
      <c r="B59" t="s">
        <v>42</v>
      </c>
      <c r="C59" t="s">
        <v>136</v>
      </c>
      <c r="D59">
        <v>700</v>
      </c>
      <c r="E59" s="1" t="s">
        <v>146</v>
      </c>
      <c r="F59" t="s">
        <v>62</v>
      </c>
      <c r="G59" s="1" t="s">
        <v>46</v>
      </c>
      <c r="H59" s="3">
        <v>3.41</v>
      </c>
      <c r="I59" s="3">
        <v>3.41</v>
      </c>
      <c r="J59" s="1" t="s">
        <v>0</v>
      </c>
      <c r="K59" t="s">
        <v>226</v>
      </c>
      <c r="L59" s="1" t="s">
        <v>146</v>
      </c>
      <c r="M59" s="1" t="s">
        <v>146</v>
      </c>
      <c r="N59" t="b">
        <f>IF(COUNTIF(carcinogens!$A$2:$A$35,F59),TRUE,FALSE)</f>
        <v>1</v>
      </c>
      <c r="O59" t="b">
        <f t="shared" si="2"/>
        <v>0</v>
      </c>
      <c r="P59" t="b">
        <f t="shared" si="1"/>
        <v>0</v>
      </c>
      <c r="Q59" t="str">
        <f>VLOOKUP(C59,'Feedstock source'!$A$1:$B$8,2,FALSE)</f>
        <v>wood</v>
      </c>
      <c r="R59" t="str">
        <f>VLOOKUP($F59,'PAHs abbreviations'!$A$2:$B$17,2,FALSE)</f>
        <v>DB(ah)A</v>
      </c>
    </row>
    <row r="60" spans="1:18">
      <c r="A60" t="s">
        <v>141</v>
      </c>
      <c r="B60" t="s">
        <v>42</v>
      </c>
      <c r="C60" t="s">
        <v>136</v>
      </c>
      <c r="D60">
        <v>700</v>
      </c>
      <c r="E60" s="1" t="s">
        <v>146</v>
      </c>
      <c r="F60" t="s">
        <v>53</v>
      </c>
      <c r="G60" s="1" t="s">
        <v>46</v>
      </c>
      <c r="H60" s="3">
        <v>138</v>
      </c>
      <c r="I60" s="3">
        <v>138</v>
      </c>
      <c r="J60" s="1" t="s">
        <v>0</v>
      </c>
      <c r="K60" t="s">
        <v>226</v>
      </c>
      <c r="L60" s="1" t="s">
        <v>146</v>
      </c>
      <c r="M60" s="1" t="s">
        <v>146</v>
      </c>
      <c r="N60" t="b">
        <f>IF(COUNTIF(carcinogens!$A$2:$A$35,F60),TRUE,FALSE)</f>
        <v>0</v>
      </c>
      <c r="O60" t="b">
        <f t="shared" si="2"/>
        <v>0</v>
      </c>
      <c r="P60" t="b">
        <f t="shared" si="1"/>
        <v>0</v>
      </c>
      <c r="Q60" t="str">
        <f>VLOOKUP(C60,'Feedstock source'!$A$1:$B$8,2,FALSE)</f>
        <v>wood</v>
      </c>
      <c r="R60" t="str">
        <f>VLOOKUP($F60,'PAHs abbreviations'!$A$2:$B$17,2,FALSE)</f>
        <v>Flt</v>
      </c>
    </row>
    <row r="61" spans="1:18">
      <c r="A61" t="s">
        <v>141</v>
      </c>
      <c r="B61" t="s">
        <v>42</v>
      </c>
      <c r="C61" t="s">
        <v>136</v>
      </c>
      <c r="D61">
        <v>700</v>
      </c>
      <c r="E61" s="1" t="s">
        <v>146</v>
      </c>
      <c r="F61" t="s">
        <v>50</v>
      </c>
      <c r="G61" s="1" t="s">
        <v>46</v>
      </c>
      <c r="H61" s="3">
        <v>694</v>
      </c>
      <c r="I61" s="3">
        <v>694</v>
      </c>
      <c r="J61" s="1" t="s">
        <v>0</v>
      </c>
      <c r="K61" t="s">
        <v>226</v>
      </c>
      <c r="L61" s="1" t="s">
        <v>146</v>
      </c>
      <c r="M61" s="1" t="s">
        <v>146</v>
      </c>
      <c r="N61" t="b">
        <f>IF(COUNTIF(carcinogens!$A$2:$A$35,F61),TRUE,FALSE)</f>
        <v>0</v>
      </c>
      <c r="O61" t="b">
        <f t="shared" si="2"/>
        <v>0</v>
      </c>
      <c r="P61" t="b">
        <f t="shared" si="1"/>
        <v>0</v>
      </c>
      <c r="Q61" t="str">
        <f>VLOOKUP(C61,'Feedstock source'!$A$1:$B$8,2,FALSE)</f>
        <v>wood</v>
      </c>
      <c r="R61" t="str">
        <f>VLOOKUP($F61,'PAHs abbreviations'!$A$2:$B$17,2,FALSE)</f>
        <v>Flu</v>
      </c>
    </row>
    <row r="62" spans="1:18">
      <c r="A62" t="s">
        <v>141</v>
      </c>
      <c r="B62" t="s">
        <v>42</v>
      </c>
      <c r="C62" t="s">
        <v>136</v>
      </c>
      <c r="D62">
        <v>700</v>
      </c>
      <c r="E62" s="1" t="s">
        <v>146</v>
      </c>
      <c r="F62" t="s">
        <v>60</v>
      </c>
      <c r="G62" s="1" t="s">
        <v>46</v>
      </c>
      <c r="H62" s="3">
        <v>11.1</v>
      </c>
      <c r="I62" s="3">
        <v>11.1</v>
      </c>
      <c r="J62" s="1" t="s">
        <v>0</v>
      </c>
      <c r="K62" t="s">
        <v>226</v>
      </c>
      <c r="L62" s="1" t="s">
        <v>146</v>
      </c>
      <c r="M62" s="1" t="s">
        <v>146</v>
      </c>
      <c r="N62" t="b">
        <f>IF(COUNTIF(carcinogens!$A$2:$A$35,F62),TRUE,FALSE)</f>
        <v>1</v>
      </c>
      <c r="O62" t="b">
        <f t="shared" si="2"/>
        <v>0</v>
      </c>
      <c r="P62" t="b">
        <f t="shared" si="1"/>
        <v>0</v>
      </c>
      <c r="Q62" t="str">
        <f>VLOOKUP(C62,'Feedstock source'!$A$1:$B$8,2,FALSE)</f>
        <v>wood</v>
      </c>
      <c r="R62" t="str">
        <f>VLOOKUP($F62,'PAHs abbreviations'!$A$2:$B$17,2,FALSE)</f>
        <v>IP</v>
      </c>
    </row>
    <row r="63" spans="1:18">
      <c r="A63" t="s">
        <v>141</v>
      </c>
      <c r="B63" t="s">
        <v>42</v>
      </c>
      <c r="C63" t="s">
        <v>136</v>
      </c>
      <c r="D63">
        <v>700</v>
      </c>
      <c r="E63" s="1" t="s">
        <v>146</v>
      </c>
      <c r="F63" t="s">
        <v>47</v>
      </c>
      <c r="G63" s="1" t="s">
        <v>46</v>
      </c>
      <c r="H63" s="3">
        <v>1690</v>
      </c>
      <c r="I63" s="3">
        <v>1690</v>
      </c>
      <c r="J63" s="1" t="s">
        <v>0</v>
      </c>
      <c r="K63" t="s">
        <v>226</v>
      </c>
      <c r="L63" s="1" t="s">
        <v>146</v>
      </c>
      <c r="M63" s="1" t="s">
        <v>146</v>
      </c>
      <c r="N63" t="b">
        <f>IF(COUNTIF(carcinogens!$A$2:$A$35,F63),TRUE,FALSE)</f>
        <v>0</v>
      </c>
      <c r="O63" t="b">
        <f t="shared" si="2"/>
        <v>0</v>
      </c>
      <c r="P63" t="b">
        <f t="shared" si="1"/>
        <v>0</v>
      </c>
      <c r="Q63" t="str">
        <f>VLOOKUP(C63,'Feedstock source'!$A$1:$B$8,2,FALSE)</f>
        <v>wood</v>
      </c>
      <c r="R63" t="str">
        <f>VLOOKUP($F63,'PAHs abbreviations'!$A$2:$B$17,2,FALSE)</f>
        <v>Nap</v>
      </c>
    </row>
    <row r="64" spans="1:18">
      <c r="A64" t="s">
        <v>141</v>
      </c>
      <c r="B64" t="s">
        <v>42</v>
      </c>
      <c r="C64" t="s">
        <v>136</v>
      </c>
      <c r="D64">
        <v>700</v>
      </c>
      <c r="E64" s="1" t="s">
        <v>146</v>
      </c>
      <c r="F64" t="s">
        <v>51</v>
      </c>
      <c r="G64" s="1" t="s">
        <v>46</v>
      </c>
      <c r="H64" s="3">
        <v>456</v>
      </c>
      <c r="I64" s="3">
        <v>456</v>
      </c>
      <c r="J64" s="1" t="s">
        <v>0</v>
      </c>
      <c r="K64" t="s">
        <v>226</v>
      </c>
      <c r="L64" s="1" t="s">
        <v>146</v>
      </c>
      <c r="M64" s="1" t="s">
        <v>146</v>
      </c>
      <c r="N64" t="b">
        <f>IF(COUNTIF(carcinogens!$A$2:$A$35,F64),TRUE,FALSE)</f>
        <v>0</v>
      </c>
      <c r="O64" t="b">
        <f t="shared" si="2"/>
        <v>0</v>
      </c>
      <c r="P64" t="b">
        <f t="shared" si="1"/>
        <v>0</v>
      </c>
      <c r="Q64" t="str">
        <f>VLOOKUP(C64,'Feedstock source'!$A$1:$B$8,2,FALSE)</f>
        <v>wood</v>
      </c>
      <c r="R64" t="str">
        <f>VLOOKUP($F64,'PAHs abbreviations'!$A$2:$B$17,2,FALSE)</f>
        <v>Phen</v>
      </c>
    </row>
    <row r="65" spans="1:18">
      <c r="A65" t="s">
        <v>141</v>
      </c>
      <c r="B65" t="s">
        <v>42</v>
      </c>
      <c r="C65" t="s">
        <v>136</v>
      </c>
      <c r="D65">
        <v>700</v>
      </c>
      <c r="E65" s="1" t="s">
        <v>146</v>
      </c>
      <c r="F65" t="s">
        <v>54</v>
      </c>
      <c r="G65" s="1" t="s">
        <v>46</v>
      </c>
      <c r="H65" s="3">
        <v>118</v>
      </c>
      <c r="I65" s="3">
        <v>118</v>
      </c>
      <c r="J65" s="1" t="s">
        <v>0</v>
      </c>
      <c r="K65" t="s">
        <v>226</v>
      </c>
      <c r="L65" s="1" t="s">
        <v>146</v>
      </c>
      <c r="M65" s="1" t="s">
        <v>146</v>
      </c>
      <c r="N65" t="b">
        <f>IF(COUNTIF(carcinogens!$A$2:$A$35,F65),TRUE,FALSE)</f>
        <v>0</v>
      </c>
      <c r="O65" t="b">
        <f t="shared" si="2"/>
        <v>0</v>
      </c>
      <c r="P65" t="b">
        <f t="shared" si="1"/>
        <v>0</v>
      </c>
      <c r="Q65" t="str">
        <f>VLOOKUP(C65,'Feedstock source'!$A$1:$B$8,2,FALSE)</f>
        <v>wood</v>
      </c>
      <c r="R65" t="str">
        <f>VLOOKUP($F65,'PAHs abbreviations'!$A$2:$B$17,2,FALSE)</f>
        <v>Pyr</v>
      </c>
    </row>
    <row r="66" spans="1:18">
      <c r="A66" t="s">
        <v>144</v>
      </c>
      <c r="B66" t="s">
        <v>43</v>
      </c>
      <c r="C66" t="s">
        <v>136</v>
      </c>
      <c r="D66">
        <v>750</v>
      </c>
      <c r="E66" s="1" t="s">
        <v>146</v>
      </c>
      <c r="F66" t="s">
        <v>49</v>
      </c>
      <c r="G66" s="1" t="s">
        <v>46</v>
      </c>
      <c r="H66" s="3">
        <v>16.100000000000001</v>
      </c>
      <c r="I66" s="3">
        <v>16.100000000000001</v>
      </c>
      <c r="J66" s="1" t="s">
        <v>0</v>
      </c>
      <c r="K66" t="s">
        <v>226</v>
      </c>
      <c r="L66" s="1" t="s">
        <v>146</v>
      </c>
      <c r="M66" s="1" t="s">
        <v>146</v>
      </c>
      <c r="N66" t="b">
        <f>IF(COUNTIF(carcinogens!$A$2:$A$35,F66),TRUE,FALSE)</f>
        <v>0</v>
      </c>
      <c r="O66" t="b">
        <f t="shared" ref="O66:O97" si="3">IF(ISNUMBER(H66),FALSE,TRUE)</f>
        <v>0</v>
      </c>
      <c r="P66" t="b">
        <f t="shared" si="1"/>
        <v>0</v>
      </c>
      <c r="Q66" t="str">
        <f>VLOOKUP(C66,'Feedstock source'!$A$1:$B$8,2,FALSE)</f>
        <v>wood</v>
      </c>
      <c r="R66" t="str">
        <f>VLOOKUP($F66,'PAHs abbreviations'!$A$2:$B$17,2,FALSE)</f>
        <v>Ace</v>
      </c>
    </row>
    <row r="67" spans="1:18">
      <c r="A67" t="s">
        <v>144</v>
      </c>
      <c r="B67" t="s">
        <v>43</v>
      </c>
      <c r="C67" t="s">
        <v>136</v>
      </c>
      <c r="D67">
        <v>750</v>
      </c>
      <c r="E67" s="1" t="s">
        <v>146</v>
      </c>
      <c r="F67" t="s">
        <v>49</v>
      </c>
      <c r="G67" s="1" t="s">
        <v>46</v>
      </c>
      <c r="H67" s="3">
        <v>155</v>
      </c>
      <c r="I67" s="3">
        <v>155</v>
      </c>
      <c r="J67" s="1" t="s">
        <v>0</v>
      </c>
      <c r="K67" t="s">
        <v>227</v>
      </c>
      <c r="L67" s="1" t="s">
        <v>146</v>
      </c>
      <c r="M67" s="1" t="s">
        <v>146</v>
      </c>
      <c r="N67" t="b">
        <f>IF(COUNTIF(carcinogens!$A$2:$A$35,F67),TRUE,FALSE)</f>
        <v>0</v>
      </c>
      <c r="O67" t="b">
        <f t="shared" si="3"/>
        <v>0</v>
      </c>
      <c r="P67" t="b">
        <f t="shared" ref="P67:P130" si="4">IF(ISNUMBER(H67),FALSE,TRUE)</f>
        <v>0</v>
      </c>
      <c r="Q67" t="str">
        <f>VLOOKUP(C67,'Feedstock source'!$A$1:$B$8,2,FALSE)</f>
        <v>wood</v>
      </c>
      <c r="R67" t="str">
        <f>VLOOKUP($F67,'PAHs abbreviations'!$A$2:$B$17,2,FALSE)</f>
        <v>Ace</v>
      </c>
    </row>
    <row r="68" spans="1:18">
      <c r="A68" t="s">
        <v>144</v>
      </c>
      <c r="B68" t="s">
        <v>43</v>
      </c>
      <c r="C68" t="s">
        <v>136</v>
      </c>
      <c r="D68">
        <v>750</v>
      </c>
      <c r="E68" s="1" t="s">
        <v>146</v>
      </c>
      <c r="F68" t="s">
        <v>48</v>
      </c>
      <c r="G68" s="1" t="s">
        <v>46</v>
      </c>
      <c r="H68" s="3">
        <v>1160</v>
      </c>
      <c r="I68" s="3">
        <v>1160</v>
      </c>
      <c r="J68" s="1" t="s">
        <v>0</v>
      </c>
      <c r="K68" t="s">
        <v>226</v>
      </c>
      <c r="L68" s="1" t="s">
        <v>146</v>
      </c>
      <c r="M68" s="1" t="s">
        <v>146</v>
      </c>
      <c r="N68" t="b">
        <f>IF(COUNTIF(carcinogens!$A$2:$A$35,F68),TRUE,FALSE)</f>
        <v>0</v>
      </c>
      <c r="O68" t="b">
        <f t="shared" si="3"/>
        <v>0</v>
      </c>
      <c r="P68" t="b">
        <f t="shared" si="4"/>
        <v>0</v>
      </c>
      <c r="Q68" t="str">
        <f>VLOOKUP(C68,'Feedstock source'!$A$1:$B$8,2,FALSE)</f>
        <v>wood</v>
      </c>
      <c r="R68" t="str">
        <f>VLOOKUP($F68,'PAHs abbreviations'!$A$2:$B$17,2,FALSE)</f>
        <v>Acy</v>
      </c>
    </row>
    <row r="69" spans="1:18">
      <c r="A69" t="s">
        <v>144</v>
      </c>
      <c r="B69" t="s">
        <v>43</v>
      </c>
      <c r="C69" t="s">
        <v>136</v>
      </c>
      <c r="D69">
        <v>750</v>
      </c>
      <c r="E69" s="1" t="s">
        <v>146</v>
      </c>
      <c r="F69" t="s">
        <v>48</v>
      </c>
      <c r="G69" s="1" t="s">
        <v>46</v>
      </c>
      <c r="H69" s="3">
        <v>5456</v>
      </c>
      <c r="I69" s="3">
        <v>5456</v>
      </c>
      <c r="J69" s="1" t="s">
        <v>0</v>
      </c>
      <c r="K69" t="s">
        <v>227</v>
      </c>
      <c r="L69" s="1" t="s">
        <v>146</v>
      </c>
      <c r="M69" s="1" t="s">
        <v>146</v>
      </c>
      <c r="N69" t="b">
        <f>IF(COUNTIF(carcinogens!$A$2:$A$35,F69),TRUE,FALSE)</f>
        <v>0</v>
      </c>
      <c r="O69" t="b">
        <f t="shared" si="3"/>
        <v>0</v>
      </c>
      <c r="P69" t="b">
        <f t="shared" si="4"/>
        <v>0</v>
      </c>
      <c r="Q69" t="str">
        <f>VLOOKUP(C69,'Feedstock source'!$A$1:$B$8,2,FALSE)</f>
        <v>wood</v>
      </c>
      <c r="R69" t="str">
        <f>VLOOKUP($F69,'PAHs abbreviations'!$A$2:$B$17,2,FALSE)</f>
        <v>Acy</v>
      </c>
    </row>
    <row r="70" spans="1:18">
      <c r="A70" t="s">
        <v>144</v>
      </c>
      <c r="B70" t="s">
        <v>43</v>
      </c>
      <c r="C70" t="s">
        <v>136</v>
      </c>
      <c r="D70">
        <v>750</v>
      </c>
      <c r="E70" s="1" t="s">
        <v>146</v>
      </c>
      <c r="F70" t="s">
        <v>52</v>
      </c>
      <c r="G70" s="1" t="s">
        <v>46</v>
      </c>
      <c r="H70" s="3">
        <v>38.799999999999997</v>
      </c>
      <c r="I70" s="3">
        <v>38.799999999999997</v>
      </c>
      <c r="J70" s="1" t="s">
        <v>0</v>
      </c>
      <c r="K70" t="s">
        <v>226</v>
      </c>
      <c r="L70" s="1" t="s">
        <v>146</v>
      </c>
      <c r="M70" s="1" t="s">
        <v>146</v>
      </c>
      <c r="N70" t="b">
        <f>IF(COUNTIF(carcinogens!$A$2:$A$35,F70),TRUE,FALSE)</f>
        <v>0</v>
      </c>
      <c r="O70" t="b">
        <f t="shared" si="3"/>
        <v>0</v>
      </c>
      <c r="P70" t="b">
        <f t="shared" si="4"/>
        <v>0</v>
      </c>
      <c r="Q70" t="str">
        <f>VLOOKUP(C70,'Feedstock source'!$A$1:$B$8,2,FALSE)</f>
        <v>wood</v>
      </c>
      <c r="R70" t="str">
        <f>VLOOKUP($F70,'PAHs abbreviations'!$A$2:$B$17,2,FALSE)</f>
        <v>Ant</v>
      </c>
    </row>
    <row r="71" spans="1:18">
      <c r="A71" t="s">
        <v>144</v>
      </c>
      <c r="B71" t="s">
        <v>43</v>
      </c>
      <c r="C71" t="s">
        <v>136</v>
      </c>
      <c r="D71">
        <v>750</v>
      </c>
      <c r="E71" s="1" t="s">
        <v>146</v>
      </c>
      <c r="F71" t="s">
        <v>52</v>
      </c>
      <c r="G71" s="1" t="s">
        <v>46</v>
      </c>
      <c r="H71" s="3">
        <v>464</v>
      </c>
      <c r="I71" s="3">
        <v>464</v>
      </c>
      <c r="J71" s="1" t="s">
        <v>0</v>
      </c>
      <c r="K71" t="s">
        <v>227</v>
      </c>
      <c r="L71" s="1" t="s">
        <v>146</v>
      </c>
      <c r="M71" s="1" t="s">
        <v>146</v>
      </c>
      <c r="N71" t="b">
        <f>IF(COUNTIF(carcinogens!$A$2:$A$35,F71),TRUE,FALSE)</f>
        <v>0</v>
      </c>
      <c r="O71" t="b">
        <f t="shared" si="3"/>
        <v>0</v>
      </c>
      <c r="P71" t="b">
        <f t="shared" si="4"/>
        <v>0</v>
      </c>
      <c r="Q71" t="str">
        <f>VLOOKUP(C71,'Feedstock source'!$A$1:$B$8,2,FALSE)</f>
        <v>wood</v>
      </c>
      <c r="R71" t="str">
        <f>VLOOKUP($F71,'PAHs abbreviations'!$A$2:$B$17,2,FALSE)</f>
        <v>Ant</v>
      </c>
    </row>
    <row r="72" spans="1:18">
      <c r="A72" t="s">
        <v>144</v>
      </c>
      <c r="B72" t="s">
        <v>43</v>
      </c>
      <c r="C72" t="s">
        <v>136</v>
      </c>
      <c r="D72">
        <v>750</v>
      </c>
      <c r="E72" s="1" t="s">
        <v>146</v>
      </c>
      <c r="F72" t="s">
        <v>55</v>
      </c>
      <c r="G72" s="1" t="s">
        <v>46</v>
      </c>
      <c r="H72" s="3">
        <v>19.100000000000001</v>
      </c>
      <c r="I72" s="3">
        <v>19.100000000000001</v>
      </c>
      <c r="J72" s="1" t="s">
        <v>0</v>
      </c>
      <c r="K72" t="s">
        <v>226</v>
      </c>
      <c r="L72" s="1" t="s">
        <v>146</v>
      </c>
      <c r="M72" s="1" t="s">
        <v>146</v>
      </c>
      <c r="N72" t="b">
        <f>IF(COUNTIF(carcinogens!$A$2:$A$35,F72),TRUE,FALSE)</f>
        <v>1</v>
      </c>
      <c r="O72" t="b">
        <f t="shared" si="3"/>
        <v>0</v>
      </c>
      <c r="P72" t="b">
        <f t="shared" si="4"/>
        <v>0</v>
      </c>
      <c r="Q72" t="str">
        <f>VLOOKUP(C72,'Feedstock source'!$A$1:$B$8,2,FALSE)</f>
        <v>wood</v>
      </c>
      <c r="R72" t="str">
        <f>VLOOKUP($F72,'PAHs abbreviations'!$A$2:$B$17,2,FALSE)</f>
        <v>B(a)A</v>
      </c>
    </row>
    <row r="73" spans="1:18">
      <c r="A73" t="s">
        <v>144</v>
      </c>
      <c r="B73" t="s">
        <v>43</v>
      </c>
      <c r="C73" t="s">
        <v>136</v>
      </c>
      <c r="D73">
        <v>750</v>
      </c>
      <c r="E73" s="1" t="s">
        <v>146</v>
      </c>
      <c r="F73" t="s">
        <v>55</v>
      </c>
      <c r="G73" s="1" t="s">
        <v>46</v>
      </c>
      <c r="H73" s="3">
        <v>162</v>
      </c>
      <c r="I73" s="3">
        <v>162</v>
      </c>
      <c r="J73" s="1" t="s">
        <v>0</v>
      </c>
      <c r="K73" t="s">
        <v>227</v>
      </c>
      <c r="L73" s="1" t="s">
        <v>146</v>
      </c>
      <c r="M73" s="1" t="s">
        <v>146</v>
      </c>
      <c r="N73" t="b">
        <f>IF(COUNTIF(carcinogens!$A$2:$A$35,F73),TRUE,FALSE)</f>
        <v>1</v>
      </c>
      <c r="O73" t="b">
        <f t="shared" si="3"/>
        <v>0</v>
      </c>
      <c r="P73" t="b">
        <f t="shared" si="4"/>
        <v>0</v>
      </c>
      <c r="Q73" t="str">
        <f>VLOOKUP(C73,'Feedstock source'!$A$1:$B$8,2,FALSE)</f>
        <v>wood</v>
      </c>
      <c r="R73" t="str">
        <f>VLOOKUP($F73,'PAHs abbreviations'!$A$2:$B$17,2,FALSE)</f>
        <v>B(a)A</v>
      </c>
    </row>
    <row r="74" spans="1:18">
      <c r="A74" t="s">
        <v>144</v>
      </c>
      <c r="B74" t="s">
        <v>43</v>
      </c>
      <c r="C74" t="s">
        <v>136</v>
      </c>
      <c r="D74">
        <v>750</v>
      </c>
      <c r="E74" s="1" t="s">
        <v>146</v>
      </c>
      <c r="F74" t="s">
        <v>59</v>
      </c>
      <c r="G74" s="1" t="s">
        <v>46</v>
      </c>
      <c r="H74" s="3">
        <v>19.600000000000001</v>
      </c>
      <c r="I74" s="3">
        <v>19.600000000000001</v>
      </c>
      <c r="J74" s="1" t="s">
        <v>0</v>
      </c>
      <c r="K74" t="s">
        <v>226</v>
      </c>
      <c r="L74" s="1" t="s">
        <v>146</v>
      </c>
      <c r="M74" s="1" t="s">
        <v>146</v>
      </c>
      <c r="N74" t="b">
        <f>IF(COUNTIF(carcinogens!$A$2:$A$35,F74),TRUE,FALSE)</f>
        <v>1</v>
      </c>
      <c r="O74" t="b">
        <f t="shared" si="3"/>
        <v>0</v>
      </c>
      <c r="P74" t="b">
        <f t="shared" si="4"/>
        <v>0</v>
      </c>
      <c r="Q74" t="str">
        <f>VLOOKUP(C74,'Feedstock source'!$A$1:$B$8,2,FALSE)</f>
        <v>wood</v>
      </c>
      <c r="R74" t="str">
        <f>VLOOKUP($F74,'PAHs abbreviations'!$A$2:$B$17,2,FALSE)</f>
        <v>B(a)P</v>
      </c>
    </row>
    <row r="75" spans="1:18">
      <c r="A75" t="s">
        <v>144</v>
      </c>
      <c r="B75" t="s">
        <v>43</v>
      </c>
      <c r="C75" t="s">
        <v>136</v>
      </c>
      <c r="D75">
        <v>750</v>
      </c>
      <c r="E75" s="1" t="s">
        <v>146</v>
      </c>
      <c r="F75" t="s">
        <v>59</v>
      </c>
      <c r="G75" s="1" t="s">
        <v>46</v>
      </c>
      <c r="H75" s="3">
        <v>121</v>
      </c>
      <c r="I75" s="3">
        <v>121</v>
      </c>
      <c r="J75" s="1" t="s">
        <v>0</v>
      </c>
      <c r="K75" t="s">
        <v>227</v>
      </c>
      <c r="L75" s="1" t="s">
        <v>146</v>
      </c>
      <c r="M75" s="1" t="s">
        <v>146</v>
      </c>
      <c r="N75" t="b">
        <f>IF(COUNTIF(carcinogens!$A$2:$A$35,F75),TRUE,FALSE)</f>
        <v>1</v>
      </c>
      <c r="O75" t="b">
        <f t="shared" si="3"/>
        <v>0</v>
      </c>
      <c r="P75" t="b">
        <f t="shared" si="4"/>
        <v>0</v>
      </c>
      <c r="Q75" t="str">
        <f>VLOOKUP(C75,'Feedstock source'!$A$1:$B$8,2,FALSE)</f>
        <v>wood</v>
      </c>
      <c r="R75" t="str">
        <f>VLOOKUP($F75,'PAHs abbreviations'!$A$2:$B$17,2,FALSE)</f>
        <v>B(a)P</v>
      </c>
    </row>
    <row r="76" spans="1:18">
      <c r="A76" t="s">
        <v>144</v>
      </c>
      <c r="B76" t="s">
        <v>43</v>
      </c>
      <c r="C76" t="s">
        <v>136</v>
      </c>
      <c r="D76">
        <v>750</v>
      </c>
      <c r="E76" s="1" t="s">
        <v>146</v>
      </c>
      <c r="F76" t="s">
        <v>57</v>
      </c>
      <c r="G76" s="1" t="s">
        <v>46</v>
      </c>
      <c r="H76" s="3">
        <v>11.1</v>
      </c>
      <c r="I76" s="3">
        <v>11.1</v>
      </c>
      <c r="J76" s="1" t="s">
        <v>0</v>
      </c>
      <c r="K76" t="s">
        <v>226</v>
      </c>
      <c r="L76" s="1" t="s">
        <v>146</v>
      </c>
      <c r="M76" s="1" t="s">
        <v>146</v>
      </c>
      <c r="N76" t="b">
        <f>IF(COUNTIF(carcinogens!$A$2:$A$35,F76),TRUE,FALSE)</f>
        <v>1</v>
      </c>
      <c r="O76" t="b">
        <f t="shared" si="3"/>
        <v>0</v>
      </c>
      <c r="P76" t="b">
        <f t="shared" si="4"/>
        <v>0</v>
      </c>
      <c r="Q76" t="str">
        <f>VLOOKUP(C76,'Feedstock source'!$A$1:$B$8,2,FALSE)</f>
        <v>wood</v>
      </c>
      <c r="R76" t="str">
        <f>VLOOKUP($F76,'PAHs abbreviations'!$A$2:$B$17,2,FALSE)</f>
        <v>B(b)F</v>
      </c>
    </row>
    <row r="77" spans="1:18">
      <c r="A77" t="s">
        <v>144</v>
      </c>
      <c r="B77" t="s">
        <v>43</v>
      </c>
      <c r="C77" t="s">
        <v>136</v>
      </c>
      <c r="D77">
        <v>750</v>
      </c>
      <c r="E77" s="1" t="s">
        <v>146</v>
      </c>
      <c r="F77" t="s">
        <v>57</v>
      </c>
      <c r="G77" s="1" t="s">
        <v>46</v>
      </c>
      <c r="H77" s="3">
        <v>60.9</v>
      </c>
      <c r="I77" s="3">
        <v>60.9</v>
      </c>
      <c r="J77" s="1" t="s">
        <v>0</v>
      </c>
      <c r="K77" t="s">
        <v>227</v>
      </c>
      <c r="L77" s="1" t="s">
        <v>146</v>
      </c>
      <c r="M77" s="1" t="s">
        <v>146</v>
      </c>
      <c r="N77" t="b">
        <f>IF(COUNTIF(carcinogens!$A$2:$A$35,F77),TRUE,FALSE)</f>
        <v>1</v>
      </c>
      <c r="O77" t="b">
        <f t="shared" si="3"/>
        <v>0</v>
      </c>
      <c r="P77" t="b">
        <f t="shared" si="4"/>
        <v>0</v>
      </c>
      <c r="Q77" t="str">
        <f>VLOOKUP(C77,'Feedstock source'!$A$1:$B$8,2,FALSE)</f>
        <v>wood</v>
      </c>
      <c r="R77" t="str">
        <f>VLOOKUP($F77,'PAHs abbreviations'!$A$2:$B$17,2,FALSE)</f>
        <v>B(b)F</v>
      </c>
    </row>
    <row r="78" spans="1:18">
      <c r="A78" t="s">
        <v>144</v>
      </c>
      <c r="B78" t="s">
        <v>43</v>
      </c>
      <c r="C78" t="s">
        <v>136</v>
      </c>
      <c r="D78">
        <v>750</v>
      </c>
      <c r="E78" s="1" t="s">
        <v>146</v>
      </c>
      <c r="F78" t="s">
        <v>61</v>
      </c>
      <c r="G78" s="1" t="s">
        <v>46</v>
      </c>
      <c r="H78" s="3">
        <v>7.58</v>
      </c>
      <c r="I78" s="3">
        <v>7.58</v>
      </c>
      <c r="J78" s="1" t="s">
        <v>0</v>
      </c>
      <c r="K78" t="s">
        <v>226</v>
      </c>
      <c r="L78" s="1" t="s">
        <v>146</v>
      </c>
      <c r="M78" s="1" t="s">
        <v>146</v>
      </c>
      <c r="N78" t="b">
        <f>IF(COUNTIF(carcinogens!$A$2:$A$35,F78),TRUE,FALSE)</f>
        <v>1</v>
      </c>
      <c r="O78" t="b">
        <f t="shared" si="3"/>
        <v>0</v>
      </c>
      <c r="P78" t="b">
        <f t="shared" si="4"/>
        <v>0</v>
      </c>
      <c r="Q78" t="str">
        <f>VLOOKUP(C78,'Feedstock source'!$A$1:$B$8,2,FALSE)</f>
        <v>wood</v>
      </c>
      <c r="R78" t="str">
        <f>VLOOKUP($F78,'PAHs abbreviations'!$A$2:$B$17,2,FALSE)</f>
        <v>B(ghi)P</v>
      </c>
    </row>
    <row r="79" spans="1:18">
      <c r="A79" t="s">
        <v>144</v>
      </c>
      <c r="B79" t="s">
        <v>43</v>
      </c>
      <c r="C79" t="s">
        <v>136</v>
      </c>
      <c r="D79">
        <v>750</v>
      </c>
      <c r="E79" s="1" t="s">
        <v>146</v>
      </c>
      <c r="F79" t="s">
        <v>61</v>
      </c>
      <c r="G79" s="1" t="s">
        <v>46</v>
      </c>
      <c r="H79" s="3">
        <v>40.299999999999997</v>
      </c>
      <c r="I79" s="3">
        <v>40.299999999999997</v>
      </c>
      <c r="J79" s="1" t="s">
        <v>0</v>
      </c>
      <c r="K79" t="s">
        <v>227</v>
      </c>
      <c r="L79" s="1" t="s">
        <v>146</v>
      </c>
      <c r="M79" s="1" t="s">
        <v>146</v>
      </c>
      <c r="N79" t="b">
        <f>IF(COUNTIF(carcinogens!$A$2:$A$35,F79),TRUE,FALSE)</f>
        <v>1</v>
      </c>
      <c r="O79" t="b">
        <f t="shared" si="3"/>
        <v>0</v>
      </c>
      <c r="P79" t="b">
        <f t="shared" si="4"/>
        <v>0</v>
      </c>
      <c r="Q79" t="str">
        <f>VLOOKUP(C79,'Feedstock source'!$A$1:$B$8,2,FALSE)</f>
        <v>wood</v>
      </c>
      <c r="R79" t="str">
        <f>VLOOKUP($F79,'PAHs abbreviations'!$A$2:$B$17,2,FALSE)</f>
        <v>B(ghi)P</v>
      </c>
    </row>
    <row r="80" spans="1:18">
      <c r="A80" t="s">
        <v>144</v>
      </c>
      <c r="B80" t="s">
        <v>43</v>
      </c>
      <c r="C80" t="s">
        <v>136</v>
      </c>
      <c r="D80">
        <v>750</v>
      </c>
      <c r="E80" s="1" t="s">
        <v>146</v>
      </c>
      <c r="F80" t="s">
        <v>58</v>
      </c>
      <c r="G80" s="1" t="s">
        <v>46</v>
      </c>
      <c r="H80" s="3">
        <v>9.61</v>
      </c>
      <c r="I80" s="3">
        <v>9.61</v>
      </c>
      <c r="J80" s="1" t="s">
        <v>0</v>
      </c>
      <c r="K80" t="s">
        <v>226</v>
      </c>
      <c r="L80" s="1" t="s">
        <v>146</v>
      </c>
      <c r="M80" s="1" t="s">
        <v>146</v>
      </c>
      <c r="N80" t="b">
        <f>IF(COUNTIF(carcinogens!$A$2:$A$35,F80),TRUE,FALSE)</f>
        <v>1</v>
      </c>
      <c r="O80" t="b">
        <f t="shared" si="3"/>
        <v>0</v>
      </c>
      <c r="P80" t="b">
        <f t="shared" si="4"/>
        <v>0</v>
      </c>
      <c r="Q80" t="str">
        <f>VLOOKUP(C80,'Feedstock source'!$A$1:$B$8,2,FALSE)</f>
        <v>wood</v>
      </c>
      <c r="R80" t="str">
        <f>VLOOKUP($F80,'PAHs abbreviations'!$A$2:$B$17,2,FALSE)</f>
        <v>B(k)F</v>
      </c>
    </row>
    <row r="81" spans="1:18">
      <c r="A81" t="s">
        <v>144</v>
      </c>
      <c r="B81" t="s">
        <v>43</v>
      </c>
      <c r="C81" t="s">
        <v>136</v>
      </c>
      <c r="D81">
        <v>750</v>
      </c>
      <c r="E81" s="1" t="s">
        <v>146</v>
      </c>
      <c r="F81" t="s">
        <v>58</v>
      </c>
      <c r="G81" s="1" t="s">
        <v>46</v>
      </c>
      <c r="H81" s="3">
        <v>46.9</v>
      </c>
      <c r="I81" s="3">
        <v>46.9</v>
      </c>
      <c r="J81" s="1" t="s">
        <v>0</v>
      </c>
      <c r="K81" t="s">
        <v>227</v>
      </c>
      <c r="L81" s="1" t="s">
        <v>146</v>
      </c>
      <c r="M81" s="1" t="s">
        <v>146</v>
      </c>
      <c r="N81" t="b">
        <f>IF(COUNTIF(carcinogens!$A$2:$A$35,F81),TRUE,FALSE)</f>
        <v>1</v>
      </c>
      <c r="O81" t="b">
        <f t="shared" si="3"/>
        <v>0</v>
      </c>
      <c r="P81" t="b">
        <f t="shared" si="4"/>
        <v>0</v>
      </c>
      <c r="Q81" t="str">
        <f>VLOOKUP(C81,'Feedstock source'!$A$1:$B$8,2,FALSE)</f>
        <v>wood</v>
      </c>
      <c r="R81" t="str">
        <f>VLOOKUP($F81,'PAHs abbreviations'!$A$2:$B$17,2,FALSE)</f>
        <v>B(k)F</v>
      </c>
    </row>
    <row r="82" spans="1:18">
      <c r="A82" t="s">
        <v>144</v>
      </c>
      <c r="B82" t="s">
        <v>43</v>
      </c>
      <c r="C82" t="s">
        <v>136</v>
      </c>
      <c r="D82">
        <v>750</v>
      </c>
      <c r="E82" s="1" t="s">
        <v>146</v>
      </c>
      <c r="F82" t="s">
        <v>56</v>
      </c>
      <c r="G82" s="1" t="s">
        <v>46</v>
      </c>
      <c r="H82" s="3">
        <v>20.9</v>
      </c>
      <c r="I82" s="3">
        <v>20.9</v>
      </c>
      <c r="J82" s="1" t="s">
        <v>0</v>
      </c>
      <c r="K82" t="s">
        <v>226</v>
      </c>
      <c r="L82" s="1" t="s">
        <v>146</v>
      </c>
      <c r="M82" s="1" t="s">
        <v>146</v>
      </c>
      <c r="N82" t="b">
        <f>IF(COUNTIF(carcinogens!$A$2:$A$35,F82),TRUE,FALSE)</f>
        <v>1</v>
      </c>
      <c r="O82" t="b">
        <f t="shared" si="3"/>
        <v>0</v>
      </c>
      <c r="P82" t="b">
        <f t="shared" si="4"/>
        <v>0</v>
      </c>
      <c r="Q82" t="str">
        <f>VLOOKUP(C82,'Feedstock source'!$A$1:$B$8,2,FALSE)</f>
        <v>wood</v>
      </c>
      <c r="R82" t="str">
        <f>VLOOKUP($F82,'PAHs abbreviations'!$A$2:$B$17,2,FALSE)</f>
        <v>Cry</v>
      </c>
    </row>
    <row r="83" spans="1:18">
      <c r="A83" t="s">
        <v>144</v>
      </c>
      <c r="B83" t="s">
        <v>43</v>
      </c>
      <c r="C83" t="s">
        <v>136</v>
      </c>
      <c r="D83">
        <v>750</v>
      </c>
      <c r="E83" s="1" t="s">
        <v>146</v>
      </c>
      <c r="F83" t="s">
        <v>56</v>
      </c>
      <c r="G83" s="1" t="s">
        <v>46</v>
      </c>
      <c r="H83" s="3">
        <v>135</v>
      </c>
      <c r="I83" s="3">
        <v>135</v>
      </c>
      <c r="J83" s="1" t="s">
        <v>0</v>
      </c>
      <c r="K83" t="s">
        <v>227</v>
      </c>
      <c r="L83" s="1" t="s">
        <v>146</v>
      </c>
      <c r="M83" s="1" t="s">
        <v>146</v>
      </c>
      <c r="N83" t="b">
        <f>IF(COUNTIF(carcinogens!$A$2:$A$35,F83),TRUE,FALSE)</f>
        <v>1</v>
      </c>
      <c r="O83" t="b">
        <f t="shared" si="3"/>
        <v>0</v>
      </c>
      <c r="P83" t="b">
        <f t="shared" si="4"/>
        <v>0</v>
      </c>
      <c r="Q83" t="str">
        <f>VLOOKUP(C83,'Feedstock source'!$A$1:$B$8,2,FALSE)</f>
        <v>wood</v>
      </c>
      <c r="R83" t="str">
        <f>VLOOKUP($F83,'PAHs abbreviations'!$A$2:$B$17,2,FALSE)</f>
        <v>Cry</v>
      </c>
    </row>
    <row r="84" spans="1:18">
      <c r="A84" t="s">
        <v>144</v>
      </c>
      <c r="B84" t="s">
        <v>43</v>
      </c>
      <c r="C84" t="s">
        <v>136</v>
      </c>
      <c r="D84">
        <v>750</v>
      </c>
      <c r="E84" s="1" t="s">
        <v>146</v>
      </c>
      <c r="F84" t="s">
        <v>62</v>
      </c>
      <c r="G84" s="1" t="s">
        <v>46</v>
      </c>
      <c r="H84" s="3">
        <v>2.17</v>
      </c>
      <c r="I84" s="3">
        <v>2.17</v>
      </c>
      <c r="J84" s="1" t="s">
        <v>0</v>
      </c>
      <c r="K84" t="s">
        <v>226</v>
      </c>
      <c r="L84" s="1" t="s">
        <v>146</v>
      </c>
      <c r="M84" s="1" t="s">
        <v>146</v>
      </c>
      <c r="N84" t="b">
        <f>IF(COUNTIF(carcinogens!$A$2:$A$35,F84),TRUE,FALSE)</f>
        <v>1</v>
      </c>
      <c r="O84" t="b">
        <f t="shared" si="3"/>
        <v>0</v>
      </c>
      <c r="P84" t="b">
        <f t="shared" si="4"/>
        <v>0</v>
      </c>
      <c r="Q84" t="str">
        <f>VLOOKUP(C84,'Feedstock source'!$A$1:$B$8,2,FALSE)</f>
        <v>wood</v>
      </c>
      <c r="R84" t="str">
        <f>VLOOKUP($F84,'PAHs abbreviations'!$A$2:$B$17,2,FALSE)</f>
        <v>DB(ah)A</v>
      </c>
    </row>
    <row r="85" spans="1:18">
      <c r="A85" t="s">
        <v>144</v>
      </c>
      <c r="B85" t="s">
        <v>43</v>
      </c>
      <c r="C85" t="s">
        <v>136</v>
      </c>
      <c r="D85">
        <v>750</v>
      </c>
      <c r="E85" s="1" t="s">
        <v>146</v>
      </c>
      <c r="F85" t="s">
        <v>62</v>
      </c>
      <c r="G85" s="1" t="s">
        <v>46</v>
      </c>
      <c r="H85" s="3">
        <v>12</v>
      </c>
      <c r="I85" s="3">
        <v>12</v>
      </c>
      <c r="J85" s="1" t="s">
        <v>0</v>
      </c>
      <c r="K85" t="s">
        <v>227</v>
      </c>
      <c r="L85" s="1" t="s">
        <v>146</v>
      </c>
      <c r="M85" s="1" t="s">
        <v>146</v>
      </c>
      <c r="N85" t="b">
        <f>IF(COUNTIF(carcinogens!$A$2:$A$35,F85),TRUE,FALSE)</f>
        <v>1</v>
      </c>
      <c r="O85" t="b">
        <f t="shared" si="3"/>
        <v>0</v>
      </c>
      <c r="P85" t="b">
        <f t="shared" si="4"/>
        <v>0</v>
      </c>
      <c r="Q85" t="str">
        <f>VLOOKUP(C85,'Feedstock source'!$A$1:$B$8,2,FALSE)</f>
        <v>wood</v>
      </c>
      <c r="R85" t="str">
        <f>VLOOKUP($F85,'PAHs abbreviations'!$A$2:$B$17,2,FALSE)</f>
        <v>DB(ah)A</v>
      </c>
    </row>
    <row r="86" spans="1:18">
      <c r="A86" t="s">
        <v>144</v>
      </c>
      <c r="B86" t="s">
        <v>43</v>
      </c>
      <c r="C86" t="s">
        <v>136</v>
      </c>
      <c r="D86">
        <v>750</v>
      </c>
      <c r="E86" s="1" t="s">
        <v>146</v>
      </c>
      <c r="F86" t="s">
        <v>53</v>
      </c>
      <c r="G86" s="1" t="s">
        <v>46</v>
      </c>
      <c r="H86" s="3">
        <v>43.9</v>
      </c>
      <c r="I86" s="3">
        <v>43.9</v>
      </c>
      <c r="J86" s="1" t="s">
        <v>0</v>
      </c>
      <c r="K86" t="s">
        <v>226</v>
      </c>
      <c r="L86" s="1" t="s">
        <v>146</v>
      </c>
      <c r="M86" s="1" t="s">
        <v>146</v>
      </c>
      <c r="N86" t="b">
        <f>IF(COUNTIF(carcinogens!$A$2:$A$35,F86),TRUE,FALSE)</f>
        <v>0</v>
      </c>
      <c r="O86" t="b">
        <f t="shared" si="3"/>
        <v>0</v>
      </c>
      <c r="P86" t="b">
        <f t="shared" si="4"/>
        <v>0</v>
      </c>
      <c r="Q86" t="str">
        <f>VLOOKUP(C86,'Feedstock source'!$A$1:$B$8,2,FALSE)</f>
        <v>wood</v>
      </c>
      <c r="R86" t="str">
        <f>VLOOKUP($F86,'PAHs abbreviations'!$A$2:$B$17,2,FALSE)</f>
        <v>Flt</v>
      </c>
    </row>
    <row r="87" spans="1:18">
      <c r="A87" t="s">
        <v>144</v>
      </c>
      <c r="B87" t="s">
        <v>43</v>
      </c>
      <c r="C87" t="s">
        <v>136</v>
      </c>
      <c r="D87">
        <v>750</v>
      </c>
      <c r="E87" s="1" t="s">
        <v>146</v>
      </c>
      <c r="F87" t="s">
        <v>53</v>
      </c>
      <c r="G87" s="1" t="s">
        <v>46</v>
      </c>
      <c r="H87" s="3">
        <v>425</v>
      </c>
      <c r="I87" s="3">
        <v>425</v>
      </c>
      <c r="J87" s="1" t="s">
        <v>0</v>
      </c>
      <c r="K87" t="s">
        <v>227</v>
      </c>
      <c r="L87" s="1" t="s">
        <v>146</v>
      </c>
      <c r="M87" s="1" t="s">
        <v>146</v>
      </c>
      <c r="N87" t="b">
        <f>IF(COUNTIF(carcinogens!$A$2:$A$35,F87),TRUE,FALSE)</f>
        <v>0</v>
      </c>
      <c r="O87" t="b">
        <f t="shared" si="3"/>
        <v>0</v>
      </c>
      <c r="P87" t="b">
        <f t="shared" si="4"/>
        <v>0</v>
      </c>
      <c r="Q87" t="str">
        <f>VLOOKUP(C87,'Feedstock source'!$A$1:$B$8,2,FALSE)</f>
        <v>wood</v>
      </c>
      <c r="R87" t="str">
        <f>VLOOKUP($F87,'PAHs abbreviations'!$A$2:$B$17,2,FALSE)</f>
        <v>Flt</v>
      </c>
    </row>
    <row r="88" spans="1:18">
      <c r="A88" t="s">
        <v>144</v>
      </c>
      <c r="B88" t="s">
        <v>43</v>
      </c>
      <c r="C88" t="s">
        <v>136</v>
      </c>
      <c r="D88">
        <v>750</v>
      </c>
      <c r="E88" s="1" t="s">
        <v>146</v>
      </c>
      <c r="F88" t="s">
        <v>50</v>
      </c>
      <c r="G88" s="1" t="s">
        <v>46</v>
      </c>
      <c r="H88" s="3">
        <v>127</v>
      </c>
      <c r="I88" s="3">
        <v>127</v>
      </c>
      <c r="J88" s="1" t="s">
        <v>0</v>
      </c>
      <c r="K88" t="s">
        <v>226</v>
      </c>
      <c r="L88" s="1" t="s">
        <v>146</v>
      </c>
      <c r="M88" s="1" t="s">
        <v>146</v>
      </c>
      <c r="N88" t="b">
        <f>IF(COUNTIF(carcinogens!$A$2:$A$35,F88),TRUE,FALSE)</f>
        <v>0</v>
      </c>
      <c r="O88" t="b">
        <f t="shared" si="3"/>
        <v>0</v>
      </c>
      <c r="P88" t="b">
        <f t="shared" si="4"/>
        <v>0</v>
      </c>
      <c r="Q88" t="str">
        <f>VLOOKUP(C88,'Feedstock source'!$A$1:$B$8,2,FALSE)</f>
        <v>wood</v>
      </c>
      <c r="R88" t="str">
        <f>VLOOKUP($F88,'PAHs abbreviations'!$A$2:$B$17,2,FALSE)</f>
        <v>Flu</v>
      </c>
    </row>
    <row r="89" spans="1:18">
      <c r="A89" t="s">
        <v>144</v>
      </c>
      <c r="B89" t="s">
        <v>43</v>
      </c>
      <c r="C89" t="s">
        <v>136</v>
      </c>
      <c r="D89">
        <v>750</v>
      </c>
      <c r="E89" s="1" t="s">
        <v>146</v>
      </c>
      <c r="F89" t="s">
        <v>50</v>
      </c>
      <c r="G89" s="1" t="s">
        <v>46</v>
      </c>
      <c r="H89" s="3">
        <v>1403</v>
      </c>
      <c r="I89" s="3">
        <v>1403</v>
      </c>
      <c r="J89" s="1" t="s">
        <v>0</v>
      </c>
      <c r="K89" t="s">
        <v>227</v>
      </c>
      <c r="L89" s="1" t="s">
        <v>146</v>
      </c>
      <c r="M89" s="1" t="s">
        <v>146</v>
      </c>
      <c r="N89" t="b">
        <f>IF(COUNTIF(carcinogens!$A$2:$A$35,F89),TRUE,FALSE)</f>
        <v>0</v>
      </c>
      <c r="O89" t="b">
        <f t="shared" si="3"/>
        <v>0</v>
      </c>
      <c r="P89" t="b">
        <f t="shared" si="4"/>
        <v>0</v>
      </c>
      <c r="Q89" t="str">
        <f>VLOOKUP(C89,'Feedstock source'!$A$1:$B$8,2,FALSE)</f>
        <v>wood</v>
      </c>
      <c r="R89" t="str">
        <f>VLOOKUP($F89,'PAHs abbreviations'!$A$2:$B$17,2,FALSE)</f>
        <v>Flu</v>
      </c>
    </row>
    <row r="90" spans="1:18">
      <c r="A90" t="s">
        <v>144</v>
      </c>
      <c r="B90" t="s">
        <v>43</v>
      </c>
      <c r="C90" t="s">
        <v>136</v>
      </c>
      <c r="D90">
        <v>750</v>
      </c>
      <c r="E90" s="1" t="s">
        <v>146</v>
      </c>
      <c r="F90" t="s">
        <v>60</v>
      </c>
      <c r="G90" s="1" t="s">
        <v>46</v>
      </c>
      <c r="H90" s="3">
        <v>7.91</v>
      </c>
      <c r="I90" s="3">
        <v>7.91</v>
      </c>
      <c r="J90" s="1" t="s">
        <v>0</v>
      </c>
      <c r="K90" t="s">
        <v>226</v>
      </c>
      <c r="L90" s="1" t="s">
        <v>146</v>
      </c>
      <c r="M90" s="1" t="s">
        <v>146</v>
      </c>
      <c r="N90" t="b">
        <f>IF(COUNTIF(carcinogens!$A$2:$A$35,F90),TRUE,FALSE)</f>
        <v>1</v>
      </c>
      <c r="O90" t="b">
        <f t="shared" si="3"/>
        <v>0</v>
      </c>
      <c r="P90" t="b">
        <f t="shared" si="4"/>
        <v>0</v>
      </c>
      <c r="Q90" t="str">
        <f>VLOOKUP(C90,'Feedstock source'!$A$1:$B$8,2,FALSE)</f>
        <v>wood</v>
      </c>
      <c r="R90" t="str">
        <f>VLOOKUP($F90,'PAHs abbreviations'!$A$2:$B$17,2,FALSE)</f>
        <v>IP</v>
      </c>
    </row>
    <row r="91" spans="1:18">
      <c r="A91" t="s">
        <v>144</v>
      </c>
      <c r="B91" t="s">
        <v>43</v>
      </c>
      <c r="C91" t="s">
        <v>136</v>
      </c>
      <c r="D91">
        <v>750</v>
      </c>
      <c r="E91" s="1" t="s">
        <v>146</v>
      </c>
      <c r="F91" t="s">
        <v>60</v>
      </c>
      <c r="G91" s="1" t="s">
        <v>46</v>
      </c>
      <c r="H91" s="3">
        <v>51.5</v>
      </c>
      <c r="I91" s="3">
        <v>51.5</v>
      </c>
      <c r="J91" s="1" t="s">
        <v>0</v>
      </c>
      <c r="K91" t="s">
        <v>227</v>
      </c>
      <c r="L91" s="1" t="s">
        <v>146</v>
      </c>
      <c r="M91" s="1" t="s">
        <v>146</v>
      </c>
      <c r="N91" t="b">
        <f>IF(COUNTIF(carcinogens!$A$2:$A$35,F91),TRUE,FALSE)</f>
        <v>1</v>
      </c>
      <c r="O91" t="b">
        <f t="shared" si="3"/>
        <v>0</v>
      </c>
      <c r="P91" t="b">
        <f t="shared" si="4"/>
        <v>0</v>
      </c>
      <c r="Q91" t="str">
        <f>VLOOKUP(C91,'Feedstock source'!$A$1:$B$8,2,FALSE)</f>
        <v>wood</v>
      </c>
      <c r="R91" t="str">
        <f>VLOOKUP($F91,'PAHs abbreviations'!$A$2:$B$17,2,FALSE)</f>
        <v>IP</v>
      </c>
    </row>
    <row r="92" spans="1:18">
      <c r="A92" t="s">
        <v>144</v>
      </c>
      <c r="B92" t="s">
        <v>43</v>
      </c>
      <c r="C92" t="s">
        <v>136</v>
      </c>
      <c r="D92">
        <v>750</v>
      </c>
      <c r="E92" s="1" t="s">
        <v>146</v>
      </c>
      <c r="F92" t="s">
        <v>47</v>
      </c>
      <c r="G92" s="1" t="s">
        <v>46</v>
      </c>
      <c r="H92" s="3">
        <v>361</v>
      </c>
      <c r="I92" s="3">
        <v>361</v>
      </c>
      <c r="J92" s="1" t="s">
        <v>0</v>
      </c>
      <c r="K92" t="s">
        <v>226</v>
      </c>
      <c r="L92" s="1" t="s">
        <v>146</v>
      </c>
      <c r="M92" s="1" t="s">
        <v>146</v>
      </c>
      <c r="N92" t="b">
        <f>IF(COUNTIF(carcinogens!$A$2:$A$35,F92),TRUE,FALSE)</f>
        <v>0</v>
      </c>
      <c r="O92" t="b">
        <f t="shared" si="3"/>
        <v>0</v>
      </c>
      <c r="P92" t="b">
        <f t="shared" si="4"/>
        <v>0</v>
      </c>
      <c r="Q92" t="str">
        <f>VLOOKUP(C92,'Feedstock source'!$A$1:$B$8,2,FALSE)</f>
        <v>wood</v>
      </c>
      <c r="R92" t="str">
        <f>VLOOKUP($F92,'PAHs abbreviations'!$A$2:$B$17,2,FALSE)</f>
        <v>Nap</v>
      </c>
    </row>
    <row r="93" spans="1:18">
      <c r="A93" t="s">
        <v>144</v>
      </c>
      <c r="B93" t="s">
        <v>43</v>
      </c>
      <c r="C93" t="s">
        <v>136</v>
      </c>
      <c r="D93">
        <v>750</v>
      </c>
      <c r="E93" s="1" t="s">
        <v>146</v>
      </c>
      <c r="F93" t="s">
        <v>47</v>
      </c>
      <c r="G93" s="1" t="s">
        <v>46</v>
      </c>
      <c r="H93" s="3">
        <v>3499</v>
      </c>
      <c r="I93" s="3">
        <v>3499</v>
      </c>
      <c r="J93" s="1" t="s">
        <v>0</v>
      </c>
      <c r="K93" t="s">
        <v>227</v>
      </c>
      <c r="L93" s="1" t="s">
        <v>146</v>
      </c>
      <c r="M93" s="1" t="s">
        <v>146</v>
      </c>
      <c r="N93" t="b">
        <f>IF(COUNTIF(carcinogens!$A$2:$A$35,F93),TRUE,FALSE)</f>
        <v>0</v>
      </c>
      <c r="O93" t="b">
        <f t="shared" si="3"/>
        <v>0</v>
      </c>
      <c r="P93" t="b">
        <f t="shared" si="4"/>
        <v>0</v>
      </c>
      <c r="Q93" t="str">
        <f>VLOOKUP(C93,'Feedstock source'!$A$1:$B$8,2,FALSE)</f>
        <v>wood</v>
      </c>
      <c r="R93" t="str">
        <f>VLOOKUP($F93,'PAHs abbreviations'!$A$2:$B$17,2,FALSE)</f>
        <v>Nap</v>
      </c>
    </row>
    <row r="94" spans="1:18">
      <c r="A94" t="s">
        <v>144</v>
      </c>
      <c r="B94" t="s">
        <v>43</v>
      </c>
      <c r="C94" t="s">
        <v>136</v>
      </c>
      <c r="D94">
        <v>750</v>
      </c>
      <c r="E94" s="1" t="s">
        <v>146</v>
      </c>
      <c r="F94" t="s">
        <v>51</v>
      </c>
      <c r="G94" s="1" t="s">
        <v>46</v>
      </c>
      <c r="H94" s="3">
        <v>118</v>
      </c>
      <c r="I94" s="3">
        <v>118</v>
      </c>
      <c r="J94" s="1" t="s">
        <v>0</v>
      </c>
      <c r="K94" t="s">
        <v>226</v>
      </c>
      <c r="L94" s="1" t="s">
        <v>146</v>
      </c>
      <c r="M94" s="1" t="s">
        <v>146</v>
      </c>
      <c r="N94" t="b">
        <f>IF(COUNTIF(carcinogens!$A$2:$A$35,F94),TRUE,FALSE)</f>
        <v>0</v>
      </c>
      <c r="O94" t="b">
        <f t="shared" si="3"/>
        <v>0</v>
      </c>
      <c r="P94" t="b">
        <f t="shared" si="4"/>
        <v>0</v>
      </c>
      <c r="Q94" t="str">
        <f>VLOOKUP(C94,'Feedstock source'!$A$1:$B$8,2,FALSE)</f>
        <v>wood</v>
      </c>
      <c r="R94" t="str">
        <f>VLOOKUP($F94,'PAHs abbreviations'!$A$2:$B$17,2,FALSE)</f>
        <v>Phen</v>
      </c>
    </row>
    <row r="95" spans="1:18">
      <c r="A95" t="s">
        <v>144</v>
      </c>
      <c r="B95" t="s">
        <v>43</v>
      </c>
      <c r="C95" t="s">
        <v>136</v>
      </c>
      <c r="D95">
        <v>750</v>
      </c>
      <c r="E95" s="1" t="s">
        <v>146</v>
      </c>
      <c r="F95" t="s">
        <v>51</v>
      </c>
      <c r="G95" s="1" t="s">
        <v>46</v>
      </c>
      <c r="H95" s="3">
        <v>1300</v>
      </c>
      <c r="I95" s="3">
        <v>1300</v>
      </c>
      <c r="J95" s="1" t="s">
        <v>0</v>
      </c>
      <c r="K95" t="s">
        <v>227</v>
      </c>
      <c r="L95" s="1" t="s">
        <v>146</v>
      </c>
      <c r="M95" s="1" t="s">
        <v>146</v>
      </c>
      <c r="N95" t="b">
        <f>IF(COUNTIF(carcinogens!$A$2:$A$35,F95),TRUE,FALSE)</f>
        <v>0</v>
      </c>
      <c r="O95" t="b">
        <f t="shared" si="3"/>
        <v>0</v>
      </c>
      <c r="P95" t="b">
        <f t="shared" si="4"/>
        <v>0</v>
      </c>
      <c r="Q95" t="str">
        <f>VLOOKUP(C95,'Feedstock source'!$A$1:$B$8,2,FALSE)</f>
        <v>wood</v>
      </c>
      <c r="R95" t="str">
        <f>VLOOKUP($F95,'PAHs abbreviations'!$A$2:$B$17,2,FALSE)</f>
        <v>Phen</v>
      </c>
    </row>
    <row r="96" spans="1:18">
      <c r="A96" t="s">
        <v>144</v>
      </c>
      <c r="B96" t="s">
        <v>43</v>
      </c>
      <c r="C96" t="s">
        <v>136</v>
      </c>
      <c r="D96">
        <v>750</v>
      </c>
      <c r="E96" s="1" t="s">
        <v>146</v>
      </c>
      <c r="F96" t="s">
        <v>54</v>
      </c>
      <c r="G96" s="1" t="s">
        <v>46</v>
      </c>
      <c r="H96" s="3">
        <v>39.700000000000003</v>
      </c>
      <c r="I96" s="3">
        <v>39.700000000000003</v>
      </c>
      <c r="J96" s="1" t="s">
        <v>0</v>
      </c>
      <c r="K96" t="s">
        <v>226</v>
      </c>
      <c r="L96" s="1" t="s">
        <v>146</v>
      </c>
      <c r="M96" s="1" t="s">
        <v>146</v>
      </c>
      <c r="N96" t="b">
        <f>IF(COUNTIF(carcinogens!$A$2:$A$35,F96),TRUE,FALSE)</f>
        <v>0</v>
      </c>
      <c r="O96" t="b">
        <f t="shared" si="3"/>
        <v>0</v>
      </c>
      <c r="P96" t="b">
        <f t="shared" si="4"/>
        <v>0</v>
      </c>
      <c r="Q96" t="str">
        <f>VLOOKUP(C96,'Feedstock source'!$A$1:$B$8,2,FALSE)</f>
        <v>wood</v>
      </c>
      <c r="R96" t="str">
        <f>VLOOKUP($F96,'PAHs abbreviations'!$A$2:$B$17,2,FALSE)</f>
        <v>Pyr</v>
      </c>
    </row>
    <row r="97" spans="1:18">
      <c r="A97" t="s">
        <v>144</v>
      </c>
      <c r="B97" t="s">
        <v>43</v>
      </c>
      <c r="C97" t="s">
        <v>136</v>
      </c>
      <c r="D97">
        <v>750</v>
      </c>
      <c r="E97" s="1" t="s">
        <v>146</v>
      </c>
      <c r="F97" t="s">
        <v>54</v>
      </c>
      <c r="G97" s="1" t="s">
        <v>46</v>
      </c>
      <c r="H97" s="3">
        <v>390</v>
      </c>
      <c r="I97" s="3">
        <v>390</v>
      </c>
      <c r="J97" s="1" t="s">
        <v>0</v>
      </c>
      <c r="K97" t="s">
        <v>227</v>
      </c>
      <c r="L97" s="1" t="s">
        <v>146</v>
      </c>
      <c r="M97" s="1" t="s">
        <v>146</v>
      </c>
      <c r="N97" t="b">
        <f>IF(COUNTIF(carcinogens!$A$2:$A$35,F97),TRUE,FALSE)</f>
        <v>0</v>
      </c>
      <c r="O97" t="b">
        <f t="shared" si="3"/>
        <v>0</v>
      </c>
      <c r="P97" t="b">
        <f t="shared" si="4"/>
        <v>0</v>
      </c>
      <c r="Q97" t="str">
        <f>VLOOKUP(C97,'Feedstock source'!$A$1:$B$8,2,FALSE)</f>
        <v>wood</v>
      </c>
      <c r="R97" t="str">
        <f>VLOOKUP($F97,'PAHs abbreviations'!$A$2:$B$17,2,FALSE)</f>
        <v>Pyr</v>
      </c>
    </row>
    <row r="98" spans="1:18">
      <c r="A98" t="s">
        <v>142</v>
      </c>
      <c r="B98" t="s">
        <v>127</v>
      </c>
      <c r="C98" t="s">
        <v>134</v>
      </c>
      <c r="D98">
        <v>600</v>
      </c>
      <c r="E98" s="1" t="s">
        <v>146</v>
      </c>
      <c r="F98" t="s">
        <v>49</v>
      </c>
      <c r="G98" s="1" t="s">
        <v>46</v>
      </c>
      <c r="H98" s="3">
        <v>73</v>
      </c>
      <c r="I98" s="3">
        <v>73</v>
      </c>
      <c r="J98" s="1" t="s">
        <v>0</v>
      </c>
      <c r="L98" s="1" t="s">
        <v>146</v>
      </c>
      <c r="M98" s="1" t="s">
        <v>146</v>
      </c>
      <c r="N98" t="b">
        <f>IF(COUNTIF(carcinogens!$A$2:$A$35,F98),TRUE,FALSE)</f>
        <v>0</v>
      </c>
      <c r="O98" t="b">
        <f t="shared" ref="O98:O129" si="5">IF(ISNUMBER(H98),FALSE,TRUE)</f>
        <v>0</v>
      </c>
      <c r="P98" t="b">
        <f t="shared" si="4"/>
        <v>0</v>
      </c>
      <c r="Q98" t="str">
        <f>VLOOKUP(C98,'Feedstock source'!$A$1:$B$8,2,FALSE)</f>
        <v>sludge</v>
      </c>
      <c r="R98" t="str">
        <f>VLOOKUP($F98,'PAHs abbreviations'!$A$2:$B$17,2,FALSE)</f>
        <v>Ace</v>
      </c>
    </row>
    <row r="99" spans="1:18">
      <c r="A99" t="s">
        <v>142</v>
      </c>
      <c r="B99" t="s">
        <v>127</v>
      </c>
      <c r="C99" t="s">
        <v>134</v>
      </c>
      <c r="D99">
        <v>600</v>
      </c>
      <c r="E99" s="1" t="s">
        <v>146</v>
      </c>
      <c r="F99" t="s">
        <v>48</v>
      </c>
      <c r="G99" s="1" t="s">
        <v>46</v>
      </c>
      <c r="H99" s="3">
        <v>257</v>
      </c>
      <c r="I99" s="3">
        <v>257</v>
      </c>
      <c r="J99" s="1" t="s">
        <v>0</v>
      </c>
      <c r="L99" s="1" t="s">
        <v>146</v>
      </c>
      <c r="M99" s="1" t="s">
        <v>146</v>
      </c>
      <c r="N99" t="b">
        <f>IF(COUNTIF(carcinogens!$A$2:$A$35,F99),TRUE,FALSE)</f>
        <v>0</v>
      </c>
      <c r="O99" t="b">
        <f t="shared" si="5"/>
        <v>0</v>
      </c>
      <c r="P99" t="b">
        <f t="shared" si="4"/>
        <v>0</v>
      </c>
      <c r="Q99" t="str">
        <f>VLOOKUP(C99,'Feedstock source'!$A$1:$B$8,2,FALSE)</f>
        <v>sludge</v>
      </c>
      <c r="R99" t="str">
        <f>VLOOKUP($F99,'PAHs abbreviations'!$A$2:$B$17,2,FALSE)</f>
        <v>Acy</v>
      </c>
    </row>
    <row r="100" spans="1:18">
      <c r="A100" t="s">
        <v>142</v>
      </c>
      <c r="B100" t="s">
        <v>127</v>
      </c>
      <c r="C100" t="s">
        <v>134</v>
      </c>
      <c r="D100">
        <v>600</v>
      </c>
      <c r="E100" s="1" t="s">
        <v>146</v>
      </c>
      <c r="F100" t="s">
        <v>52</v>
      </c>
      <c r="G100" s="1" t="s">
        <v>46</v>
      </c>
      <c r="H100" s="3">
        <v>191</v>
      </c>
      <c r="I100" s="3">
        <v>191</v>
      </c>
      <c r="J100" s="1" t="s">
        <v>0</v>
      </c>
      <c r="L100" s="1" t="s">
        <v>146</v>
      </c>
      <c r="M100" s="1" t="s">
        <v>146</v>
      </c>
      <c r="N100" t="b">
        <f>IF(COUNTIF(carcinogens!$A$2:$A$35,F100),TRUE,FALSE)</f>
        <v>0</v>
      </c>
      <c r="O100" t="b">
        <f t="shared" si="5"/>
        <v>0</v>
      </c>
      <c r="P100" t="b">
        <f t="shared" si="4"/>
        <v>0</v>
      </c>
      <c r="Q100" t="str">
        <f>VLOOKUP(C100,'Feedstock source'!$A$1:$B$8,2,FALSE)</f>
        <v>sludge</v>
      </c>
      <c r="R100" t="str">
        <f>VLOOKUP($F100,'PAHs abbreviations'!$A$2:$B$17,2,FALSE)</f>
        <v>Ant</v>
      </c>
    </row>
    <row r="101" spans="1:18">
      <c r="A101" t="s">
        <v>142</v>
      </c>
      <c r="B101" t="s">
        <v>127</v>
      </c>
      <c r="C101" t="s">
        <v>134</v>
      </c>
      <c r="D101">
        <v>600</v>
      </c>
      <c r="E101" s="1" t="s">
        <v>146</v>
      </c>
      <c r="F101" t="s">
        <v>55</v>
      </c>
      <c r="G101" s="1" t="s">
        <v>46</v>
      </c>
      <c r="H101" s="3">
        <v>96.1</v>
      </c>
      <c r="I101" s="3">
        <v>96.1</v>
      </c>
      <c r="J101" s="1" t="s">
        <v>0</v>
      </c>
      <c r="L101" s="1" t="s">
        <v>146</v>
      </c>
      <c r="M101" s="1" t="s">
        <v>146</v>
      </c>
      <c r="N101" t="b">
        <f>IF(COUNTIF(carcinogens!$A$2:$A$35,F101),TRUE,FALSE)</f>
        <v>1</v>
      </c>
      <c r="O101" t="b">
        <f t="shared" si="5"/>
        <v>0</v>
      </c>
      <c r="P101" t="b">
        <f t="shared" si="4"/>
        <v>0</v>
      </c>
      <c r="Q101" t="str">
        <f>VLOOKUP(C101,'Feedstock source'!$A$1:$B$8,2,FALSE)</f>
        <v>sludge</v>
      </c>
      <c r="R101" t="str">
        <f>VLOOKUP($F101,'PAHs abbreviations'!$A$2:$B$17,2,FALSE)</f>
        <v>B(a)A</v>
      </c>
    </row>
    <row r="102" spans="1:18">
      <c r="A102" t="s">
        <v>142</v>
      </c>
      <c r="B102" t="s">
        <v>127</v>
      </c>
      <c r="C102" t="s">
        <v>134</v>
      </c>
      <c r="D102">
        <v>600</v>
      </c>
      <c r="E102" s="1" t="s">
        <v>146</v>
      </c>
      <c r="F102" t="s">
        <v>59</v>
      </c>
      <c r="G102" s="1" t="s">
        <v>46</v>
      </c>
      <c r="H102" s="3">
        <v>36.200000000000003</v>
      </c>
      <c r="I102" s="3">
        <v>36.200000000000003</v>
      </c>
      <c r="J102" s="1" t="s">
        <v>0</v>
      </c>
      <c r="L102" s="1" t="s">
        <v>146</v>
      </c>
      <c r="M102" s="1" t="s">
        <v>146</v>
      </c>
      <c r="N102" t="b">
        <f>IF(COUNTIF(carcinogens!$A$2:$A$35,F102),TRUE,FALSE)</f>
        <v>1</v>
      </c>
      <c r="O102" t="b">
        <f t="shared" si="5"/>
        <v>0</v>
      </c>
      <c r="P102" t="b">
        <f t="shared" si="4"/>
        <v>0</v>
      </c>
      <c r="Q102" t="str">
        <f>VLOOKUP(C102,'Feedstock source'!$A$1:$B$8,2,FALSE)</f>
        <v>sludge</v>
      </c>
      <c r="R102" t="str">
        <f>VLOOKUP($F102,'PAHs abbreviations'!$A$2:$B$17,2,FALSE)</f>
        <v>B(a)P</v>
      </c>
    </row>
    <row r="103" spans="1:18">
      <c r="A103" t="s">
        <v>142</v>
      </c>
      <c r="B103" t="s">
        <v>127</v>
      </c>
      <c r="C103" t="s">
        <v>134</v>
      </c>
      <c r="D103">
        <v>600</v>
      </c>
      <c r="E103" s="1" t="s">
        <v>146</v>
      </c>
      <c r="F103" t="s">
        <v>57</v>
      </c>
      <c r="G103" s="1" t="s">
        <v>46</v>
      </c>
      <c r="H103" s="3">
        <v>26.8</v>
      </c>
      <c r="I103" s="3">
        <v>26.8</v>
      </c>
      <c r="J103" s="1" t="s">
        <v>0</v>
      </c>
      <c r="L103" s="1" t="s">
        <v>146</v>
      </c>
      <c r="M103" s="1" t="s">
        <v>146</v>
      </c>
      <c r="N103" t="b">
        <f>IF(COUNTIF(carcinogens!$A$2:$A$35,F103),TRUE,FALSE)</f>
        <v>1</v>
      </c>
      <c r="O103" t="b">
        <f t="shared" si="5"/>
        <v>0</v>
      </c>
      <c r="P103" t="b">
        <f t="shared" si="4"/>
        <v>0</v>
      </c>
      <c r="Q103" t="str">
        <f>VLOOKUP(C103,'Feedstock source'!$A$1:$B$8,2,FALSE)</f>
        <v>sludge</v>
      </c>
      <c r="R103" t="str">
        <f>VLOOKUP($F103,'PAHs abbreviations'!$A$2:$B$17,2,FALSE)</f>
        <v>B(b)F</v>
      </c>
    </row>
    <row r="104" spans="1:18">
      <c r="A104" t="s">
        <v>142</v>
      </c>
      <c r="B104" t="s">
        <v>127</v>
      </c>
      <c r="C104" t="s">
        <v>134</v>
      </c>
      <c r="D104">
        <v>600</v>
      </c>
      <c r="E104" s="1" t="s">
        <v>146</v>
      </c>
      <c r="F104" t="s">
        <v>61</v>
      </c>
      <c r="G104" s="1" t="s">
        <v>46</v>
      </c>
      <c r="H104" s="3">
        <v>9.15</v>
      </c>
      <c r="I104" s="3">
        <v>9.15</v>
      </c>
      <c r="J104" s="1" t="s">
        <v>0</v>
      </c>
      <c r="L104" s="1" t="s">
        <v>146</v>
      </c>
      <c r="M104" s="1" t="s">
        <v>146</v>
      </c>
      <c r="N104" t="b">
        <f>IF(COUNTIF(carcinogens!$A$2:$A$35,F104),TRUE,FALSE)</f>
        <v>1</v>
      </c>
      <c r="O104" t="b">
        <f t="shared" si="5"/>
        <v>0</v>
      </c>
      <c r="P104" t="b">
        <f t="shared" si="4"/>
        <v>0</v>
      </c>
      <c r="Q104" t="str">
        <f>VLOOKUP(C104,'Feedstock source'!$A$1:$B$8,2,FALSE)</f>
        <v>sludge</v>
      </c>
      <c r="R104" t="str">
        <f>VLOOKUP($F104,'PAHs abbreviations'!$A$2:$B$17,2,FALSE)</f>
        <v>B(ghi)P</v>
      </c>
    </row>
    <row r="105" spans="1:18">
      <c r="A105" t="s">
        <v>142</v>
      </c>
      <c r="B105" t="s">
        <v>127</v>
      </c>
      <c r="C105" t="s">
        <v>134</v>
      </c>
      <c r="D105">
        <v>600</v>
      </c>
      <c r="E105" s="1" t="s">
        <v>146</v>
      </c>
      <c r="F105" t="s">
        <v>58</v>
      </c>
      <c r="G105" s="1" t="s">
        <v>46</v>
      </c>
      <c r="H105" s="3">
        <v>14.4</v>
      </c>
      <c r="I105" s="3">
        <v>14.4</v>
      </c>
      <c r="J105" s="1" t="s">
        <v>0</v>
      </c>
      <c r="L105" s="1" t="s">
        <v>146</v>
      </c>
      <c r="M105" s="1" t="s">
        <v>146</v>
      </c>
      <c r="N105" t="b">
        <f>IF(COUNTIF(carcinogens!$A$2:$A$35,F105),TRUE,FALSE)</f>
        <v>1</v>
      </c>
      <c r="O105" t="b">
        <f t="shared" si="5"/>
        <v>0</v>
      </c>
      <c r="P105" t="b">
        <f t="shared" si="4"/>
        <v>0</v>
      </c>
      <c r="Q105" t="str">
        <f>VLOOKUP(C105,'Feedstock source'!$A$1:$B$8,2,FALSE)</f>
        <v>sludge</v>
      </c>
      <c r="R105" t="str">
        <f>VLOOKUP($F105,'PAHs abbreviations'!$A$2:$B$17,2,FALSE)</f>
        <v>B(k)F</v>
      </c>
    </row>
    <row r="106" spans="1:18">
      <c r="A106" t="s">
        <v>142</v>
      </c>
      <c r="B106" t="s">
        <v>127</v>
      </c>
      <c r="C106" t="s">
        <v>134</v>
      </c>
      <c r="D106">
        <v>600</v>
      </c>
      <c r="E106" s="1" t="s">
        <v>146</v>
      </c>
      <c r="F106" t="s">
        <v>56</v>
      </c>
      <c r="G106" s="1" t="s">
        <v>46</v>
      </c>
      <c r="H106" s="3">
        <v>145</v>
      </c>
      <c r="I106" s="3">
        <v>145</v>
      </c>
      <c r="J106" s="1" t="s">
        <v>0</v>
      </c>
      <c r="L106" s="1" t="s">
        <v>146</v>
      </c>
      <c r="M106" s="1" t="s">
        <v>146</v>
      </c>
      <c r="N106" t="b">
        <f>IF(COUNTIF(carcinogens!$A$2:$A$35,F106),TRUE,FALSE)</f>
        <v>1</v>
      </c>
      <c r="O106" t="b">
        <f t="shared" si="5"/>
        <v>0</v>
      </c>
      <c r="P106" t="b">
        <f t="shared" si="4"/>
        <v>0</v>
      </c>
      <c r="Q106" t="str">
        <f>VLOOKUP(C106,'Feedstock source'!$A$1:$B$8,2,FALSE)</f>
        <v>sludge</v>
      </c>
      <c r="R106" t="str">
        <f>VLOOKUP($F106,'PAHs abbreviations'!$A$2:$B$17,2,FALSE)</f>
        <v>Cry</v>
      </c>
    </row>
    <row r="107" spans="1:18">
      <c r="A107" t="s">
        <v>142</v>
      </c>
      <c r="B107" t="s">
        <v>127</v>
      </c>
      <c r="C107" t="s">
        <v>134</v>
      </c>
      <c r="D107">
        <v>600</v>
      </c>
      <c r="E107" s="1" t="s">
        <v>146</v>
      </c>
      <c r="F107" t="s">
        <v>62</v>
      </c>
      <c r="G107" s="1" t="s">
        <v>46</v>
      </c>
      <c r="H107" s="3">
        <v>5.91</v>
      </c>
      <c r="I107" s="3">
        <v>5.91</v>
      </c>
      <c r="J107" s="1" t="s">
        <v>0</v>
      </c>
      <c r="L107" s="1" t="s">
        <v>146</v>
      </c>
      <c r="M107" s="1" t="s">
        <v>146</v>
      </c>
      <c r="N107" t="b">
        <f>IF(COUNTIF(carcinogens!$A$2:$A$35,F107),TRUE,FALSE)</f>
        <v>1</v>
      </c>
      <c r="O107" t="b">
        <f t="shared" si="5"/>
        <v>0</v>
      </c>
      <c r="P107" t="b">
        <f t="shared" si="4"/>
        <v>0</v>
      </c>
      <c r="Q107" t="str">
        <f>VLOOKUP(C107,'Feedstock source'!$A$1:$B$8,2,FALSE)</f>
        <v>sludge</v>
      </c>
      <c r="R107" t="str">
        <f>VLOOKUP($F107,'PAHs abbreviations'!$A$2:$B$17,2,FALSE)</f>
        <v>DB(ah)A</v>
      </c>
    </row>
    <row r="108" spans="1:18">
      <c r="A108" t="s">
        <v>142</v>
      </c>
      <c r="B108" t="s">
        <v>127</v>
      </c>
      <c r="C108" t="s">
        <v>134</v>
      </c>
      <c r="D108">
        <v>600</v>
      </c>
      <c r="E108" s="1" t="s">
        <v>146</v>
      </c>
      <c r="F108" t="s">
        <v>53</v>
      </c>
      <c r="G108" s="1" t="s">
        <v>46</v>
      </c>
      <c r="H108" s="3">
        <v>126</v>
      </c>
      <c r="I108" s="3">
        <v>126</v>
      </c>
      <c r="J108" s="1" t="s">
        <v>0</v>
      </c>
      <c r="L108" s="1" t="s">
        <v>146</v>
      </c>
      <c r="M108" s="1" t="s">
        <v>146</v>
      </c>
      <c r="N108" t="b">
        <f>IF(COUNTIF(carcinogens!$A$2:$A$35,F108),TRUE,FALSE)</f>
        <v>0</v>
      </c>
      <c r="O108" t="b">
        <f t="shared" si="5"/>
        <v>0</v>
      </c>
      <c r="P108" t="b">
        <f t="shared" si="4"/>
        <v>0</v>
      </c>
      <c r="Q108" t="str">
        <f>VLOOKUP(C108,'Feedstock source'!$A$1:$B$8,2,FALSE)</f>
        <v>sludge</v>
      </c>
      <c r="R108" t="str">
        <f>VLOOKUP($F108,'PAHs abbreviations'!$A$2:$B$17,2,FALSE)</f>
        <v>Flt</v>
      </c>
    </row>
    <row r="109" spans="1:18">
      <c r="A109" t="s">
        <v>142</v>
      </c>
      <c r="B109" t="s">
        <v>127</v>
      </c>
      <c r="C109" t="s">
        <v>134</v>
      </c>
      <c r="D109">
        <v>600</v>
      </c>
      <c r="E109" s="1" t="s">
        <v>146</v>
      </c>
      <c r="F109" t="s">
        <v>50</v>
      </c>
      <c r="G109" s="1" t="s">
        <v>46</v>
      </c>
      <c r="H109" s="3">
        <v>470</v>
      </c>
      <c r="I109" s="3">
        <v>470</v>
      </c>
      <c r="J109" s="1" t="s">
        <v>0</v>
      </c>
      <c r="L109" s="1" t="s">
        <v>146</v>
      </c>
      <c r="M109" s="1" t="s">
        <v>146</v>
      </c>
      <c r="N109" t="b">
        <f>IF(COUNTIF(carcinogens!$A$2:$A$35,F109),TRUE,FALSE)</f>
        <v>0</v>
      </c>
      <c r="O109" t="b">
        <f t="shared" si="5"/>
        <v>0</v>
      </c>
      <c r="P109" t="b">
        <f t="shared" si="4"/>
        <v>0</v>
      </c>
      <c r="Q109" t="str">
        <f>VLOOKUP(C109,'Feedstock source'!$A$1:$B$8,2,FALSE)</f>
        <v>sludge</v>
      </c>
      <c r="R109" t="str">
        <f>VLOOKUP($F109,'PAHs abbreviations'!$A$2:$B$17,2,FALSE)</f>
        <v>Flu</v>
      </c>
    </row>
    <row r="110" spans="1:18">
      <c r="A110" t="s">
        <v>142</v>
      </c>
      <c r="B110" t="s">
        <v>127</v>
      </c>
      <c r="C110" t="s">
        <v>134</v>
      </c>
      <c r="D110">
        <v>600</v>
      </c>
      <c r="E110" s="1" t="s">
        <v>146</v>
      </c>
      <c r="F110" t="s">
        <v>60</v>
      </c>
      <c r="G110" s="1" t="s">
        <v>46</v>
      </c>
      <c r="H110" s="3">
        <v>13.1</v>
      </c>
      <c r="I110" s="3">
        <v>13.1</v>
      </c>
      <c r="J110" s="1" t="s">
        <v>0</v>
      </c>
      <c r="L110" s="1" t="s">
        <v>146</v>
      </c>
      <c r="M110" s="1" t="s">
        <v>146</v>
      </c>
      <c r="N110" t="b">
        <f>IF(COUNTIF(carcinogens!$A$2:$A$35,F110),TRUE,FALSE)</f>
        <v>1</v>
      </c>
      <c r="O110" t="b">
        <f t="shared" si="5"/>
        <v>0</v>
      </c>
      <c r="P110" t="b">
        <f t="shared" si="4"/>
        <v>0</v>
      </c>
      <c r="Q110" t="str">
        <f>VLOOKUP(C110,'Feedstock source'!$A$1:$B$8,2,FALSE)</f>
        <v>sludge</v>
      </c>
      <c r="R110" t="str">
        <f>VLOOKUP($F110,'PAHs abbreviations'!$A$2:$B$17,2,FALSE)</f>
        <v>IP</v>
      </c>
    </row>
    <row r="111" spans="1:18">
      <c r="A111" t="s">
        <v>142</v>
      </c>
      <c r="B111" t="s">
        <v>127</v>
      </c>
      <c r="C111" t="s">
        <v>134</v>
      </c>
      <c r="D111">
        <v>600</v>
      </c>
      <c r="E111" s="1" t="s">
        <v>146</v>
      </c>
      <c r="F111" t="s">
        <v>47</v>
      </c>
      <c r="G111" s="1" t="s">
        <v>46</v>
      </c>
      <c r="H111" s="3">
        <v>2190</v>
      </c>
      <c r="I111" s="3">
        <v>2190</v>
      </c>
      <c r="J111" s="1" t="s">
        <v>0</v>
      </c>
      <c r="L111" s="1" t="s">
        <v>146</v>
      </c>
      <c r="M111" s="1" t="s">
        <v>146</v>
      </c>
      <c r="N111" t="b">
        <f>IF(COUNTIF(carcinogens!$A$2:$A$35,F111),TRUE,FALSE)</f>
        <v>0</v>
      </c>
      <c r="O111" t="b">
        <f t="shared" si="5"/>
        <v>0</v>
      </c>
      <c r="P111" t="b">
        <f t="shared" si="4"/>
        <v>0</v>
      </c>
      <c r="Q111" t="str">
        <f>VLOOKUP(C111,'Feedstock source'!$A$1:$B$8,2,FALSE)</f>
        <v>sludge</v>
      </c>
      <c r="R111" t="str">
        <f>VLOOKUP($F111,'PAHs abbreviations'!$A$2:$B$17,2,FALSE)</f>
        <v>Nap</v>
      </c>
    </row>
    <row r="112" spans="1:18">
      <c r="A112" t="s">
        <v>142</v>
      </c>
      <c r="B112" t="s">
        <v>127</v>
      </c>
      <c r="C112" t="s">
        <v>134</v>
      </c>
      <c r="D112">
        <v>600</v>
      </c>
      <c r="E112" s="1" t="s">
        <v>146</v>
      </c>
      <c r="F112" t="s">
        <v>51</v>
      </c>
      <c r="G112" s="1" t="s">
        <v>46</v>
      </c>
      <c r="H112" s="3">
        <v>558</v>
      </c>
      <c r="I112" s="3">
        <v>558</v>
      </c>
      <c r="J112" s="1" t="s">
        <v>0</v>
      </c>
      <c r="L112" s="1" t="s">
        <v>146</v>
      </c>
      <c r="M112" s="1" t="s">
        <v>146</v>
      </c>
      <c r="N112" t="b">
        <f>IF(COUNTIF(carcinogens!$A$2:$A$35,F112),TRUE,FALSE)</f>
        <v>0</v>
      </c>
      <c r="O112" t="b">
        <f t="shared" si="5"/>
        <v>0</v>
      </c>
      <c r="P112" t="b">
        <f t="shared" si="4"/>
        <v>0</v>
      </c>
      <c r="Q112" t="str">
        <f>VLOOKUP(C112,'Feedstock source'!$A$1:$B$8,2,FALSE)</f>
        <v>sludge</v>
      </c>
      <c r="R112" t="str">
        <f>VLOOKUP($F112,'PAHs abbreviations'!$A$2:$B$17,2,FALSE)</f>
        <v>Phen</v>
      </c>
    </row>
    <row r="113" spans="1:18">
      <c r="A113" t="s">
        <v>142</v>
      </c>
      <c r="B113" t="s">
        <v>127</v>
      </c>
      <c r="C113" t="s">
        <v>134</v>
      </c>
      <c r="D113">
        <v>600</v>
      </c>
      <c r="E113" s="1" t="s">
        <v>146</v>
      </c>
      <c r="F113" t="s">
        <v>54</v>
      </c>
      <c r="G113" s="1" t="s">
        <v>46</v>
      </c>
      <c r="H113" s="3">
        <v>129</v>
      </c>
      <c r="I113" s="3">
        <v>129</v>
      </c>
      <c r="J113" s="1" t="s">
        <v>0</v>
      </c>
      <c r="L113" s="1" t="s">
        <v>146</v>
      </c>
      <c r="M113" s="1" t="s">
        <v>146</v>
      </c>
      <c r="N113" t="b">
        <f>IF(COUNTIF(carcinogens!$A$2:$A$35,F113),TRUE,FALSE)</f>
        <v>0</v>
      </c>
      <c r="O113" t="b">
        <f t="shared" si="5"/>
        <v>0</v>
      </c>
      <c r="P113" t="b">
        <f t="shared" si="4"/>
        <v>0</v>
      </c>
      <c r="Q113" t="str">
        <f>VLOOKUP(C113,'Feedstock source'!$A$1:$B$8,2,FALSE)</f>
        <v>sludge</v>
      </c>
      <c r="R113" t="str">
        <f>VLOOKUP($F113,'PAHs abbreviations'!$A$2:$B$17,2,FALSE)</f>
        <v>Pyr</v>
      </c>
    </row>
    <row r="114" spans="1:18">
      <c r="A114" t="s">
        <v>143</v>
      </c>
      <c r="B114" t="s">
        <v>128</v>
      </c>
      <c r="C114" t="s">
        <v>134</v>
      </c>
      <c r="D114">
        <v>700</v>
      </c>
      <c r="E114" s="1" t="s">
        <v>146</v>
      </c>
      <c r="F114" t="s">
        <v>49</v>
      </c>
      <c r="G114" s="1" t="s">
        <v>46</v>
      </c>
      <c r="H114" s="3">
        <v>44</v>
      </c>
      <c r="I114" s="3">
        <v>44</v>
      </c>
      <c r="J114" s="1" t="s">
        <v>0</v>
      </c>
      <c r="L114" s="1" t="s">
        <v>146</v>
      </c>
      <c r="M114" s="1" t="s">
        <v>146</v>
      </c>
      <c r="N114" t="b">
        <f>IF(COUNTIF(carcinogens!$A$2:$A$35,F114),TRUE,FALSE)</f>
        <v>0</v>
      </c>
      <c r="O114" t="b">
        <f t="shared" si="5"/>
        <v>0</v>
      </c>
      <c r="P114" t="b">
        <f t="shared" si="4"/>
        <v>0</v>
      </c>
      <c r="Q114" t="str">
        <f>VLOOKUP(C114,'Feedstock source'!$A$1:$B$8,2,FALSE)</f>
        <v>sludge</v>
      </c>
      <c r="R114" t="str">
        <f>VLOOKUP($F114,'PAHs abbreviations'!$A$2:$B$17,2,FALSE)</f>
        <v>Ace</v>
      </c>
    </row>
    <row r="115" spans="1:18">
      <c r="A115" t="s">
        <v>143</v>
      </c>
      <c r="B115" t="s">
        <v>128</v>
      </c>
      <c r="C115" t="s">
        <v>134</v>
      </c>
      <c r="D115">
        <v>700</v>
      </c>
      <c r="E115" s="1" t="s">
        <v>146</v>
      </c>
      <c r="F115" t="s">
        <v>48</v>
      </c>
      <c r="G115" s="1" t="s">
        <v>46</v>
      </c>
      <c r="H115" s="3">
        <v>219</v>
      </c>
      <c r="I115" s="3">
        <v>219</v>
      </c>
      <c r="J115" s="1" t="s">
        <v>0</v>
      </c>
      <c r="L115" s="1" t="s">
        <v>146</v>
      </c>
      <c r="M115" s="1" t="s">
        <v>146</v>
      </c>
      <c r="N115" t="b">
        <f>IF(COUNTIF(carcinogens!$A$2:$A$35,F115),TRUE,FALSE)</f>
        <v>0</v>
      </c>
      <c r="O115" t="b">
        <f t="shared" si="5"/>
        <v>0</v>
      </c>
      <c r="P115" t="b">
        <f t="shared" si="4"/>
        <v>0</v>
      </c>
      <c r="Q115" t="str">
        <f>VLOOKUP(C115,'Feedstock source'!$A$1:$B$8,2,FALSE)</f>
        <v>sludge</v>
      </c>
      <c r="R115" t="str">
        <f>VLOOKUP($F115,'PAHs abbreviations'!$A$2:$B$17,2,FALSE)</f>
        <v>Acy</v>
      </c>
    </row>
    <row r="116" spans="1:18">
      <c r="A116" t="s">
        <v>143</v>
      </c>
      <c r="B116" t="s">
        <v>128</v>
      </c>
      <c r="C116" t="s">
        <v>134</v>
      </c>
      <c r="D116">
        <v>700</v>
      </c>
      <c r="E116" s="1" t="s">
        <v>146</v>
      </c>
      <c r="F116" t="s">
        <v>52</v>
      </c>
      <c r="G116" s="1" t="s">
        <v>46</v>
      </c>
      <c r="H116" s="3">
        <v>141</v>
      </c>
      <c r="I116" s="3">
        <v>141</v>
      </c>
      <c r="J116" s="1" t="s">
        <v>0</v>
      </c>
      <c r="L116" s="1" t="s">
        <v>146</v>
      </c>
      <c r="M116" s="1" t="s">
        <v>146</v>
      </c>
      <c r="N116" t="b">
        <f>IF(COUNTIF(carcinogens!$A$2:$A$35,F116),TRUE,FALSE)</f>
        <v>0</v>
      </c>
      <c r="O116" t="b">
        <f t="shared" si="5"/>
        <v>0</v>
      </c>
      <c r="P116" t="b">
        <f t="shared" si="4"/>
        <v>0</v>
      </c>
      <c r="Q116" t="str">
        <f>VLOOKUP(C116,'Feedstock source'!$A$1:$B$8,2,FALSE)</f>
        <v>sludge</v>
      </c>
      <c r="R116" t="str">
        <f>VLOOKUP($F116,'PAHs abbreviations'!$A$2:$B$17,2,FALSE)</f>
        <v>Ant</v>
      </c>
    </row>
    <row r="117" spans="1:18">
      <c r="A117" t="s">
        <v>143</v>
      </c>
      <c r="B117" t="s">
        <v>128</v>
      </c>
      <c r="C117" t="s">
        <v>134</v>
      </c>
      <c r="D117">
        <v>700</v>
      </c>
      <c r="E117" s="1" t="s">
        <v>146</v>
      </c>
      <c r="F117" t="s">
        <v>55</v>
      </c>
      <c r="G117" s="1" t="s">
        <v>46</v>
      </c>
      <c r="H117" s="3">
        <v>73.599999999999994</v>
      </c>
      <c r="I117" s="3">
        <v>73.599999999999994</v>
      </c>
      <c r="J117" s="1" t="s">
        <v>0</v>
      </c>
      <c r="L117" s="1" t="s">
        <v>146</v>
      </c>
      <c r="M117" s="1" t="s">
        <v>146</v>
      </c>
      <c r="N117" t="b">
        <f>IF(COUNTIF(carcinogens!$A$2:$A$35,F117),TRUE,FALSE)</f>
        <v>1</v>
      </c>
      <c r="O117" t="b">
        <f t="shared" si="5"/>
        <v>0</v>
      </c>
      <c r="P117" t="b">
        <f t="shared" si="4"/>
        <v>0</v>
      </c>
      <c r="Q117" t="str">
        <f>VLOOKUP(C117,'Feedstock source'!$A$1:$B$8,2,FALSE)</f>
        <v>sludge</v>
      </c>
      <c r="R117" t="str">
        <f>VLOOKUP($F117,'PAHs abbreviations'!$A$2:$B$17,2,FALSE)</f>
        <v>B(a)A</v>
      </c>
    </row>
    <row r="118" spans="1:18">
      <c r="A118" t="s">
        <v>143</v>
      </c>
      <c r="B118" t="s">
        <v>128</v>
      </c>
      <c r="C118" t="s">
        <v>134</v>
      </c>
      <c r="D118">
        <v>700</v>
      </c>
      <c r="E118" s="1" t="s">
        <v>146</v>
      </c>
      <c r="F118" t="s">
        <v>59</v>
      </c>
      <c r="G118" s="1" t="s">
        <v>46</v>
      </c>
      <c r="H118" s="3">
        <v>28.9</v>
      </c>
      <c r="I118" s="3">
        <v>28.9</v>
      </c>
      <c r="J118" s="1" t="s">
        <v>0</v>
      </c>
      <c r="L118" s="1" t="s">
        <v>146</v>
      </c>
      <c r="M118" s="1" t="s">
        <v>146</v>
      </c>
      <c r="N118" t="b">
        <f>IF(COUNTIF(carcinogens!$A$2:$A$35,F118),TRUE,FALSE)</f>
        <v>1</v>
      </c>
      <c r="O118" t="b">
        <f t="shared" si="5"/>
        <v>0</v>
      </c>
      <c r="P118" t="b">
        <f t="shared" si="4"/>
        <v>0</v>
      </c>
      <c r="Q118" t="str">
        <f>VLOOKUP(C118,'Feedstock source'!$A$1:$B$8,2,FALSE)</f>
        <v>sludge</v>
      </c>
      <c r="R118" t="str">
        <f>VLOOKUP($F118,'PAHs abbreviations'!$A$2:$B$17,2,FALSE)</f>
        <v>B(a)P</v>
      </c>
    </row>
    <row r="119" spans="1:18">
      <c r="A119" t="s">
        <v>143</v>
      </c>
      <c r="B119" t="s">
        <v>128</v>
      </c>
      <c r="C119" t="s">
        <v>134</v>
      </c>
      <c r="D119">
        <v>700</v>
      </c>
      <c r="E119" s="1" t="s">
        <v>146</v>
      </c>
      <c r="F119" t="s">
        <v>57</v>
      </c>
      <c r="G119" s="1" t="s">
        <v>46</v>
      </c>
      <c r="H119" s="3">
        <v>22.1</v>
      </c>
      <c r="I119" s="3">
        <v>22.1</v>
      </c>
      <c r="J119" s="1" t="s">
        <v>0</v>
      </c>
      <c r="L119" s="1" t="s">
        <v>146</v>
      </c>
      <c r="M119" s="1" t="s">
        <v>146</v>
      </c>
      <c r="N119" t="b">
        <f>IF(COUNTIF(carcinogens!$A$2:$A$35,F119),TRUE,FALSE)</f>
        <v>1</v>
      </c>
      <c r="O119" t="b">
        <f t="shared" si="5"/>
        <v>0</v>
      </c>
      <c r="P119" t="b">
        <f t="shared" si="4"/>
        <v>0</v>
      </c>
      <c r="Q119" t="str">
        <f>VLOOKUP(C119,'Feedstock source'!$A$1:$B$8,2,FALSE)</f>
        <v>sludge</v>
      </c>
      <c r="R119" t="str">
        <f>VLOOKUP($F119,'PAHs abbreviations'!$A$2:$B$17,2,FALSE)</f>
        <v>B(b)F</v>
      </c>
    </row>
    <row r="120" spans="1:18">
      <c r="A120" t="s">
        <v>143</v>
      </c>
      <c r="B120" t="s">
        <v>128</v>
      </c>
      <c r="C120" t="s">
        <v>134</v>
      </c>
      <c r="D120">
        <v>700</v>
      </c>
      <c r="E120" s="1" t="s">
        <v>146</v>
      </c>
      <c r="F120" t="s">
        <v>61</v>
      </c>
      <c r="G120" s="1" t="s">
        <v>46</v>
      </c>
      <c r="H120" s="3">
        <v>7.03</v>
      </c>
      <c r="I120" s="3">
        <v>7.03</v>
      </c>
      <c r="J120" s="1" t="s">
        <v>0</v>
      </c>
      <c r="L120" s="1" t="s">
        <v>146</v>
      </c>
      <c r="M120" s="1" t="s">
        <v>146</v>
      </c>
      <c r="N120" t="b">
        <f>IF(COUNTIF(carcinogens!$A$2:$A$35,F120),TRUE,FALSE)</f>
        <v>1</v>
      </c>
      <c r="O120" t="b">
        <f t="shared" si="5"/>
        <v>0</v>
      </c>
      <c r="P120" t="b">
        <f t="shared" si="4"/>
        <v>0</v>
      </c>
      <c r="Q120" t="str">
        <f>VLOOKUP(C120,'Feedstock source'!$A$1:$B$8,2,FALSE)</f>
        <v>sludge</v>
      </c>
      <c r="R120" t="str">
        <f>VLOOKUP($F120,'PAHs abbreviations'!$A$2:$B$17,2,FALSE)</f>
        <v>B(ghi)P</v>
      </c>
    </row>
    <row r="121" spans="1:18">
      <c r="A121" t="s">
        <v>143</v>
      </c>
      <c r="B121" t="s">
        <v>128</v>
      </c>
      <c r="C121" t="s">
        <v>134</v>
      </c>
      <c r="D121">
        <v>700</v>
      </c>
      <c r="E121" s="1" t="s">
        <v>146</v>
      </c>
      <c r="F121" t="s">
        <v>58</v>
      </c>
      <c r="G121" s="1" t="s">
        <v>46</v>
      </c>
      <c r="H121" s="3">
        <v>12.1</v>
      </c>
      <c r="I121" s="3">
        <v>12.1</v>
      </c>
      <c r="J121" s="1" t="s">
        <v>0</v>
      </c>
      <c r="L121" s="1" t="s">
        <v>146</v>
      </c>
      <c r="M121" s="1" t="s">
        <v>146</v>
      </c>
      <c r="N121" t="b">
        <f>IF(COUNTIF(carcinogens!$A$2:$A$35,F121),TRUE,FALSE)</f>
        <v>1</v>
      </c>
      <c r="O121" t="b">
        <f t="shared" si="5"/>
        <v>0</v>
      </c>
      <c r="P121" t="b">
        <f t="shared" si="4"/>
        <v>0</v>
      </c>
      <c r="Q121" t="str">
        <f>VLOOKUP(C121,'Feedstock source'!$A$1:$B$8,2,FALSE)</f>
        <v>sludge</v>
      </c>
      <c r="R121" t="str">
        <f>VLOOKUP($F121,'PAHs abbreviations'!$A$2:$B$17,2,FALSE)</f>
        <v>B(k)F</v>
      </c>
    </row>
    <row r="122" spans="1:18">
      <c r="A122" t="s">
        <v>143</v>
      </c>
      <c r="B122" t="s">
        <v>128</v>
      </c>
      <c r="C122" t="s">
        <v>134</v>
      </c>
      <c r="D122">
        <v>700</v>
      </c>
      <c r="E122" s="1" t="s">
        <v>146</v>
      </c>
      <c r="F122" t="s">
        <v>56</v>
      </c>
      <c r="G122" s="1" t="s">
        <v>46</v>
      </c>
      <c r="H122" s="3">
        <v>127</v>
      </c>
      <c r="I122" s="3">
        <v>127</v>
      </c>
      <c r="J122" s="1" t="s">
        <v>0</v>
      </c>
      <c r="L122" s="1" t="s">
        <v>146</v>
      </c>
      <c r="M122" s="1" t="s">
        <v>146</v>
      </c>
      <c r="N122" t="b">
        <f>IF(COUNTIF(carcinogens!$A$2:$A$35,F122),TRUE,FALSE)</f>
        <v>1</v>
      </c>
      <c r="O122" t="b">
        <f t="shared" si="5"/>
        <v>0</v>
      </c>
      <c r="P122" t="b">
        <f t="shared" si="4"/>
        <v>0</v>
      </c>
      <c r="Q122" t="str">
        <f>VLOOKUP(C122,'Feedstock source'!$A$1:$B$8,2,FALSE)</f>
        <v>sludge</v>
      </c>
      <c r="R122" t="str">
        <f>VLOOKUP($F122,'PAHs abbreviations'!$A$2:$B$17,2,FALSE)</f>
        <v>Cry</v>
      </c>
    </row>
    <row r="123" spans="1:18">
      <c r="A123" t="s">
        <v>143</v>
      </c>
      <c r="B123" t="s">
        <v>128</v>
      </c>
      <c r="C123" t="s">
        <v>134</v>
      </c>
      <c r="D123">
        <v>700</v>
      </c>
      <c r="E123" s="1" t="s">
        <v>146</v>
      </c>
      <c r="F123" t="s">
        <v>62</v>
      </c>
      <c r="G123" s="1" t="s">
        <v>46</v>
      </c>
      <c r="H123" s="3">
        <v>3.89</v>
      </c>
      <c r="I123" s="3">
        <v>3.89</v>
      </c>
      <c r="J123" s="1" t="s">
        <v>0</v>
      </c>
      <c r="L123" s="1" t="s">
        <v>146</v>
      </c>
      <c r="M123" s="1" t="s">
        <v>146</v>
      </c>
      <c r="N123" t="b">
        <f>IF(COUNTIF(carcinogens!$A$2:$A$35,F123),TRUE,FALSE)</f>
        <v>1</v>
      </c>
      <c r="O123" t="b">
        <f t="shared" si="5"/>
        <v>0</v>
      </c>
      <c r="P123" t="b">
        <f t="shared" si="4"/>
        <v>0</v>
      </c>
      <c r="Q123" t="str">
        <f>VLOOKUP(C123,'Feedstock source'!$A$1:$B$8,2,FALSE)</f>
        <v>sludge</v>
      </c>
      <c r="R123" t="str">
        <f>VLOOKUP($F123,'PAHs abbreviations'!$A$2:$B$17,2,FALSE)</f>
        <v>DB(ah)A</v>
      </c>
    </row>
    <row r="124" spans="1:18">
      <c r="A124" t="s">
        <v>143</v>
      </c>
      <c r="B124" t="s">
        <v>128</v>
      </c>
      <c r="C124" t="s">
        <v>134</v>
      </c>
      <c r="D124">
        <v>700</v>
      </c>
      <c r="E124" s="1" t="s">
        <v>146</v>
      </c>
      <c r="F124" t="s">
        <v>53</v>
      </c>
      <c r="G124" s="1" t="s">
        <v>46</v>
      </c>
      <c r="H124" s="3">
        <v>98.1</v>
      </c>
      <c r="I124" s="3">
        <v>98.1</v>
      </c>
      <c r="J124" s="1" t="s">
        <v>0</v>
      </c>
      <c r="L124" s="1" t="s">
        <v>146</v>
      </c>
      <c r="M124" s="1" t="s">
        <v>146</v>
      </c>
      <c r="N124" t="b">
        <f>IF(COUNTIF(carcinogens!$A$2:$A$35,F124),TRUE,FALSE)</f>
        <v>0</v>
      </c>
      <c r="O124" t="b">
        <f t="shared" si="5"/>
        <v>0</v>
      </c>
      <c r="P124" t="b">
        <f t="shared" si="4"/>
        <v>0</v>
      </c>
      <c r="Q124" t="str">
        <f>VLOOKUP(C124,'Feedstock source'!$A$1:$B$8,2,FALSE)</f>
        <v>sludge</v>
      </c>
      <c r="R124" t="str">
        <f>VLOOKUP($F124,'PAHs abbreviations'!$A$2:$B$17,2,FALSE)</f>
        <v>Flt</v>
      </c>
    </row>
    <row r="125" spans="1:18">
      <c r="A125" t="s">
        <v>143</v>
      </c>
      <c r="B125" t="s">
        <v>128</v>
      </c>
      <c r="C125" t="s">
        <v>134</v>
      </c>
      <c r="D125">
        <v>700</v>
      </c>
      <c r="E125" s="1" t="s">
        <v>146</v>
      </c>
      <c r="F125" t="s">
        <v>50</v>
      </c>
      <c r="G125" s="1" t="s">
        <v>46</v>
      </c>
      <c r="H125" s="3">
        <v>303</v>
      </c>
      <c r="I125" s="3">
        <v>303</v>
      </c>
      <c r="J125" s="1" t="s">
        <v>0</v>
      </c>
      <c r="L125" s="1" t="s">
        <v>146</v>
      </c>
      <c r="M125" s="1" t="s">
        <v>146</v>
      </c>
      <c r="N125" t="b">
        <f>IF(COUNTIF(carcinogens!$A$2:$A$35,F125),TRUE,FALSE)</f>
        <v>0</v>
      </c>
      <c r="O125" t="b">
        <f t="shared" si="5"/>
        <v>0</v>
      </c>
      <c r="P125" t="b">
        <f t="shared" si="4"/>
        <v>0</v>
      </c>
      <c r="Q125" t="str">
        <f>VLOOKUP(C125,'Feedstock source'!$A$1:$B$8,2,FALSE)</f>
        <v>sludge</v>
      </c>
      <c r="R125" t="str">
        <f>VLOOKUP($F125,'PAHs abbreviations'!$A$2:$B$17,2,FALSE)</f>
        <v>Flu</v>
      </c>
    </row>
    <row r="126" spans="1:18">
      <c r="A126" t="s">
        <v>143</v>
      </c>
      <c r="B126" t="s">
        <v>128</v>
      </c>
      <c r="C126" t="s">
        <v>134</v>
      </c>
      <c r="D126">
        <v>700</v>
      </c>
      <c r="E126" s="1" t="s">
        <v>146</v>
      </c>
      <c r="F126" t="s">
        <v>60</v>
      </c>
      <c r="G126" s="1" t="s">
        <v>46</v>
      </c>
      <c r="H126" s="3">
        <v>10.3</v>
      </c>
      <c r="I126" s="3">
        <v>10.3</v>
      </c>
      <c r="J126" s="1" t="s">
        <v>0</v>
      </c>
      <c r="L126" s="1" t="s">
        <v>146</v>
      </c>
      <c r="M126" s="1" t="s">
        <v>146</v>
      </c>
      <c r="N126" t="b">
        <f>IF(COUNTIF(carcinogens!$A$2:$A$35,F126),TRUE,FALSE)</f>
        <v>1</v>
      </c>
      <c r="O126" t="b">
        <f t="shared" si="5"/>
        <v>0</v>
      </c>
      <c r="P126" t="b">
        <f t="shared" si="4"/>
        <v>0</v>
      </c>
      <c r="Q126" t="str">
        <f>VLOOKUP(C126,'Feedstock source'!$A$1:$B$8,2,FALSE)</f>
        <v>sludge</v>
      </c>
      <c r="R126" t="str">
        <f>VLOOKUP($F126,'PAHs abbreviations'!$A$2:$B$17,2,FALSE)</f>
        <v>IP</v>
      </c>
    </row>
    <row r="127" spans="1:18">
      <c r="A127" t="s">
        <v>143</v>
      </c>
      <c r="B127" t="s">
        <v>128</v>
      </c>
      <c r="C127" t="s">
        <v>134</v>
      </c>
      <c r="D127">
        <v>700</v>
      </c>
      <c r="E127" s="1" t="s">
        <v>146</v>
      </c>
      <c r="F127" t="s">
        <v>47</v>
      </c>
      <c r="G127" s="1" t="s">
        <v>46</v>
      </c>
      <c r="H127" s="3">
        <v>2010</v>
      </c>
      <c r="I127" s="3">
        <v>2010</v>
      </c>
      <c r="J127" s="1" t="s">
        <v>0</v>
      </c>
      <c r="L127" s="1" t="s">
        <v>146</v>
      </c>
      <c r="M127" s="1" t="s">
        <v>146</v>
      </c>
      <c r="N127" t="b">
        <f>IF(COUNTIF(carcinogens!$A$2:$A$35,F127),TRUE,FALSE)</f>
        <v>0</v>
      </c>
      <c r="O127" t="b">
        <f t="shared" si="5"/>
        <v>0</v>
      </c>
      <c r="P127" t="b">
        <f t="shared" si="4"/>
        <v>0</v>
      </c>
      <c r="Q127" t="str">
        <f>VLOOKUP(C127,'Feedstock source'!$A$1:$B$8,2,FALSE)</f>
        <v>sludge</v>
      </c>
      <c r="R127" t="str">
        <f>VLOOKUP($F127,'PAHs abbreviations'!$A$2:$B$17,2,FALSE)</f>
        <v>Nap</v>
      </c>
    </row>
    <row r="128" spans="1:18">
      <c r="A128" t="s">
        <v>143</v>
      </c>
      <c r="B128" t="s">
        <v>128</v>
      </c>
      <c r="C128" t="s">
        <v>134</v>
      </c>
      <c r="D128">
        <v>700</v>
      </c>
      <c r="E128" s="1" t="s">
        <v>146</v>
      </c>
      <c r="F128" t="s">
        <v>51</v>
      </c>
      <c r="G128" s="1" t="s">
        <v>46</v>
      </c>
      <c r="H128" s="3">
        <v>395</v>
      </c>
      <c r="I128" s="3">
        <v>395</v>
      </c>
      <c r="J128" s="1" t="s">
        <v>0</v>
      </c>
      <c r="L128" s="1" t="s">
        <v>146</v>
      </c>
      <c r="M128" s="1" t="s">
        <v>146</v>
      </c>
      <c r="N128" t="b">
        <f>IF(COUNTIF(carcinogens!$A$2:$A$35,F128),TRUE,FALSE)</f>
        <v>0</v>
      </c>
      <c r="O128" t="b">
        <f t="shared" si="5"/>
        <v>0</v>
      </c>
      <c r="P128" t="b">
        <f t="shared" si="4"/>
        <v>0</v>
      </c>
      <c r="Q128" t="str">
        <f>VLOOKUP(C128,'Feedstock source'!$A$1:$B$8,2,FALSE)</f>
        <v>sludge</v>
      </c>
      <c r="R128" t="str">
        <f>VLOOKUP($F128,'PAHs abbreviations'!$A$2:$B$17,2,FALSE)</f>
        <v>Phen</v>
      </c>
    </row>
    <row r="129" spans="1:18">
      <c r="A129" t="s">
        <v>143</v>
      </c>
      <c r="B129" t="s">
        <v>128</v>
      </c>
      <c r="C129" t="s">
        <v>134</v>
      </c>
      <c r="D129">
        <v>700</v>
      </c>
      <c r="E129" s="1" t="s">
        <v>146</v>
      </c>
      <c r="F129" t="s">
        <v>54</v>
      </c>
      <c r="G129" s="1" t="s">
        <v>46</v>
      </c>
      <c r="H129" s="3">
        <v>95.9</v>
      </c>
      <c r="I129" s="3">
        <v>95.9</v>
      </c>
      <c r="J129" s="1" t="s">
        <v>0</v>
      </c>
      <c r="L129" s="1" t="s">
        <v>146</v>
      </c>
      <c r="M129" s="1" t="s">
        <v>146</v>
      </c>
      <c r="N129" t="b">
        <f>IF(COUNTIF(carcinogens!$A$2:$A$35,F129),TRUE,FALSE)</f>
        <v>0</v>
      </c>
      <c r="O129" t="b">
        <f t="shared" si="5"/>
        <v>0</v>
      </c>
      <c r="P129" t="b">
        <f t="shared" si="4"/>
        <v>0</v>
      </c>
      <c r="Q129" t="str">
        <f>VLOOKUP(C129,'Feedstock source'!$A$1:$B$8,2,FALSE)</f>
        <v>sludge</v>
      </c>
      <c r="R129" t="str">
        <f>VLOOKUP($F129,'PAHs abbreviations'!$A$2:$B$17,2,FALSE)</f>
        <v>Pyr</v>
      </c>
    </row>
    <row r="130" spans="1:18">
      <c r="A130" t="s">
        <v>279</v>
      </c>
      <c r="B130" t="s">
        <v>279</v>
      </c>
      <c r="C130" t="s">
        <v>134</v>
      </c>
      <c r="D130">
        <v>770</v>
      </c>
      <c r="E130" s="1" t="s">
        <v>146</v>
      </c>
      <c r="F130" t="s">
        <v>49</v>
      </c>
      <c r="G130" s="1" t="s">
        <v>46</v>
      </c>
      <c r="H130" s="3">
        <v>29.8</v>
      </c>
      <c r="I130" s="3">
        <v>29.8</v>
      </c>
      <c r="J130" s="1" t="s">
        <v>0</v>
      </c>
      <c r="L130" s="1" t="s">
        <v>146</v>
      </c>
      <c r="M130" s="1" t="s">
        <v>146</v>
      </c>
      <c r="N130" t="b">
        <f>IF(COUNTIF(carcinogens!$A$2:$A$35,F130),TRUE,FALSE)</f>
        <v>0</v>
      </c>
      <c r="O130" t="b">
        <f t="shared" ref="O130:O144" si="6">IF(ISNUMBER(H130),FALSE,TRUE)</f>
        <v>0</v>
      </c>
      <c r="P130" t="b">
        <f t="shared" si="4"/>
        <v>0</v>
      </c>
      <c r="Q130" t="str">
        <f>VLOOKUP(C130,'Feedstock source'!$A$1:$B$8,2,FALSE)</f>
        <v>sludge</v>
      </c>
      <c r="R130" t="str">
        <f>VLOOKUP($F130,'PAHs abbreviations'!$A$2:$B$17,2,FALSE)</f>
        <v>Ace</v>
      </c>
    </row>
    <row r="131" spans="1:18">
      <c r="A131" t="s">
        <v>279</v>
      </c>
      <c r="B131" t="s">
        <v>279</v>
      </c>
      <c r="C131" t="s">
        <v>134</v>
      </c>
      <c r="D131">
        <v>770</v>
      </c>
      <c r="E131" s="1" t="s">
        <v>146</v>
      </c>
      <c r="F131" t="s">
        <v>48</v>
      </c>
      <c r="G131" s="1" t="s">
        <v>46</v>
      </c>
      <c r="H131" s="3">
        <v>169</v>
      </c>
      <c r="I131" s="3">
        <v>169</v>
      </c>
      <c r="J131" s="1" t="s">
        <v>0</v>
      </c>
      <c r="L131" s="1" t="s">
        <v>146</v>
      </c>
      <c r="M131" s="1" t="s">
        <v>146</v>
      </c>
      <c r="N131" t="b">
        <f>IF(COUNTIF(carcinogens!$A$2:$A$35,F131),TRUE,FALSE)</f>
        <v>0</v>
      </c>
      <c r="O131" t="b">
        <f t="shared" si="6"/>
        <v>0</v>
      </c>
      <c r="P131" t="b">
        <f t="shared" ref="P131:P144" si="7">IF(ISNUMBER(H131),FALSE,TRUE)</f>
        <v>0</v>
      </c>
      <c r="Q131" t="str">
        <f>VLOOKUP(C131,'Feedstock source'!$A$1:$B$8,2,FALSE)</f>
        <v>sludge</v>
      </c>
      <c r="R131" t="str">
        <f>VLOOKUP($F131,'PAHs abbreviations'!$A$2:$B$17,2,FALSE)</f>
        <v>Acy</v>
      </c>
    </row>
    <row r="132" spans="1:18">
      <c r="A132" t="s">
        <v>279</v>
      </c>
      <c r="B132" t="s">
        <v>279</v>
      </c>
      <c r="C132" t="s">
        <v>134</v>
      </c>
      <c r="D132">
        <v>770</v>
      </c>
      <c r="E132" s="1" t="s">
        <v>146</v>
      </c>
      <c r="F132" t="s">
        <v>52</v>
      </c>
      <c r="G132" s="1" t="s">
        <v>46</v>
      </c>
      <c r="H132" s="3">
        <v>98.7</v>
      </c>
      <c r="I132" s="3">
        <v>98.7</v>
      </c>
      <c r="J132" s="1" t="s">
        <v>0</v>
      </c>
      <c r="L132" s="1" t="s">
        <v>146</v>
      </c>
      <c r="M132" s="1" t="s">
        <v>146</v>
      </c>
      <c r="N132" t="b">
        <f>IF(COUNTIF(carcinogens!$A$2:$A$35,F132),TRUE,FALSE)</f>
        <v>0</v>
      </c>
      <c r="O132" t="b">
        <f t="shared" si="6"/>
        <v>0</v>
      </c>
      <c r="P132" t="b">
        <f t="shared" si="7"/>
        <v>0</v>
      </c>
      <c r="Q132" t="str">
        <f>VLOOKUP(C132,'Feedstock source'!$A$1:$B$8,2,FALSE)</f>
        <v>sludge</v>
      </c>
      <c r="R132" t="str">
        <f>VLOOKUP($F132,'PAHs abbreviations'!$A$2:$B$17,2,FALSE)</f>
        <v>Ant</v>
      </c>
    </row>
    <row r="133" spans="1:18">
      <c r="A133" t="s">
        <v>279</v>
      </c>
      <c r="B133" t="s">
        <v>279</v>
      </c>
      <c r="C133" t="s">
        <v>134</v>
      </c>
      <c r="D133">
        <v>770</v>
      </c>
      <c r="E133" s="1" t="s">
        <v>146</v>
      </c>
      <c r="F133" t="s">
        <v>55</v>
      </c>
      <c r="G133" s="1" t="s">
        <v>46</v>
      </c>
      <c r="H133" s="3">
        <v>56.9</v>
      </c>
      <c r="I133" s="3">
        <v>56.9</v>
      </c>
      <c r="J133" s="1" t="s">
        <v>0</v>
      </c>
      <c r="L133" s="1" t="s">
        <v>146</v>
      </c>
      <c r="M133" s="1" t="s">
        <v>146</v>
      </c>
      <c r="N133" t="b">
        <f>IF(COUNTIF(carcinogens!$A$2:$A$35,F133),TRUE,FALSE)</f>
        <v>1</v>
      </c>
      <c r="O133" t="b">
        <f t="shared" si="6"/>
        <v>0</v>
      </c>
      <c r="P133" t="b">
        <f t="shared" si="7"/>
        <v>0</v>
      </c>
      <c r="Q133" t="str">
        <f>VLOOKUP(C133,'Feedstock source'!$A$1:$B$8,2,FALSE)</f>
        <v>sludge</v>
      </c>
      <c r="R133" t="str">
        <f>VLOOKUP($F133,'PAHs abbreviations'!$A$2:$B$17,2,FALSE)</f>
        <v>B(a)A</v>
      </c>
    </row>
    <row r="134" spans="1:18">
      <c r="A134" t="s">
        <v>279</v>
      </c>
      <c r="B134" t="s">
        <v>279</v>
      </c>
      <c r="C134" t="s">
        <v>134</v>
      </c>
      <c r="D134">
        <v>770</v>
      </c>
      <c r="E134" s="1" t="s">
        <v>146</v>
      </c>
      <c r="F134" t="s">
        <v>59</v>
      </c>
      <c r="G134" s="1" t="s">
        <v>46</v>
      </c>
      <c r="H134" s="3">
        <v>22.5</v>
      </c>
      <c r="I134" s="3">
        <v>22.5</v>
      </c>
      <c r="J134" s="1" t="s">
        <v>0</v>
      </c>
      <c r="L134" s="1" t="s">
        <v>146</v>
      </c>
      <c r="M134" s="1" t="s">
        <v>146</v>
      </c>
      <c r="N134" t="b">
        <f>IF(COUNTIF(carcinogens!$A$2:$A$35,F134),TRUE,FALSE)</f>
        <v>1</v>
      </c>
      <c r="O134" t="b">
        <f t="shared" si="6"/>
        <v>0</v>
      </c>
      <c r="P134" t="b">
        <f t="shared" si="7"/>
        <v>0</v>
      </c>
      <c r="Q134" t="str">
        <f>VLOOKUP(C134,'Feedstock source'!$A$1:$B$8,2,FALSE)</f>
        <v>sludge</v>
      </c>
      <c r="R134" t="str">
        <f>VLOOKUP($F134,'PAHs abbreviations'!$A$2:$B$17,2,FALSE)</f>
        <v>B(a)P</v>
      </c>
    </row>
    <row r="135" spans="1:18">
      <c r="A135" t="s">
        <v>279</v>
      </c>
      <c r="B135" t="s">
        <v>279</v>
      </c>
      <c r="C135" t="s">
        <v>134</v>
      </c>
      <c r="D135">
        <v>770</v>
      </c>
      <c r="E135" s="1" t="s">
        <v>146</v>
      </c>
      <c r="F135" t="s">
        <v>57</v>
      </c>
      <c r="G135" s="1" t="s">
        <v>46</v>
      </c>
      <c r="H135" s="3">
        <v>17.7</v>
      </c>
      <c r="I135" s="3">
        <v>17.7</v>
      </c>
      <c r="J135" s="1" t="s">
        <v>0</v>
      </c>
      <c r="L135" s="1" t="s">
        <v>146</v>
      </c>
      <c r="M135" s="1" t="s">
        <v>146</v>
      </c>
      <c r="N135" t="b">
        <f>IF(COUNTIF(carcinogens!$A$2:$A$35,F135),TRUE,FALSE)</f>
        <v>1</v>
      </c>
      <c r="O135" t="b">
        <f t="shared" si="6"/>
        <v>0</v>
      </c>
      <c r="P135" t="b">
        <f t="shared" si="7"/>
        <v>0</v>
      </c>
      <c r="Q135" t="str">
        <f>VLOOKUP(C135,'Feedstock source'!$A$1:$B$8,2,FALSE)</f>
        <v>sludge</v>
      </c>
      <c r="R135" t="str">
        <f>VLOOKUP($F135,'PAHs abbreviations'!$A$2:$B$17,2,FALSE)</f>
        <v>B(b)F</v>
      </c>
    </row>
    <row r="136" spans="1:18">
      <c r="A136" t="s">
        <v>279</v>
      </c>
      <c r="B136" t="s">
        <v>279</v>
      </c>
      <c r="C136" t="s">
        <v>134</v>
      </c>
      <c r="D136">
        <v>770</v>
      </c>
      <c r="E136" s="1" t="s">
        <v>146</v>
      </c>
      <c r="F136" t="s">
        <v>61</v>
      </c>
      <c r="G136" s="1" t="s">
        <v>46</v>
      </c>
      <c r="H136" s="3">
        <v>5.41</v>
      </c>
      <c r="I136" s="3">
        <v>5.41</v>
      </c>
      <c r="J136" s="1" t="s">
        <v>0</v>
      </c>
      <c r="L136" s="1" t="s">
        <v>146</v>
      </c>
      <c r="M136" s="1" t="s">
        <v>146</v>
      </c>
      <c r="N136" t="b">
        <f>IF(COUNTIF(carcinogens!$A$2:$A$35,F136),TRUE,FALSE)</f>
        <v>1</v>
      </c>
      <c r="O136" t="b">
        <f t="shared" si="6"/>
        <v>0</v>
      </c>
      <c r="P136" t="b">
        <f t="shared" si="7"/>
        <v>0</v>
      </c>
      <c r="Q136" t="str">
        <f>VLOOKUP(C136,'Feedstock source'!$A$1:$B$8,2,FALSE)</f>
        <v>sludge</v>
      </c>
      <c r="R136" t="str">
        <f>VLOOKUP($F136,'PAHs abbreviations'!$A$2:$B$17,2,FALSE)</f>
        <v>B(ghi)P</v>
      </c>
    </row>
    <row r="137" spans="1:18">
      <c r="A137" t="s">
        <v>279</v>
      </c>
      <c r="B137" t="s">
        <v>279</v>
      </c>
      <c r="C137" t="s">
        <v>134</v>
      </c>
      <c r="D137">
        <v>770</v>
      </c>
      <c r="E137" s="1" t="s">
        <v>146</v>
      </c>
      <c r="F137" t="s">
        <v>58</v>
      </c>
      <c r="G137" s="1" t="s">
        <v>46</v>
      </c>
      <c r="H137" s="3">
        <v>8.65</v>
      </c>
      <c r="I137" s="3">
        <v>8.65</v>
      </c>
      <c r="J137" s="1" t="s">
        <v>0</v>
      </c>
      <c r="L137" s="1" t="s">
        <v>146</v>
      </c>
      <c r="M137" s="1" t="s">
        <v>146</v>
      </c>
      <c r="N137" t="b">
        <f>IF(COUNTIF(carcinogens!$A$2:$A$35,F137),TRUE,FALSE)</f>
        <v>1</v>
      </c>
      <c r="O137" t="b">
        <f t="shared" si="6"/>
        <v>0</v>
      </c>
      <c r="P137" t="b">
        <f t="shared" si="7"/>
        <v>0</v>
      </c>
      <c r="Q137" t="str">
        <f>VLOOKUP(C137,'Feedstock source'!$A$1:$B$8,2,FALSE)</f>
        <v>sludge</v>
      </c>
      <c r="R137" t="str">
        <f>VLOOKUP($F137,'PAHs abbreviations'!$A$2:$B$17,2,FALSE)</f>
        <v>B(k)F</v>
      </c>
    </row>
    <row r="138" spans="1:18">
      <c r="A138" t="s">
        <v>279</v>
      </c>
      <c r="B138" t="s">
        <v>279</v>
      </c>
      <c r="C138" t="s">
        <v>134</v>
      </c>
      <c r="D138">
        <v>770</v>
      </c>
      <c r="E138" s="1" t="s">
        <v>146</v>
      </c>
      <c r="F138" t="s">
        <v>56</v>
      </c>
      <c r="G138" s="1" t="s">
        <v>46</v>
      </c>
      <c r="H138" s="3">
        <v>82.9</v>
      </c>
      <c r="I138" s="3">
        <v>82.9</v>
      </c>
      <c r="J138" s="1" t="s">
        <v>0</v>
      </c>
      <c r="L138" s="1" t="s">
        <v>146</v>
      </c>
      <c r="M138" s="1" t="s">
        <v>146</v>
      </c>
      <c r="N138" t="b">
        <f>IF(COUNTIF(carcinogens!$A$2:$A$35,F138),TRUE,FALSE)</f>
        <v>1</v>
      </c>
      <c r="O138" t="b">
        <f t="shared" si="6"/>
        <v>0</v>
      </c>
      <c r="P138" t="b">
        <f t="shared" si="7"/>
        <v>0</v>
      </c>
      <c r="Q138" t="str">
        <f>VLOOKUP(C138,'Feedstock source'!$A$1:$B$8,2,FALSE)</f>
        <v>sludge</v>
      </c>
      <c r="R138" t="str">
        <f>VLOOKUP($F138,'PAHs abbreviations'!$A$2:$B$17,2,FALSE)</f>
        <v>Cry</v>
      </c>
    </row>
    <row r="139" spans="1:18">
      <c r="A139" t="s">
        <v>279</v>
      </c>
      <c r="B139" t="s">
        <v>279</v>
      </c>
      <c r="C139" t="s">
        <v>134</v>
      </c>
      <c r="D139">
        <v>770</v>
      </c>
      <c r="E139" s="1" t="s">
        <v>146</v>
      </c>
      <c r="F139" t="s">
        <v>62</v>
      </c>
      <c r="G139" s="1" t="s">
        <v>46</v>
      </c>
      <c r="H139" s="3">
        <v>2.98</v>
      </c>
      <c r="I139" s="3">
        <v>2.98</v>
      </c>
      <c r="J139" s="1" t="s">
        <v>0</v>
      </c>
      <c r="L139" s="1" t="s">
        <v>146</v>
      </c>
      <c r="M139" s="1" t="s">
        <v>146</v>
      </c>
      <c r="N139" t="b">
        <f>IF(COUNTIF(carcinogens!$A$2:$A$35,F139),TRUE,FALSE)</f>
        <v>1</v>
      </c>
      <c r="O139" t="b">
        <f t="shared" si="6"/>
        <v>0</v>
      </c>
      <c r="P139" t="b">
        <f t="shared" si="7"/>
        <v>0</v>
      </c>
      <c r="Q139" t="str">
        <f>VLOOKUP(C139,'Feedstock source'!$A$1:$B$8,2,FALSE)</f>
        <v>sludge</v>
      </c>
      <c r="R139" t="str">
        <f>VLOOKUP($F139,'PAHs abbreviations'!$A$2:$B$17,2,FALSE)</f>
        <v>DB(ah)A</v>
      </c>
    </row>
    <row r="140" spans="1:18">
      <c r="A140" t="s">
        <v>279</v>
      </c>
      <c r="B140" t="s">
        <v>279</v>
      </c>
      <c r="C140" t="s">
        <v>134</v>
      </c>
      <c r="D140">
        <v>770</v>
      </c>
      <c r="E140" s="1" t="s">
        <v>146</v>
      </c>
      <c r="F140" t="s">
        <v>53</v>
      </c>
      <c r="G140" s="1" t="s">
        <v>46</v>
      </c>
      <c r="H140" s="3">
        <v>76.400000000000006</v>
      </c>
      <c r="I140" s="3">
        <v>76.400000000000006</v>
      </c>
      <c r="J140" s="1" t="s">
        <v>0</v>
      </c>
      <c r="L140" s="1" t="s">
        <v>146</v>
      </c>
      <c r="M140" s="1" t="s">
        <v>146</v>
      </c>
      <c r="N140" t="b">
        <f>IF(COUNTIF(carcinogens!$A$2:$A$35,F140),TRUE,FALSE)</f>
        <v>0</v>
      </c>
      <c r="O140" t="b">
        <f t="shared" si="6"/>
        <v>0</v>
      </c>
      <c r="P140" t="b">
        <f t="shared" si="7"/>
        <v>0</v>
      </c>
      <c r="Q140" t="str">
        <f>VLOOKUP(C140,'Feedstock source'!$A$1:$B$8,2,FALSE)</f>
        <v>sludge</v>
      </c>
      <c r="R140" t="str">
        <f>VLOOKUP($F140,'PAHs abbreviations'!$A$2:$B$17,2,FALSE)</f>
        <v>Flt</v>
      </c>
    </row>
    <row r="141" spans="1:18">
      <c r="A141" t="s">
        <v>279</v>
      </c>
      <c r="B141" t="s">
        <v>279</v>
      </c>
      <c r="C141" t="s">
        <v>134</v>
      </c>
      <c r="D141">
        <v>770</v>
      </c>
      <c r="E141" s="1" t="s">
        <v>146</v>
      </c>
      <c r="F141" t="s">
        <v>50</v>
      </c>
      <c r="G141" s="1" t="s">
        <v>46</v>
      </c>
      <c r="H141" s="3">
        <v>223</v>
      </c>
      <c r="I141" s="3">
        <v>223</v>
      </c>
      <c r="J141" s="1" t="s">
        <v>0</v>
      </c>
      <c r="L141" s="1" t="s">
        <v>146</v>
      </c>
      <c r="M141" s="1" t="s">
        <v>146</v>
      </c>
      <c r="N141" t="b">
        <f>IF(COUNTIF(carcinogens!$A$2:$A$35,F141),TRUE,FALSE)</f>
        <v>0</v>
      </c>
      <c r="O141" t="b">
        <f t="shared" si="6"/>
        <v>0</v>
      </c>
      <c r="P141" t="b">
        <f t="shared" si="7"/>
        <v>0</v>
      </c>
      <c r="Q141" t="str">
        <f>VLOOKUP(C141,'Feedstock source'!$A$1:$B$8,2,FALSE)</f>
        <v>sludge</v>
      </c>
      <c r="R141" t="str">
        <f>VLOOKUP($F141,'PAHs abbreviations'!$A$2:$B$17,2,FALSE)</f>
        <v>Flu</v>
      </c>
    </row>
    <row r="142" spans="1:18">
      <c r="A142" t="s">
        <v>279</v>
      </c>
      <c r="B142" t="s">
        <v>279</v>
      </c>
      <c r="C142" t="s">
        <v>134</v>
      </c>
      <c r="D142">
        <v>770</v>
      </c>
      <c r="E142" s="1" t="s">
        <v>146</v>
      </c>
      <c r="F142" t="s">
        <v>60</v>
      </c>
      <c r="G142" s="1" t="s">
        <v>46</v>
      </c>
      <c r="H142" s="3">
        <v>8.19</v>
      </c>
      <c r="I142" s="3">
        <v>8.19</v>
      </c>
      <c r="J142" s="1" t="s">
        <v>0</v>
      </c>
      <c r="L142" s="1" t="s">
        <v>146</v>
      </c>
      <c r="M142" s="1" t="s">
        <v>146</v>
      </c>
      <c r="N142" t="b">
        <f>IF(COUNTIF(carcinogens!$A$2:$A$35,F142),TRUE,FALSE)</f>
        <v>1</v>
      </c>
      <c r="O142" t="b">
        <f t="shared" si="6"/>
        <v>0</v>
      </c>
      <c r="P142" t="b">
        <f t="shared" si="7"/>
        <v>0</v>
      </c>
      <c r="Q142" t="str">
        <f>VLOOKUP(C142,'Feedstock source'!$A$1:$B$8,2,FALSE)</f>
        <v>sludge</v>
      </c>
      <c r="R142" t="str">
        <f>VLOOKUP($F142,'PAHs abbreviations'!$A$2:$B$17,2,FALSE)</f>
        <v>IP</v>
      </c>
    </row>
    <row r="143" spans="1:18">
      <c r="A143" t="s">
        <v>279</v>
      </c>
      <c r="B143" t="s">
        <v>279</v>
      </c>
      <c r="C143" t="s">
        <v>134</v>
      </c>
      <c r="D143">
        <v>770</v>
      </c>
      <c r="E143" s="1" t="s">
        <v>146</v>
      </c>
      <c r="F143" t="s">
        <v>47</v>
      </c>
      <c r="G143" s="1" t="s">
        <v>46</v>
      </c>
      <c r="H143" s="3">
        <v>1390</v>
      </c>
      <c r="I143" s="3">
        <v>1390</v>
      </c>
      <c r="J143" s="1" t="s">
        <v>0</v>
      </c>
      <c r="L143" s="1" t="s">
        <v>146</v>
      </c>
      <c r="M143" s="1" t="s">
        <v>146</v>
      </c>
      <c r="N143" t="b">
        <f>IF(COUNTIF(carcinogens!$A$2:$A$35,F143),TRUE,FALSE)</f>
        <v>0</v>
      </c>
      <c r="O143" t="b">
        <f t="shared" si="6"/>
        <v>0</v>
      </c>
      <c r="P143" t="b">
        <f t="shared" si="7"/>
        <v>0</v>
      </c>
      <c r="Q143" t="str">
        <f>VLOOKUP(C143,'Feedstock source'!$A$1:$B$8,2,FALSE)</f>
        <v>sludge</v>
      </c>
      <c r="R143" t="str">
        <f>VLOOKUP($F143,'PAHs abbreviations'!$A$2:$B$17,2,FALSE)</f>
        <v>Nap</v>
      </c>
    </row>
    <row r="144" spans="1:18">
      <c r="A144" t="s">
        <v>279</v>
      </c>
      <c r="B144" t="s">
        <v>279</v>
      </c>
      <c r="C144" t="s">
        <v>134</v>
      </c>
      <c r="D144">
        <v>770</v>
      </c>
      <c r="E144" s="1" t="s">
        <v>146</v>
      </c>
      <c r="F144" t="s">
        <v>51</v>
      </c>
      <c r="G144" s="1" t="s">
        <v>46</v>
      </c>
      <c r="H144" s="3">
        <v>297</v>
      </c>
      <c r="I144" s="3">
        <v>297</v>
      </c>
      <c r="J144" s="1" t="s">
        <v>0</v>
      </c>
      <c r="L144" s="1" t="s">
        <v>146</v>
      </c>
      <c r="M144" s="1" t="s">
        <v>146</v>
      </c>
      <c r="N144" t="b">
        <f>IF(COUNTIF(carcinogens!$A$2:$A$35,F144),TRUE,FALSE)</f>
        <v>0</v>
      </c>
      <c r="O144" t="b">
        <f t="shared" si="6"/>
        <v>0</v>
      </c>
      <c r="P144" t="b">
        <f t="shared" si="7"/>
        <v>0</v>
      </c>
      <c r="Q144" t="str">
        <f>VLOOKUP(C144,'Feedstock source'!$A$1:$B$8,2,FALSE)</f>
        <v>sludge</v>
      </c>
      <c r="R144" t="str">
        <f>VLOOKUP($F144,'PAHs abbreviations'!$A$2:$B$17,2,FALSE)</f>
        <v>Phen</v>
      </c>
    </row>
    <row r="145" spans="1:18">
      <c r="A145" t="s">
        <v>279</v>
      </c>
      <c r="B145" t="s">
        <v>279</v>
      </c>
      <c r="C145" t="s">
        <v>134</v>
      </c>
      <c r="D145">
        <v>770</v>
      </c>
      <c r="E145" s="1" t="s">
        <v>146</v>
      </c>
      <c r="F145" t="s">
        <v>54</v>
      </c>
      <c r="G145" s="1" t="s">
        <v>46</v>
      </c>
      <c r="H145" s="3">
        <v>74</v>
      </c>
      <c r="I145" s="3">
        <v>74</v>
      </c>
      <c r="J145" s="1" t="s">
        <v>0</v>
      </c>
      <c r="L145" s="1" t="s">
        <v>146</v>
      </c>
      <c r="M145" s="1" t="s">
        <v>146</v>
      </c>
      <c r="N145" t="b">
        <f>IF(COUNTIF(carcinogens!$A$2:$A$35,F145),TRUE,FALSE)</f>
        <v>0</v>
      </c>
      <c r="O145" t="b">
        <f>IF(ISNUMBER(H145),FALSE,TRUE)</f>
        <v>0</v>
      </c>
      <c r="P145" t="b">
        <f>IF(ISNUMBER(H145),FALSE,TRUE)</f>
        <v>0</v>
      </c>
      <c r="Q145" t="str">
        <f>VLOOKUP(C145,'Feedstock source'!$A$1:$B$8,2,FALSE)</f>
        <v>sludge</v>
      </c>
      <c r="R145" t="str">
        <f>VLOOKUP($F145,'PAHs abbreviations'!$A$2:$B$17,2,FALSE)</f>
        <v>Pyr</v>
      </c>
    </row>
    <row r="146" spans="1:18">
      <c r="A146" t="s">
        <v>142</v>
      </c>
      <c r="B146" t="s">
        <v>127</v>
      </c>
      <c r="C146" t="s">
        <v>134</v>
      </c>
      <c r="D146">
        <v>600</v>
      </c>
      <c r="E146" t="s">
        <v>146</v>
      </c>
      <c r="F146" t="s">
        <v>77</v>
      </c>
      <c r="G146" t="s">
        <v>76</v>
      </c>
      <c r="H146">
        <v>6.0000000000000001E-3</v>
      </c>
      <c r="I146">
        <v>6</v>
      </c>
      <c r="J146" s="1" t="s">
        <v>27</v>
      </c>
      <c r="L146" s="1" t="s">
        <v>146</v>
      </c>
      <c r="M146" s="1" t="s">
        <v>146</v>
      </c>
      <c r="N146" t="b">
        <f>IF(COUNTIF(carcinogens!$A$2:$A$35,F146),TRUE,FALSE)</f>
        <v>1</v>
      </c>
      <c r="O146" t="b">
        <f t="shared" ref="O146:O209" si="8">IF(ISNUMBER(H146),FALSE,TRUE)</f>
        <v>0</v>
      </c>
      <c r="P146" t="b">
        <f t="shared" ref="P146:P209" si="9">IF(ISNUMBER(H146),FALSE,TRUE)</f>
        <v>0</v>
      </c>
      <c r="Q146" t="str">
        <f>VLOOKUP(C146,'Feedstock source'!$A$1:$B$8,2,FALSE)</f>
        <v>sludge</v>
      </c>
      <c r="R146" t="e">
        <f>VLOOKUP($F146,'PAHs abbreviations'!$A$2:$B$17,2,FALSE)</f>
        <v>#N/A</v>
      </c>
    </row>
    <row r="147" spans="1:18">
      <c r="A147" t="s">
        <v>142</v>
      </c>
      <c r="B147" t="s">
        <v>127</v>
      </c>
      <c r="C147" t="s">
        <v>134</v>
      </c>
      <c r="D147">
        <v>600</v>
      </c>
      <c r="E147" t="s">
        <v>146</v>
      </c>
      <c r="F147" t="s">
        <v>79</v>
      </c>
      <c r="G147" t="s">
        <v>76</v>
      </c>
      <c r="H147">
        <v>2.4E-2</v>
      </c>
      <c r="I147">
        <v>24</v>
      </c>
      <c r="J147" s="1" t="s">
        <v>27</v>
      </c>
      <c r="L147" s="1" t="s">
        <v>146</v>
      </c>
      <c r="M147" s="1" t="s">
        <v>146</v>
      </c>
      <c r="N147" t="b">
        <f>IF(COUNTIF(carcinogens!$A$2:$A$35,F147),TRUE,FALSE)</f>
        <v>1</v>
      </c>
      <c r="O147" t="b">
        <f t="shared" si="8"/>
        <v>0</v>
      </c>
      <c r="P147" t="b">
        <f t="shared" si="9"/>
        <v>0</v>
      </c>
      <c r="Q147" t="str">
        <f>VLOOKUP(C147,'Feedstock source'!$A$1:$B$8,2,FALSE)</f>
        <v>sludge</v>
      </c>
      <c r="R147" t="e">
        <f>VLOOKUP($F147,'PAHs abbreviations'!$A$2:$B$17,2,FALSE)</f>
        <v>#N/A</v>
      </c>
    </row>
    <row r="148" spans="1:18">
      <c r="A148" t="s">
        <v>142</v>
      </c>
      <c r="B148" t="s">
        <v>127</v>
      </c>
      <c r="C148" t="s">
        <v>134</v>
      </c>
      <c r="D148">
        <v>600</v>
      </c>
      <c r="E148" t="s">
        <v>146</v>
      </c>
      <c r="F148" t="s">
        <v>80</v>
      </c>
      <c r="G148" t="s">
        <v>76</v>
      </c>
      <c r="H148">
        <v>2.1000000000000001E-2</v>
      </c>
      <c r="I148">
        <v>21</v>
      </c>
      <c r="J148" s="1" t="s">
        <v>27</v>
      </c>
      <c r="L148" s="1" t="s">
        <v>146</v>
      </c>
      <c r="M148" s="1" t="s">
        <v>146</v>
      </c>
      <c r="N148" t="b">
        <f>IF(COUNTIF(carcinogens!$A$2:$A$35,F148),TRUE,FALSE)</f>
        <v>1</v>
      </c>
      <c r="O148" t="b">
        <f t="shared" si="8"/>
        <v>0</v>
      </c>
      <c r="P148" t="b">
        <f t="shared" si="9"/>
        <v>0</v>
      </c>
      <c r="Q148" t="str">
        <f>VLOOKUP(C148,'Feedstock source'!$A$1:$B$8,2,FALSE)</f>
        <v>sludge</v>
      </c>
      <c r="R148" t="e">
        <f>VLOOKUP($F148,'PAHs abbreviations'!$A$2:$B$17,2,FALSE)</f>
        <v>#N/A</v>
      </c>
    </row>
    <row r="149" spans="1:18">
      <c r="A149" t="s">
        <v>142</v>
      </c>
      <c r="B149" t="s">
        <v>127</v>
      </c>
      <c r="C149" t="s">
        <v>134</v>
      </c>
      <c r="D149">
        <v>600</v>
      </c>
      <c r="E149" t="s">
        <v>146</v>
      </c>
      <c r="F149" t="s">
        <v>81</v>
      </c>
      <c r="G149" t="s">
        <v>76</v>
      </c>
      <c r="H149">
        <v>4.1000000000000002E-2</v>
      </c>
      <c r="I149">
        <v>41</v>
      </c>
      <c r="J149" s="1" t="s">
        <v>27</v>
      </c>
      <c r="L149" s="1" t="s">
        <v>146</v>
      </c>
      <c r="M149" s="1" t="s">
        <v>146</v>
      </c>
      <c r="N149" t="b">
        <f>IF(COUNTIF(carcinogens!$A$2:$A$35,F149),TRUE,FALSE)</f>
        <v>1</v>
      </c>
      <c r="O149" t="b">
        <f t="shared" si="8"/>
        <v>0</v>
      </c>
      <c r="P149" t="b">
        <f t="shared" si="9"/>
        <v>0</v>
      </c>
      <c r="Q149" t="str">
        <f>VLOOKUP(C149,'Feedstock source'!$A$1:$B$8,2,FALSE)</f>
        <v>sludge</v>
      </c>
      <c r="R149" t="e">
        <f>VLOOKUP($F149,'PAHs abbreviations'!$A$2:$B$17,2,FALSE)</f>
        <v>#N/A</v>
      </c>
    </row>
    <row r="150" spans="1:18">
      <c r="A150" t="s">
        <v>142</v>
      </c>
      <c r="B150" t="s">
        <v>127</v>
      </c>
      <c r="C150" t="s">
        <v>134</v>
      </c>
      <c r="D150">
        <v>600</v>
      </c>
      <c r="E150" t="s">
        <v>146</v>
      </c>
      <c r="F150" t="s">
        <v>82</v>
      </c>
      <c r="G150" t="s">
        <v>76</v>
      </c>
      <c r="H150" s="12">
        <v>0.04</v>
      </c>
      <c r="I150" s="12">
        <v>40</v>
      </c>
      <c r="J150" s="1" t="s">
        <v>27</v>
      </c>
      <c r="L150" s="1" t="s">
        <v>146</v>
      </c>
      <c r="M150" s="1" t="s">
        <v>146</v>
      </c>
      <c r="N150" t="b">
        <f>IF(COUNTIF(carcinogens!$A$2:$A$35,F150),TRUE,FALSE)</f>
        <v>1</v>
      </c>
      <c r="O150" t="b">
        <f t="shared" si="8"/>
        <v>0</v>
      </c>
      <c r="P150" t="b">
        <f t="shared" si="9"/>
        <v>0</v>
      </c>
      <c r="Q150" t="str">
        <f>VLOOKUP(C150,'Feedstock source'!$A$1:$B$8,2,FALSE)</f>
        <v>sludge</v>
      </c>
      <c r="R150" t="e">
        <f>VLOOKUP($F150,'PAHs abbreviations'!$A$2:$B$17,2,FALSE)</f>
        <v>#N/A</v>
      </c>
    </row>
    <row r="151" spans="1:18">
      <c r="A151" t="s">
        <v>142</v>
      </c>
      <c r="B151" t="s">
        <v>127</v>
      </c>
      <c r="C151" t="s">
        <v>134</v>
      </c>
      <c r="D151">
        <v>600</v>
      </c>
      <c r="E151" t="s">
        <v>146</v>
      </c>
      <c r="F151" t="s">
        <v>83</v>
      </c>
      <c r="G151" t="s">
        <v>76</v>
      </c>
      <c r="H151">
        <v>0.38300000000000001</v>
      </c>
      <c r="I151">
        <v>383</v>
      </c>
      <c r="J151" s="1" t="s">
        <v>27</v>
      </c>
      <c r="L151" s="1" t="s">
        <v>146</v>
      </c>
      <c r="M151" s="1" t="s">
        <v>146</v>
      </c>
      <c r="N151" t="b">
        <f>IF(COUNTIF(carcinogens!$A$2:$A$35,F151),TRUE,FALSE)</f>
        <v>1</v>
      </c>
      <c r="O151" t="b">
        <f t="shared" si="8"/>
        <v>0</v>
      </c>
      <c r="P151" t="b">
        <f t="shared" si="9"/>
        <v>0</v>
      </c>
      <c r="Q151" t="str">
        <f>VLOOKUP(C151,'Feedstock source'!$A$1:$B$8,2,FALSE)</f>
        <v>sludge</v>
      </c>
      <c r="R151" t="e">
        <f>VLOOKUP($F151,'PAHs abbreviations'!$A$2:$B$17,2,FALSE)</f>
        <v>#N/A</v>
      </c>
    </row>
    <row r="152" spans="1:18">
      <c r="A152" t="s">
        <v>142</v>
      </c>
      <c r="B152" t="s">
        <v>127</v>
      </c>
      <c r="C152" t="s">
        <v>134</v>
      </c>
      <c r="D152">
        <v>600</v>
      </c>
      <c r="E152" t="s">
        <v>146</v>
      </c>
      <c r="F152" t="s">
        <v>84</v>
      </c>
      <c r="G152" t="s">
        <v>76</v>
      </c>
      <c r="H152">
        <v>0.67500000000000004</v>
      </c>
      <c r="I152">
        <v>675</v>
      </c>
      <c r="J152" s="1" t="s">
        <v>27</v>
      </c>
      <c r="L152" s="1" t="s">
        <v>146</v>
      </c>
      <c r="M152" s="1" t="s">
        <v>146</v>
      </c>
      <c r="N152" t="b">
        <f>IF(COUNTIF(carcinogens!$A$2:$A$35,F152),TRUE,FALSE)</f>
        <v>1</v>
      </c>
      <c r="O152" t="b">
        <f t="shared" si="8"/>
        <v>0</v>
      </c>
      <c r="P152" t="b">
        <f t="shared" si="9"/>
        <v>0</v>
      </c>
      <c r="Q152" t="str">
        <f>VLOOKUP(C152,'Feedstock source'!$A$1:$B$8,2,FALSE)</f>
        <v>sludge</v>
      </c>
      <c r="R152" t="e">
        <f>VLOOKUP($F152,'PAHs abbreviations'!$A$2:$B$17,2,FALSE)</f>
        <v>#N/A</v>
      </c>
    </row>
    <row r="153" spans="1:18">
      <c r="A153" t="s">
        <v>142</v>
      </c>
      <c r="B153" t="s">
        <v>127</v>
      </c>
      <c r="C153" t="s">
        <v>134</v>
      </c>
      <c r="D153">
        <v>600</v>
      </c>
      <c r="E153" t="s">
        <v>146</v>
      </c>
      <c r="F153" t="s">
        <v>85</v>
      </c>
      <c r="G153" t="s">
        <v>76</v>
      </c>
      <c r="H153">
        <v>6.0000000000000001E-3</v>
      </c>
      <c r="I153">
        <v>6</v>
      </c>
      <c r="J153" s="1" t="s">
        <v>27</v>
      </c>
      <c r="L153" s="1" t="s">
        <v>146</v>
      </c>
      <c r="M153" s="1" t="s">
        <v>146</v>
      </c>
      <c r="N153" t="b">
        <f>IF(COUNTIF(carcinogens!$A$2:$A$35,F153),TRUE,FALSE)</f>
        <v>1</v>
      </c>
      <c r="O153" t="b">
        <f t="shared" si="8"/>
        <v>0</v>
      </c>
      <c r="P153" t="b">
        <f t="shared" si="9"/>
        <v>0</v>
      </c>
      <c r="Q153" t="str">
        <f>VLOOKUP(C153,'Feedstock source'!$A$1:$B$8,2,FALSE)</f>
        <v>sludge</v>
      </c>
      <c r="R153" t="e">
        <f>VLOOKUP($F153,'PAHs abbreviations'!$A$2:$B$17,2,FALSE)</f>
        <v>#N/A</v>
      </c>
    </row>
    <row r="154" spans="1:18">
      <c r="A154" t="s">
        <v>142</v>
      </c>
      <c r="B154" t="s">
        <v>127</v>
      </c>
      <c r="C154" t="s">
        <v>134</v>
      </c>
      <c r="D154">
        <v>600</v>
      </c>
      <c r="E154" t="s">
        <v>146</v>
      </c>
      <c r="F154" t="s">
        <v>86</v>
      </c>
      <c r="G154" t="s">
        <v>76</v>
      </c>
      <c r="H154">
        <v>5.0000000000000001E-3</v>
      </c>
      <c r="I154">
        <v>5</v>
      </c>
      <c r="J154" s="1" t="s">
        <v>27</v>
      </c>
      <c r="L154" s="1" t="s">
        <v>146</v>
      </c>
      <c r="M154" s="1" t="s">
        <v>146</v>
      </c>
      <c r="N154" t="b">
        <f>IF(COUNTIF(carcinogens!$A$2:$A$35,F154),TRUE,FALSE)</f>
        <v>1</v>
      </c>
      <c r="O154" t="b">
        <f t="shared" si="8"/>
        <v>0</v>
      </c>
      <c r="P154" t="b">
        <f t="shared" si="9"/>
        <v>0</v>
      </c>
      <c r="Q154" t="str">
        <f>VLOOKUP(C154,'Feedstock source'!$A$1:$B$8,2,FALSE)</f>
        <v>sludge</v>
      </c>
      <c r="R154" t="e">
        <f>VLOOKUP($F154,'PAHs abbreviations'!$A$2:$B$17,2,FALSE)</f>
        <v>#N/A</v>
      </c>
    </row>
    <row r="155" spans="1:18">
      <c r="A155" t="s">
        <v>142</v>
      </c>
      <c r="B155" t="s">
        <v>127</v>
      </c>
      <c r="C155" t="s">
        <v>134</v>
      </c>
      <c r="D155">
        <v>600</v>
      </c>
      <c r="E155" t="s">
        <v>146</v>
      </c>
      <c r="F155" t="s">
        <v>87</v>
      </c>
      <c r="G155" t="s">
        <v>76</v>
      </c>
      <c r="H155">
        <v>5.0000000000000001E-3</v>
      </c>
      <c r="I155">
        <v>5</v>
      </c>
      <c r="J155" s="1" t="s">
        <v>27</v>
      </c>
      <c r="L155" s="1" t="s">
        <v>146</v>
      </c>
      <c r="M155" s="1" t="s">
        <v>146</v>
      </c>
      <c r="N155" t="b">
        <f>IF(COUNTIF(carcinogens!$A$2:$A$35,F155),TRUE,FALSE)</f>
        <v>1</v>
      </c>
      <c r="O155" t="b">
        <f t="shared" si="8"/>
        <v>0</v>
      </c>
      <c r="P155" t="b">
        <f t="shared" si="9"/>
        <v>0</v>
      </c>
      <c r="Q155" t="str">
        <f>VLOOKUP(C155,'Feedstock source'!$A$1:$B$8,2,FALSE)</f>
        <v>sludge</v>
      </c>
      <c r="R155" t="e">
        <f>VLOOKUP($F155,'PAHs abbreviations'!$A$2:$B$17,2,FALSE)</f>
        <v>#N/A</v>
      </c>
    </row>
    <row r="156" spans="1:18">
      <c r="A156" t="s">
        <v>142</v>
      </c>
      <c r="B156" t="s">
        <v>127</v>
      </c>
      <c r="C156" t="s">
        <v>134</v>
      </c>
      <c r="D156">
        <v>600</v>
      </c>
      <c r="E156" t="s">
        <v>146</v>
      </c>
      <c r="F156" t="s">
        <v>88</v>
      </c>
      <c r="G156" t="s">
        <v>76</v>
      </c>
      <c r="H156">
        <v>3.0000000000000001E-3</v>
      </c>
      <c r="I156">
        <v>3</v>
      </c>
      <c r="J156" s="1" t="s">
        <v>27</v>
      </c>
      <c r="L156" s="1" t="s">
        <v>146</v>
      </c>
      <c r="M156" s="1" t="s">
        <v>146</v>
      </c>
      <c r="N156" t="b">
        <f>IF(COUNTIF(carcinogens!$A$2:$A$35,F156),TRUE,FALSE)</f>
        <v>1</v>
      </c>
      <c r="O156" t="b">
        <f t="shared" si="8"/>
        <v>0</v>
      </c>
      <c r="P156" t="b">
        <f t="shared" si="9"/>
        <v>0</v>
      </c>
      <c r="Q156" t="str">
        <f>VLOOKUP(C156,'Feedstock source'!$A$1:$B$8,2,FALSE)</f>
        <v>sludge</v>
      </c>
      <c r="R156" t="e">
        <f>VLOOKUP($F156,'PAHs abbreviations'!$A$2:$B$17,2,FALSE)</f>
        <v>#N/A</v>
      </c>
    </row>
    <row r="157" spans="1:18">
      <c r="A157" t="s">
        <v>142</v>
      </c>
      <c r="B157" t="s">
        <v>127</v>
      </c>
      <c r="C157" t="s">
        <v>134</v>
      </c>
      <c r="D157">
        <v>600</v>
      </c>
      <c r="E157" t="s">
        <v>146</v>
      </c>
      <c r="F157" t="s">
        <v>89</v>
      </c>
      <c r="G157" t="s">
        <v>76</v>
      </c>
      <c r="H157">
        <v>3.0000000000000001E-3</v>
      </c>
      <c r="I157">
        <v>3</v>
      </c>
      <c r="J157" s="1" t="s">
        <v>27</v>
      </c>
      <c r="L157" s="1" t="s">
        <v>146</v>
      </c>
      <c r="M157" s="1" t="s">
        <v>146</v>
      </c>
      <c r="N157" t="b">
        <f>IF(COUNTIF(carcinogens!$A$2:$A$35,F157),TRUE,FALSE)</f>
        <v>1</v>
      </c>
      <c r="O157" t="b">
        <f t="shared" si="8"/>
        <v>0</v>
      </c>
      <c r="P157" t="b">
        <f t="shared" si="9"/>
        <v>0</v>
      </c>
      <c r="Q157" t="str">
        <f>VLOOKUP(C157,'Feedstock source'!$A$1:$B$8,2,FALSE)</f>
        <v>sludge</v>
      </c>
      <c r="R157" t="e">
        <f>VLOOKUP($F157,'PAHs abbreviations'!$A$2:$B$17,2,FALSE)</f>
        <v>#N/A</v>
      </c>
    </row>
    <row r="158" spans="1:18">
      <c r="A158" t="s">
        <v>142</v>
      </c>
      <c r="B158" t="s">
        <v>127</v>
      </c>
      <c r="C158" t="s">
        <v>134</v>
      </c>
      <c r="D158">
        <v>600</v>
      </c>
      <c r="E158" t="s">
        <v>146</v>
      </c>
      <c r="F158" t="s">
        <v>90</v>
      </c>
      <c r="G158" t="s">
        <v>76</v>
      </c>
      <c r="H158" t="s">
        <v>152</v>
      </c>
      <c r="I158">
        <v>1</v>
      </c>
      <c r="J158" s="1" t="s">
        <v>27</v>
      </c>
      <c r="L158" s="1" t="s">
        <v>146</v>
      </c>
      <c r="M158" s="1" t="s">
        <v>146</v>
      </c>
      <c r="N158" t="b">
        <f>IF(COUNTIF(carcinogens!$A$2:$A$35,F158),TRUE,FALSE)</f>
        <v>1</v>
      </c>
      <c r="O158" t="b">
        <f t="shared" si="8"/>
        <v>1</v>
      </c>
      <c r="P158" t="b">
        <f t="shared" si="9"/>
        <v>1</v>
      </c>
      <c r="Q158" t="str">
        <f>VLOOKUP(C158,'Feedstock source'!$A$1:$B$8,2,FALSE)</f>
        <v>sludge</v>
      </c>
      <c r="R158" t="e">
        <f>VLOOKUP($F158,'PAHs abbreviations'!$A$2:$B$17,2,FALSE)</f>
        <v>#N/A</v>
      </c>
    </row>
    <row r="159" spans="1:18">
      <c r="A159" t="s">
        <v>142</v>
      </c>
      <c r="B159" t="s">
        <v>127</v>
      </c>
      <c r="C159" t="s">
        <v>134</v>
      </c>
      <c r="D159">
        <v>600</v>
      </c>
      <c r="E159" t="s">
        <v>146</v>
      </c>
      <c r="F159" t="s">
        <v>91</v>
      </c>
      <c r="G159" t="s">
        <v>76</v>
      </c>
      <c r="H159">
        <v>3.0000000000000001E-3</v>
      </c>
      <c r="I159">
        <v>3</v>
      </c>
      <c r="J159" s="1" t="s">
        <v>27</v>
      </c>
      <c r="L159" s="1" t="s">
        <v>146</v>
      </c>
      <c r="M159" s="1" t="s">
        <v>146</v>
      </c>
      <c r="N159" t="b">
        <f>IF(COUNTIF(carcinogens!$A$2:$A$35,F159),TRUE,FALSE)</f>
        <v>1</v>
      </c>
      <c r="O159" t="b">
        <f t="shared" si="8"/>
        <v>0</v>
      </c>
      <c r="P159" t="b">
        <f t="shared" si="9"/>
        <v>0</v>
      </c>
      <c r="Q159" t="str">
        <f>VLOOKUP(C159,'Feedstock source'!$A$1:$B$8,2,FALSE)</f>
        <v>sludge</v>
      </c>
      <c r="R159" t="e">
        <f>VLOOKUP($F159,'PAHs abbreviations'!$A$2:$B$17,2,FALSE)</f>
        <v>#N/A</v>
      </c>
    </row>
    <row r="160" spans="1:18">
      <c r="A160" t="s">
        <v>142</v>
      </c>
      <c r="B160" t="s">
        <v>127</v>
      </c>
      <c r="C160" t="s">
        <v>134</v>
      </c>
      <c r="D160">
        <v>600</v>
      </c>
      <c r="E160" t="s">
        <v>146</v>
      </c>
      <c r="F160" t="s">
        <v>92</v>
      </c>
      <c r="G160" t="s">
        <v>76</v>
      </c>
      <c r="H160">
        <v>1.0999999999999999E-2</v>
      </c>
      <c r="I160">
        <v>11</v>
      </c>
      <c r="J160" s="1" t="s">
        <v>27</v>
      </c>
      <c r="L160" s="1" t="s">
        <v>146</v>
      </c>
      <c r="M160" s="1" t="s">
        <v>146</v>
      </c>
      <c r="N160" t="b">
        <f>IF(COUNTIF(carcinogens!$A$2:$A$35,F160),TRUE,FALSE)</f>
        <v>1</v>
      </c>
      <c r="O160" t="b">
        <f t="shared" si="8"/>
        <v>0</v>
      </c>
      <c r="P160" t="b">
        <f t="shared" si="9"/>
        <v>0</v>
      </c>
      <c r="Q160" t="str">
        <f>VLOOKUP(C160,'Feedstock source'!$A$1:$B$8,2,FALSE)</f>
        <v>sludge</v>
      </c>
      <c r="R160" t="e">
        <f>VLOOKUP($F160,'PAHs abbreviations'!$A$2:$B$17,2,FALSE)</f>
        <v>#N/A</v>
      </c>
    </row>
    <row r="161" spans="1:18">
      <c r="A161" t="s">
        <v>142</v>
      </c>
      <c r="B161" t="s">
        <v>127</v>
      </c>
      <c r="C161" t="s">
        <v>134</v>
      </c>
      <c r="D161">
        <v>600</v>
      </c>
      <c r="E161" t="s">
        <v>146</v>
      </c>
      <c r="F161" t="s">
        <v>93</v>
      </c>
      <c r="G161" t="s">
        <v>76</v>
      </c>
      <c r="H161" t="s">
        <v>153</v>
      </c>
      <c r="I161">
        <v>4</v>
      </c>
      <c r="J161" s="1" t="s">
        <v>27</v>
      </c>
      <c r="L161" s="1" t="s">
        <v>146</v>
      </c>
      <c r="M161" s="1" t="s">
        <v>146</v>
      </c>
      <c r="N161" t="b">
        <f>IF(COUNTIF(carcinogens!$A$2:$A$35,F161),TRUE,FALSE)</f>
        <v>1</v>
      </c>
      <c r="O161" t="b">
        <f t="shared" si="8"/>
        <v>1</v>
      </c>
      <c r="P161" t="b">
        <f t="shared" si="9"/>
        <v>1</v>
      </c>
      <c r="Q161" t="str">
        <f>VLOOKUP(C161,'Feedstock source'!$A$1:$B$8,2,FALSE)</f>
        <v>sludge</v>
      </c>
      <c r="R161" t="e">
        <f>VLOOKUP($F161,'PAHs abbreviations'!$A$2:$B$17,2,FALSE)</f>
        <v>#N/A</v>
      </c>
    </row>
    <row r="162" spans="1:18">
      <c r="A162" t="s">
        <v>142</v>
      </c>
      <c r="B162" t="s">
        <v>127</v>
      </c>
      <c r="C162" t="s">
        <v>134</v>
      </c>
      <c r="D162">
        <v>600</v>
      </c>
      <c r="E162" t="s">
        <v>146</v>
      </c>
      <c r="F162" t="s">
        <v>94</v>
      </c>
      <c r="G162" t="s">
        <v>76</v>
      </c>
      <c r="H162">
        <v>1.4999999999999999E-2</v>
      </c>
      <c r="I162">
        <v>15</v>
      </c>
      <c r="J162" s="1" t="s">
        <v>27</v>
      </c>
      <c r="L162" s="1" t="s">
        <v>146</v>
      </c>
      <c r="M162" s="1" t="s">
        <v>146</v>
      </c>
      <c r="N162" t="b">
        <f>IF(COUNTIF(carcinogens!$A$2:$A$35,F162),TRUE,FALSE)</f>
        <v>1</v>
      </c>
      <c r="O162" t="b">
        <f t="shared" si="8"/>
        <v>0</v>
      </c>
      <c r="P162" t="b">
        <f t="shared" si="9"/>
        <v>0</v>
      </c>
      <c r="Q162" t="str">
        <f>VLOOKUP(C162,'Feedstock source'!$A$1:$B$8,2,FALSE)</f>
        <v>sludge</v>
      </c>
      <c r="R162" t="e">
        <f>VLOOKUP($F162,'PAHs abbreviations'!$A$2:$B$17,2,FALSE)</f>
        <v>#N/A</v>
      </c>
    </row>
    <row r="163" spans="1:18">
      <c r="A163" t="s">
        <v>264</v>
      </c>
      <c r="B163" t="s">
        <v>131</v>
      </c>
      <c r="C163" t="s">
        <v>135</v>
      </c>
      <c r="D163">
        <v>600</v>
      </c>
      <c r="E163" t="s">
        <v>146</v>
      </c>
      <c r="F163" t="s">
        <v>77</v>
      </c>
      <c r="G163" t="s">
        <v>76</v>
      </c>
      <c r="H163" t="s">
        <v>152</v>
      </c>
      <c r="I163">
        <v>1</v>
      </c>
      <c r="J163" s="1" t="s">
        <v>27</v>
      </c>
      <c r="L163" s="1" t="s">
        <v>146</v>
      </c>
      <c r="M163" s="1" t="s">
        <v>146</v>
      </c>
      <c r="N163" t="b">
        <f>IF(COUNTIF(carcinogens!$A$2:$A$35,F163),TRUE,FALSE)</f>
        <v>1</v>
      </c>
      <c r="O163" t="b">
        <f t="shared" si="8"/>
        <v>1</v>
      </c>
      <c r="P163" t="b">
        <f t="shared" si="9"/>
        <v>1</v>
      </c>
      <c r="Q163" t="str">
        <f>VLOOKUP(C163,'Feedstock source'!$A$1:$B$8,2,FALSE)</f>
        <v>sludge</v>
      </c>
      <c r="R163" t="e">
        <f>VLOOKUP($F163,'PAHs abbreviations'!$A$2:$B$17,2,FALSE)</f>
        <v>#N/A</v>
      </c>
    </row>
    <row r="164" spans="1:18">
      <c r="A164" t="s">
        <v>264</v>
      </c>
      <c r="B164" t="s">
        <v>131</v>
      </c>
      <c r="C164" t="s">
        <v>135</v>
      </c>
      <c r="D164">
        <v>600</v>
      </c>
      <c r="E164" t="s">
        <v>146</v>
      </c>
      <c r="F164" t="s">
        <v>79</v>
      </c>
      <c r="G164" t="s">
        <v>76</v>
      </c>
      <c r="H164" t="s">
        <v>151</v>
      </c>
      <c r="I164">
        <v>2</v>
      </c>
      <c r="J164" s="1" t="s">
        <v>27</v>
      </c>
      <c r="L164" s="1" t="s">
        <v>146</v>
      </c>
      <c r="M164" s="1" t="s">
        <v>146</v>
      </c>
      <c r="N164" t="b">
        <f>IF(COUNTIF(carcinogens!$A$2:$A$35,F164),TRUE,FALSE)</f>
        <v>1</v>
      </c>
      <c r="O164" t="b">
        <f t="shared" si="8"/>
        <v>1</v>
      </c>
      <c r="P164" t="b">
        <f t="shared" si="9"/>
        <v>1</v>
      </c>
      <c r="Q164" t="str">
        <f>VLOOKUP(C164,'Feedstock source'!$A$1:$B$8,2,FALSE)</f>
        <v>sludge</v>
      </c>
      <c r="R164" t="e">
        <f>VLOOKUP($F164,'PAHs abbreviations'!$A$2:$B$17,2,FALSE)</f>
        <v>#N/A</v>
      </c>
    </row>
    <row r="165" spans="1:18">
      <c r="A165" t="s">
        <v>264</v>
      </c>
      <c r="B165" t="s">
        <v>131</v>
      </c>
      <c r="C165" t="s">
        <v>135</v>
      </c>
      <c r="D165">
        <v>600</v>
      </c>
      <c r="E165" t="s">
        <v>146</v>
      </c>
      <c r="F165" t="s">
        <v>80</v>
      </c>
      <c r="G165" t="s">
        <v>76</v>
      </c>
      <c r="H165" t="s">
        <v>151</v>
      </c>
      <c r="I165">
        <v>2</v>
      </c>
      <c r="J165" s="1" t="s">
        <v>27</v>
      </c>
      <c r="L165" s="1" t="s">
        <v>146</v>
      </c>
      <c r="M165" s="1" t="s">
        <v>146</v>
      </c>
      <c r="N165" t="b">
        <f>IF(COUNTIF(carcinogens!$A$2:$A$35,F165),TRUE,FALSE)</f>
        <v>1</v>
      </c>
      <c r="O165" t="b">
        <f t="shared" si="8"/>
        <v>1</v>
      </c>
      <c r="P165" t="b">
        <f t="shared" si="9"/>
        <v>1</v>
      </c>
      <c r="Q165" t="str">
        <f>VLOOKUP(C165,'Feedstock source'!$A$1:$B$8,2,FALSE)</f>
        <v>sludge</v>
      </c>
      <c r="R165" t="e">
        <f>VLOOKUP($F165,'PAHs abbreviations'!$A$2:$B$17,2,FALSE)</f>
        <v>#N/A</v>
      </c>
    </row>
    <row r="166" spans="1:18">
      <c r="A166" t="s">
        <v>264</v>
      </c>
      <c r="B166" t="s">
        <v>131</v>
      </c>
      <c r="C166" t="s">
        <v>135</v>
      </c>
      <c r="D166">
        <v>600</v>
      </c>
      <c r="E166" t="s">
        <v>146</v>
      </c>
      <c r="F166" t="s">
        <v>81</v>
      </c>
      <c r="G166" t="s">
        <v>76</v>
      </c>
      <c r="H166">
        <v>5.0000000000000001E-3</v>
      </c>
      <c r="I166">
        <v>5</v>
      </c>
      <c r="J166" s="1" t="s">
        <v>27</v>
      </c>
      <c r="L166" s="1" t="s">
        <v>146</v>
      </c>
      <c r="M166" s="1" t="s">
        <v>146</v>
      </c>
      <c r="N166" t="b">
        <f>IF(COUNTIF(carcinogens!$A$2:$A$35,F166),TRUE,FALSE)</f>
        <v>1</v>
      </c>
      <c r="O166" t="b">
        <f t="shared" si="8"/>
        <v>0</v>
      </c>
      <c r="P166" t="b">
        <f t="shared" si="9"/>
        <v>0</v>
      </c>
      <c r="Q166" t="str">
        <f>VLOOKUP(C166,'Feedstock source'!$A$1:$B$8,2,FALSE)</f>
        <v>sludge</v>
      </c>
      <c r="R166" t="e">
        <f>VLOOKUP($F166,'PAHs abbreviations'!$A$2:$B$17,2,FALSE)</f>
        <v>#N/A</v>
      </c>
    </row>
    <row r="167" spans="1:18">
      <c r="A167" t="s">
        <v>264</v>
      </c>
      <c r="B167" t="s">
        <v>131</v>
      </c>
      <c r="C167" t="s">
        <v>135</v>
      </c>
      <c r="D167">
        <v>600</v>
      </c>
      <c r="E167" t="s">
        <v>146</v>
      </c>
      <c r="F167" t="s">
        <v>82</v>
      </c>
      <c r="G167" t="s">
        <v>76</v>
      </c>
      <c r="H167">
        <v>4.0000000000000001E-3</v>
      </c>
      <c r="I167">
        <v>4</v>
      </c>
      <c r="J167" s="1" t="s">
        <v>27</v>
      </c>
      <c r="L167" s="1" t="s">
        <v>146</v>
      </c>
      <c r="M167" s="1" t="s">
        <v>146</v>
      </c>
      <c r="N167" t="b">
        <f>IF(COUNTIF(carcinogens!$A$2:$A$35,F167),TRUE,FALSE)</f>
        <v>1</v>
      </c>
      <c r="O167" t="b">
        <f t="shared" si="8"/>
        <v>0</v>
      </c>
      <c r="P167" t="b">
        <f t="shared" si="9"/>
        <v>0</v>
      </c>
      <c r="Q167" t="str">
        <f>VLOOKUP(C167,'Feedstock source'!$A$1:$B$8,2,FALSE)</f>
        <v>sludge</v>
      </c>
      <c r="R167" t="e">
        <f>VLOOKUP($F167,'PAHs abbreviations'!$A$2:$B$17,2,FALSE)</f>
        <v>#N/A</v>
      </c>
    </row>
    <row r="168" spans="1:18">
      <c r="A168" t="s">
        <v>264</v>
      </c>
      <c r="B168" t="s">
        <v>131</v>
      </c>
      <c r="C168" t="s">
        <v>135</v>
      </c>
      <c r="D168">
        <v>600</v>
      </c>
      <c r="E168" t="s">
        <v>146</v>
      </c>
      <c r="F168" t="s">
        <v>83</v>
      </c>
      <c r="G168" t="s">
        <v>76</v>
      </c>
      <c r="H168">
        <v>4.2000000000000003E-2</v>
      </c>
      <c r="I168">
        <v>42</v>
      </c>
      <c r="J168" s="1" t="s">
        <v>27</v>
      </c>
      <c r="L168" s="1" t="s">
        <v>146</v>
      </c>
      <c r="M168" s="1" t="s">
        <v>146</v>
      </c>
      <c r="N168" t="b">
        <f>IF(COUNTIF(carcinogens!$A$2:$A$35,F168),TRUE,FALSE)</f>
        <v>1</v>
      </c>
      <c r="O168" t="b">
        <f t="shared" si="8"/>
        <v>0</v>
      </c>
      <c r="P168" t="b">
        <f t="shared" si="9"/>
        <v>0</v>
      </c>
      <c r="Q168" t="str">
        <f>VLOOKUP(C168,'Feedstock source'!$A$1:$B$8,2,FALSE)</f>
        <v>sludge</v>
      </c>
      <c r="R168" t="e">
        <f>VLOOKUP($F168,'PAHs abbreviations'!$A$2:$B$17,2,FALSE)</f>
        <v>#N/A</v>
      </c>
    </row>
    <row r="169" spans="1:18">
      <c r="A169" t="s">
        <v>264</v>
      </c>
      <c r="B169" t="s">
        <v>131</v>
      </c>
      <c r="C169" t="s">
        <v>135</v>
      </c>
      <c r="D169">
        <v>600</v>
      </c>
      <c r="E169" t="s">
        <v>146</v>
      </c>
      <c r="F169" t="s">
        <v>84</v>
      </c>
      <c r="G169" t="s">
        <v>76</v>
      </c>
      <c r="H169">
        <v>6.6000000000000003E-2</v>
      </c>
      <c r="I169">
        <v>66</v>
      </c>
      <c r="J169" s="1" t="s">
        <v>27</v>
      </c>
      <c r="L169" s="1" t="s">
        <v>146</v>
      </c>
      <c r="M169" s="1" t="s">
        <v>146</v>
      </c>
      <c r="N169" t="b">
        <f>IF(COUNTIF(carcinogens!$A$2:$A$35,F169),TRUE,FALSE)</f>
        <v>1</v>
      </c>
      <c r="O169" t="b">
        <f t="shared" si="8"/>
        <v>0</v>
      </c>
      <c r="P169" t="b">
        <f t="shared" si="9"/>
        <v>0</v>
      </c>
      <c r="Q169" t="str">
        <f>VLOOKUP(C169,'Feedstock source'!$A$1:$B$8,2,FALSE)</f>
        <v>sludge</v>
      </c>
      <c r="R169" t="e">
        <f>VLOOKUP($F169,'PAHs abbreviations'!$A$2:$B$17,2,FALSE)</f>
        <v>#N/A</v>
      </c>
    </row>
    <row r="170" spans="1:18">
      <c r="A170" t="s">
        <v>264</v>
      </c>
      <c r="B170" t="s">
        <v>131</v>
      </c>
      <c r="C170" t="s">
        <v>135</v>
      </c>
      <c r="D170">
        <v>600</v>
      </c>
      <c r="E170" t="s">
        <v>146</v>
      </c>
      <c r="F170" t="s">
        <v>85</v>
      </c>
      <c r="G170" t="s">
        <v>76</v>
      </c>
      <c r="H170">
        <v>3.0000000000000001E-3</v>
      </c>
      <c r="I170">
        <v>3</v>
      </c>
      <c r="J170" s="1" t="s">
        <v>27</v>
      </c>
      <c r="L170" s="1" t="s">
        <v>146</v>
      </c>
      <c r="M170" s="1" t="s">
        <v>146</v>
      </c>
      <c r="N170" t="b">
        <f>IF(COUNTIF(carcinogens!$A$2:$A$35,F170),TRUE,FALSE)</f>
        <v>1</v>
      </c>
      <c r="O170" t="b">
        <f t="shared" si="8"/>
        <v>0</v>
      </c>
      <c r="P170" t="b">
        <f t="shared" si="9"/>
        <v>0</v>
      </c>
      <c r="Q170" t="str">
        <f>VLOOKUP(C170,'Feedstock source'!$A$1:$B$8,2,FALSE)</f>
        <v>sludge</v>
      </c>
      <c r="R170" t="e">
        <f>VLOOKUP($F170,'PAHs abbreviations'!$A$2:$B$17,2,FALSE)</f>
        <v>#N/A</v>
      </c>
    </row>
    <row r="171" spans="1:18">
      <c r="A171" t="s">
        <v>264</v>
      </c>
      <c r="B171" t="s">
        <v>131</v>
      </c>
      <c r="C171" t="s">
        <v>135</v>
      </c>
      <c r="D171">
        <v>600</v>
      </c>
      <c r="E171" t="s">
        <v>146</v>
      </c>
      <c r="F171" t="s">
        <v>86</v>
      </c>
      <c r="G171" t="s">
        <v>76</v>
      </c>
      <c r="H171" t="s">
        <v>151</v>
      </c>
      <c r="I171">
        <v>2</v>
      </c>
      <c r="J171" s="1" t="s">
        <v>27</v>
      </c>
      <c r="L171" s="1" t="s">
        <v>146</v>
      </c>
      <c r="M171" s="1" t="s">
        <v>146</v>
      </c>
      <c r="N171" t="b">
        <f>IF(COUNTIF(carcinogens!$A$2:$A$35,F171),TRUE,FALSE)</f>
        <v>1</v>
      </c>
      <c r="O171" t="b">
        <f t="shared" si="8"/>
        <v>1</v>
      </c>
      <c r="P171" t="b">
        <f t="shared" si="9"/>
        <v>1</v>
      </c>
      <c r="Q171" t="str">
        <f>VLOOKUP(C171,'Feedstock source'!$A$1:$B$8,2,FALSE)</f>
        <v>sludge</v>
      </c>
      <c r="R171" t="e">
        <f>VLOOKUP($F171,'PAHs abbreviations'!$A$2:$B$17,2,FALSE)</f>
        <v>#N/A</v>
      </c>
    </row>
    <row r="172" spans="1:18">
      <c r="A172" t="s">
        <v>264</v>
      </c>
      <c r="B172" t="s">
        <v>131</v>
      </c>
      <c r="C172" t="s">
        <v>135</v>
      </c>
      <c r="D172">
        <v>600</v>
      </c>
      <c r="E172" t="s">
        <v>146</v>
      </c>
      <c r="F172" t="s">
        <v>87</v>
      </c>
      <c r="G172" t="s">
        <v>76</v>
      </c>
      <c r="H172" t="s">
        <v>151</v>
      </c>
      <c r="I172">
        <v>2</v>
      </c>
      <c r="J172" s="1" t="s">
        <v>27</v>
      </c>
      <c r="L172" s="1" t="s">
        <v>146</v>
      </c>
      <c r="M172" s="1" t="s">
        <v>146</v>
      </c>
      <c r="N172" t="b">
        <f>IF(COUNTIF(carcinogens!$A$2:$A$35,F172),TRUE,FALSE)</f>
        <v>1</v>
      </c>
      <c r="O172" t="b">
        <f t="shared" si="8"/>
        <v>1</v>
      </c>
      <c r="P172" t="b">
        <f t="shared" si="9"/>
        <v>1</v>
      </c>
      <c r="Q172" t="str">
        <f>VLOOKUP(C172,'Feedstock source'!$A$1:$B$8,2,FALSE)</f>
        <v>sludge</v>
      </c>
      <c r="R172" t="e">
        <f>VLOOKUP($F172,'PAHs abbreviations'!$A$2:$B$17,2,FALSE)</f>
        <v>#N/A</v>
      </c>
    </row>
    <row r="173" spans="1:18">
      <c r="A173" t="s">
        <v>264</v>
      </c>
      <c r="B173" t="s">
        <v>131</v>
      </c>
      <c r="C173" t="s">
        <v>135</v>
      </c>
      <c r="D173">
        <v>600</v>
      </c>
      <c r="E173" t="s">
        <v>146</v>
      </c>
      <c r="F173" t="s">
        <v>88</v>
      </c>
      <c r="G173" t="s">
        <v>76</v>
      </c>
      <c r="H173" t="s">
        <v>152</v>
      </c>
      <c r="I173">
        <v>1</v>
      </c>
      <c r="J173" s="1" t="s">
        <v>27</v>
      </c>
      <c r="L173" s="1" t="s">
        <v>146</v>
      </c>
      <c r="M173" s="1" t="s">
        <v>146</v>
      </c>
      <c r="N173" t="b">
        <f>IF(COUNTIF(carcinogens!$A$2:$A$35,F173),TRUE,FALSE)</f>
        <v>1</v>
      </c>
      <c r="O173" t="b">
        <f t="shared" si="8"/>
        <v>1</v>
      </c>
      <c r="P173" t="b">
        <f t="shared" si="9"/>
        <v>1</v>
      </c>
      <c r="Q173" t="str">
        <f>VLOOKUP(C173,'Feedstock source'!$A$1:$B$8,2,FALSE)</f>
        <v>sludge</v>
      </c>
      <c r="R173" t="e">
        <f>VLOOKUP($F173,'PAHs abbreviations'!$A$2:$B$17,2,FALSE)</f>
        <v>#N/A</v>
      </c>
    </row>
    <row r="174" spans="1:18">
      <c r="A174" t="s">
        <v>264</v>
      </c>
      <c r="B174" t="s">
        <v>131</v>
      </c>
      <c r="C174" t="s">
        <v>135</v>
      </c>
      <c r="D174">
        <v>600</v>
      </c>
      <c r="E174" t="s">
        <v>146</v>
      </c>
      <c r="F174" t="s">
        <v>89</v>
      </c>
      <c r="G174" t="s">
        <v>76</v>
      </c>
      <c r="H174" t="s">
        <v>152</v>
      </c>
      <c r="I174">
        <v>1</v>
      </c>
      <c r="J174" s="1" t="s">
        <v>27</v>
      </c>
      <c r="L174" s="1" t="s">
        <v>146</v>
      </c>
      <c r="M174" s="1" t="s">
        <v>146</v>
      </c>
      <c r="N174" t="b">
        <f>IF(COUNTIF(carcinogens!$A$2:$A$35,F174),TRUE,FALSE)</f>
        <v>1</v>
      </c>
      <c r="O174" t="b">
        <f t="shared" si="8"/>
        <v>1</v>
      </c>
      <c r="P174" t="b">
        <f t="shared" si="9"/>
        <v>1</v>
      </c>
      <c r="Q174" t="str">
        <f>VLOOKUP(C174,'Feedstock source'!$A$1:$B$8,2,FALSE)</f>
        <v>sludge</v>
      </c>
      <c r="R174" t="e">
        <f>VLOOKUP($F174,'PAHs abbreviations'!$A$2:$B$17,2,FALSE)</f>
        <v>#N/A</v>
      </c>
    </row>
    <row r="175" spans="1:18">
      <c r="A175" t="s">
        <v>264</v>
      </c>
      <c r="B175" t="s">
        <v>131</v>
      </c>
      <c r="C175" t="s">
        <v>135</v>
      </c>
      <c r="D175">
        <v>600</v>
      </c>
      <c r="E175" t="s">
        <v>146</v>
      </c>
      <c r="F175" t="s">
        <v>90</v>
      </c>
      <c r="G175" t="s">
        <v>76</v>
      </c>
      <c r="H175" t="s">
        <v>152</v>
      </c>
      <c r="I175">
        <v>1</v>
      </c>
      <c r="J175" s="1" t="s">
        <v>27</v>
      </c>
      <c r="L175" s="1" t="s">
        <v>146</v>
      </c>
      <c r="M175" s="1" t="s">
        <v>146</v>
      </c>
      <c r="N175" t="b">
        <f>IF(COUNTIF(carcinogens!$A$2:$A$35,F175),TRUE,FALSE)</f>
        <v>1</v>
      </c>
      <c r="O175" t="b">
        <f t="shared" si="8"/>
        <v>1</v>
      </c>
      <c r="P175" t="b">
        <f t="shared" si="9"/>
        <v>1</v>
      </c>
      <c r="Q175" t="str">
        <f>VLOOKUP(C175,'Feedstock source'!$A$1:$B$8,2,FALSE)</f>
        <v>sludge</v>
      </c>
      <c r="R175" t="e">
        <f>VLOOKUP($F175,'PAHs abbreviations'!$A$2:$B$17,2,FALSE)</f>
        <v>#N/A</v>
      </c>
    </row>
    <row r="176" spans="1:18">
      <c r="A176" t="s">
        <v>264</v>
      </c>
      <c r="B176" t="s">
        <v>131</v>
      </c>
      <c r="C176" t="s">
        <v>135</v>
      </c>
      <c r="D176">
        <v>600</v>
      </c>
      <c r="E176" t="s">
        <v>146</v>
      </c>
      <c r="F176" t="s">
        <v>91</v>
      </c>
      <c r="G176" t="s">
        <v>76</v>
      </c>
      <c r="H176" t="s">
        <v>152</v>
      </c>
      <c r="I176">
        <v>1</v>
      </c>
      <c r="J176" s="1" t="s">
        <v>27</v>
      </c>
      <c r="L176" s="1" t="s">
        <v>146</v>
      </c>
      <c r="M176" s="1" t="s">
        <v>146</v>
      </c>
      <c r="N176" t="b">
        <f>IF(COUNTIF(carcinogens!$A$2:$A$35,F176),TRUE,FALSE)</f>
        <v>1</v>
      </c>
      <c r="O176" t="b">
        <f t="shared" si="8"/>
        <v>1</v>
      </c>
      <c r="P176" t="b">
        <f t="shared" si="9"/>
        <v>1</v>
      </c>
      <c r="Q176" t="str">
        <f>VLOOKUP(C176,'Feedstock source'!$A$1:$B$8,2,FALSE)</f>
        <v>sludge</v>
      </c>
      <c r="R176" t="e">
        <f>VLOOKUP($F176,'PAHs abbreviations'!$A$2:$B$17,2,FALSE)</f>
        <v>#N/A</v>
      </c>
    </row>
    <row r="177" spans="1:18">
      <c r="A177" t="s">
        <v>264</v>
      </c>
      <c r="B177" t="s">
        <v>131</v>
      </c>
      <c r="C177" t="s">
        <v>135</v>
      </c>
      <c r="D177">
        <v>600</v>
      </c>
      <c r="E177" t="s">
        <v>146</v>
      </c>
      <c r="F177" t="s">
        <v>92</v>
      </c>
      <c r="G177" t="s">
        <v>76</v>
      </c>
      <c r="H177" t="s">
        <v>154</v>
      </c>
      <c r="I177">
        <v>3</v>
      </c>
      <c r="J177" s="1" t="s">
        <v>27</v>
      </c>
      <c r="L177" s="1" t="s">
        <v>146</v>
      </c>
      <c r="M177" s="1" t="s">
        <v>146</v>
      </c>
      <c r="N177" t="b">
        <f>IF(COUNTIF(carcinogens!$A$2:$A$35,F177),TRUE,FALSE)</f>
        <v>1</v>
      </c>
      <c r="O177" t="b">
        <f t="shared" si="8"/>
        <v>1</v>
      </c>
      <c r="P177" t="b">
        <f t="shared" si="9"/>
        <v>1</v>
      </c>
      <c r="Q177" t="str">
        <f>VLOOKUP(C177,'Feedstock source'!$A$1:$B$8,2,FALSE)</f>
        <v>sludge</v>
      </c>
      <c r="R177" t="e">
        <f>VLOOKUP($F177,'PAHs abbreviations'!$A$2:$B$17,2,FALSE)</f>
        <v>#N/A</v>
      </c>
    </row>
    <row r="178" spans="1:18">
      <c r="A178" t="s">
        <v>264</v>
      </c>
      <c r="B178" t="s">
        <v>131</v>
      </c>
      <c r="C178" t="s">
        <v>135</v>
      </c>
      <c r="D178">
        <v>600</v>
      </c>
      <c r="E178" t="s">
        <v>146</v>
      </c>
      <c r="F178" t="s">
        <v>93</v>
      </c>
      <c r="G178" t="s">
        <v>76</v>
      </c>
      <c r="H178" t="s">
        <v>268</v>
      </c>
      <c r="I178">
        <v>3</v>
      </c>
      <c r="J178" s="1" t="s">
        <v>27</v>
      </c>
      <c r="L178" s="1" t="s">
        <v>146</v>
      </c>
      <c r="M178" s="1" t="s">
        <v>146</v>
      </c>
      <c r="N178" t="b">
        <f>IF(COUNTIF(carcinogens!$A$2:$A$35,F178),TRUE,FALSE)</f>
        <v>1</v>
      </c>
      <c r="O178" t="b">
        <f t="shared" si="8"/>
        <v>1</v>
      </c>
      <c r="P178" t="b">
        <f t="shared" si="9"/>
        <v>1</v>
      </c>
      <c r="Q178" t="str">
        <f>VLOOKUP(C178,'Feedstock source'!$A$1:$B$8,2,FALSE)</f>
        <v>sludge</v>
      </c>
      <c r="R178" t="e">
        <f>VLOOKUP($F178,'PAHs abbreviations'!$A$2:$B$17,2,FALSE)</f>
        <v>#N/A</v>
      </c>
    </row>
    <row r="179" spans="1:18">
      <c r="A179" t="s">
        <v>264</v>
      </c>
      <c r="B179" t="s">
        <v>131</v>
      </c>
      <c r="C179" t="s">
        <v>135</v>
      </c>
      <c r="D179">
        <v>600</v>
      </c>
      <c r="E179" t="s">
        <v>146</v>
      </c>
      <c r="F179" t="s">
        <v>94</v>
      </c>
      <c r="G179" t="s">
        <v>76</v>
      </c>
      <c r="H179" t="s">
        <v>269</v>
      </c>
      <c r="I179">
        <v>10</v>
      </c>
      <c r="J179" s="1" t="s">
        <v>27</v>
      </c>
      <c r="L179" s="1" t="s">
        <v>146</v>
      </c>
      <c r="M179" s="1" t="s">
        <v>146</v>
      </c>
      <c r="N179" t="b">
        <f>IF(COUNTIF(carcinogens!$A$2:$A$35,F179),TRUE,FALSE)</f>
        <v>1</v>
      </c>
      <c r="O179" t="b">
        <f t="shared" si="8"/>
        <v>1</v>
      </c>
      <c r="P179" t="b">
        <f t="shared" si="9"/>
        <v>1</v>
      </c>
      <c r="Q179" t="str">
        <f>VLOOKUP(C179,'Feedstock source'!$A$1:$B$8,2,FALSE)</f>
        <v>sludge</v>
      </c>
      <c r="R179" t="e">
        <f>VLOOKUP($F179,'PAHs abbreviations'!$A$2:$B$17,2,FALSE)</f>
        <v>#N/A</v>
      </c>
    </row>
    <row r="180" spans="1:18">
      <c r="A180" t="s">
        <v>265</v>
      </c>
      <c r="B180" t="s">
        <v>124</v>
      </c>
      <c r="C180" t="s">
        <v>137</v>
      </c>
      <c r="D180">
        <v>800</v>
      </c>
      <c r="E180" t="s">
        <v>146</v>
      </c>
      <c r="F180" t="s">
        <v>77</v>
      </c>
      <c r="G180" t="s">
        <v>76</v>
      </c>
      <c r="H180" t="s">
        <v>152</v>
      </c>
      <c r="I180">
        <v>1</v>
      </c>
      <c r="J180" s="1" t="s">
        <v>27</v>
      </c>
      <c r="L180" s="1" t="s">
        <v>146</v>
      </c>
      <c r="M180" s="1" t="s">
        <v>146</v>
      </c>
      <c r="N180" t="b">
        <f>IF(COUNTIF(carcinogens!$A$2:$A$35,F180),TRUE,FALSE)</f>
        <v>1</v>
      </c>
      <c r="O180" t="b">
        <f t="shared" si="8"/>
        <v>1</v>
      </c>
      <c r="P180" t="b">
        <f t="shared" si="9"/>
        <v>1</v>
      </c>
      <c r="Q180" t="str">
        <f>VLOOKUP(C180,'Feedstock source'!$A$1:$B$8,2,FALSE)</f>
        <v>reject</v>
      </c>
      <c r="R180" t="e">
        <f>VLOOKUP($F180,'PAHs abbreviations'!$A$2:$B$17,2,FALSE)</f>
        <v>#N/A</v>
      </c>
    </row>
    <row r="181" spans="1:18">
      <c r="A181" t="s">
        <v>265</v>
      </c>
      <c r="B181" t="s">
        <v>124</v>
      </c>
      <c r="C181" t="s">
        <v>137</v>
      </c>
      <c r="D181">
        <v>800</v>
      </c>
      <c r="E181" t="s">
        <v>146</v>
      </c>
      <c r="F181" t="s">
        <v>79</v>
      </c>
      <c r="G181" t="s">
        <v>76</v>
      </c>
      <c r="H181">
        <v>8.0000000000000002E-3</v>
      </c>
      <c r="I181">
        <v>8</v>
      </c>
      <c r="J181" s="1" t="s">
        <v>27</v>
      </c>
      <c r="L181" s="1" t="s">
        <v>146</v>
      </c>
      <c r="M181" s="1" t="s">
        <v>146</v>
      </c>
      <c r="N181" t="b">
        <f>IF(COUNTIF(carcinogens!$A$2:$A$35,F181),TRUE,FALSE)</f>
        <v>1</v>
      </c>
      <c r="O181" t="b">
        <f t="shared" si="8"/>
        <v>0</v>
      </c>
      <c r="P181" t="b">
        <f t="shared" si="9"/>
        <v>0</v>
      </c>
      <c r="Q181" t="str">
        <f>VLOOKUP(C181,'Feedstock source'!$A$1:$B$8,2,FALSE)</f>
        <v>reject</v>
      </c>
      <c r="R181" t="e">
        <f>VLOOKUP($F181,'PAHs abbreviations'!$A$2:$B$17,2,FALSE)</f>
        <v>#N/A</v>
      </c>
    </row>
    <row r="182" spans="1:18">
      <c r="A182" t="s">
        <v>265</v>
      </c>
      <c r="B182" t="s">
        <v>124</v>
      </c>
      <c r="C182" t="s">
        <v>137</v>
      </c>
      <c r="D182">
        <v>800</v>
      </c>
      <c r="E182" t="s">
        <v>146</v>
      </c>
      <c r="F182" t="s">
        <v>80</v>
      </c>
      <c r="G182" t="s">
        <v>76</v>
      </c>
      <c r="H182">
        <v>5.0000000000000001E-3</v>
      </c>
      <c r="I182">
        <v>5</v>
      </c>
      <c r="J182" s="1" t="s">
        <v>27</v>
      </c>
      <c r="L182" s="1" t="s">
        <v>146</v>
      </c>
      <c r="M182" s="1" t="s">
        <v>146</v>
      </c>
      <c r="N182" t="b">
        <f>IF(COUNTIF(carcinogens!$A$2:$A$35,F182),TRUE,FALSE)</f>
        <v>1</v>
      </c>
      <c r="O182" t="b">
        <f t="shared" si="8"/>
        <v>0</v>
      </c>
      <c r="P182" t="b">
        <f t="shared" si="9"/>
        <v>0</v>
      </c>
      <c r="Q182" t="str">
        <f>VLOOKUP(C182,'Feedstock source'!$A$1:$B$8,2,FALSE)</f>
        <v>reject</v>
      </c>
      <c r="R182" t="e">
        <f>VLOOKUP($F182,'PAHs abbreviations'!$A$2:$B$17,2,FALSE)</f>
        <v>#N/A</v>
      </c>
    </row>
    <row r="183" spans="1:18">
      <c r="A183" t="s">
        <v>265</v>
      </c>
      <c r="B183" t="s">
        <v>124</v>
      </c>
      <c r="C183" t="s">
        <v>137</v>
      </c>
      <c r="D183">
        <v>800</v>
      </c>
      <c r="E183" t="s">
        <v>146</v>
      </c>
      <c r="F183" t="s">
        <v>81</v>
      </c>
      <c r="G183" t="s">
        <v>76</v>
      </c>
      <c r="H183">
        <v>1.4E-2</v>
      </c>
      <c r="I183">
        <v>14</v>
      </c>
      <c r="J183" s="1" t="s">
        <v>27</v>
      </c>
      <c r="L183" s="1" t="s">
        <v>146</v>
      </c>
      <c r="M183" s="1" t="s">
        <v>146</v>
      </c>
      <c r="N183" t="b">
        <f>IF(COUNTIF(carcinogens!$A$2:$A$35,F183),TRUE,FALSE)</f>
        <v>1</v>
      </c>
      <c r="O183" t="b">
        <f t="shared" si="8"/>
        <v>0</v>
      </c>
      <c r="P183" t="b">
        <f t="shared" si="9"/>
        <v>0</v>
      </c>
      <c r="Q183" t="str">
        <f>VLOOKUP(C183,'Feedstock source'!$A$1:$B$8,2,FALSE)</f>
        <v>reject</v>
      </c>
      <c r="R183" t="e">
        <f>VLOOKUP($F183,'PAHs abbreviations'!$A$2:$B$17,2,FALSE)</f>
        <v>#N/A</v>
      </c>
    </row>
    <row r="184" spans="1:18">
      <c r="A184" t="s">
        <v>265</v>
      </c>
      <c r="B184" t="s">
        <v>124</v>
      </c>
      <c r="C184" t="s">
        <v>137</v>
      </c>
      <c r="D184">
        <v>800</v>
      </c>
      <c r="E184" t="s">
        <v>146</v>
      </c>
      <c r="F184" t="s">
        <v>82</v>
      </c>
      <c r="G184" t="s">
        <v>76</v>
      </c>
      <c r="H184">
        <v>1.4E-2</v>
      </c>
      <c r="I184">
        <v>14</v>
      </c>
      <c r="J184" s="1" t="s">
        <v>27</v>
      </c>
      <c r="L184" s="1" t="s">
        <v>146</v>
      </c>
      <c r="M184" s="1" t="s">
        <v>146</v>
      </c>
      <c r="N184" t="b">
        <f>IF(COUNTIF(carcinogens!$A$2:$A$35,F184),TRUE,FALSE)</f>
        <v>1</v>
      </c>
      <c r="O184" t="b">
        <f t="shared" si="8"/>
        <v>0</v>
      </c>
      <c r="P184" t="b">
        <f t="shared" si="9"/>
        <v>0</v>
      </c>
      <c r="Q184" t="str">
        <f>VLOOKUP(C184,'Feedstock source'!$A$1:$B$8,2,FALSE)</f>
        <v>reject</v>
      </c>
      <c r="R184" t="e">
        <f>VLOOKUP($F184,'PAHs abbreviations'!$A$2:$B$17,2,FALSE)</f>
        <v>#N/A</v>
      </c>
    </row>
    <row r="185" spans="1:18">
      <c r="A185" t="s">
        <v>265</v>
      </c>
      <c r="B185" t="s">
        <v>124</v>
      </c>
      <c r="C185" t="s">
        <v>137</v>
      </c>
      <c r="D185">
        <v>800</v>
      </c>
      <c r="E185" t="s">
        <v>146</v>
      </c>
      <c r="F185" t="s">
        <v>83</v>
      </c>
      <c r="G185" t="s">
        <v>76</v>
      </c>
      <c r="H185">
        <v>0.14899999999999999</v>
      </c>
      <c r="I185">
        <v>149</v>
      </c>
      <c r="J185" s="1" t="s">
        <v>27</v>
      </c>
      <c r="L185" s="1" t="s">
        <v>146</v>
      </c>
      <c r="M185" s="1" t="s">
        <v>146</v>
      </c>
      <c r="N185" t="b">
        <f>IF(COUNTIF(carcinogens!$A$2:$A$35,F185),TRUE,FALSE)</f>
        <v>1</v>
      </c>
      <c r="O185" t="b">
        <f t="shared" si="8"/>
        <v>0</v>
      </c>
      <c r="P185" t="b">
        <f t="shared" si="9"/>
        <v>0</v>
      </c>
      <c r="Q185" t="str">
        <f>VLOOKUP(C185,'Feedstock source'!$A$1:$B$8,2,FALSE)</f>
        <v>reject</v>
      </c>
      <c r="R185" t="e">
        <f>VLOOKUP($F185,'PAHs abbreviations'!$A$2:$B$17,2,FALSE)</f>
        <v>#N/A</v>
      </c>
    </row>
    <row r="186" spans="1:18">
      <c r="A186" t="s">
        <v>265</v>
      </c>
      <c r="B186" t="s">
        <v>124</v>
      </c>
      <c r="C186" t="s">
        <v>137</v>
      </c>
      <c r="D186">
        <v>800</v>
      </c>
      <c r="E186" t="s">
        <v>146</v>
      </c>
      <c r="F186" t="s">
        <v>84</v>
      </c>
      <c r="G186" t="s">
        <v>76</v>
      </c>
      <c r="H186">
        <v>0.23899999999999999</v>
      </c>
      <c r="I186">
        <v>239</v>
      </c>
      <c r="J186" s="1" t="s">
        <v>27</v>
      </c>
      <c r="L186" s="1" t="s">
        <v>146</v>
      </c>
      <c r="M186" s="1" t="s">
        <v>146</v>
      </c>
      <c r="N186" t="b">
        <f>IF(COUNTIF(carcinogens!$A$2:$A$35,F186),TRUE,FALSE)</f>
        <v>1</v>
      </c>
      <c r="O186" t="b">
        <f t="shared" si="8"/>
        <v>0</v>
      </c>
      <c r="P186" t="b">
        <f t="shared" si="9"/>
        <v>0</v>
      </c>
      <c r="Q186" t="str">
        <f>VLOOKUP(C186,'Feedstock source'!$A$1:$B$8,2,FALSE)</f>
        <v>reject</v>
      </c>
      <c r="R186" t="e">
        <f>VLOOKUP($F186,'PAHs abbreviations'!$A$2:$B$17,2,FALSE)</f>
        <v>#N/A</v>
      </c>
    </row>
    <row r="187" spans="1:18">
      <c r="A187" t="s">
        <v>265</v>
      </c>
      <c r="B187" t="s">
        <v>124</v>
      </c>
      <c r="C187" t="s">
        <v>137</v>
      </c>
      <c r="D187">
        <v>800</v>
      </c>
      <c r="E187" t="s">
        <v>146</v>
      </c>
      <c r="F187" t="s">
        <v>85</v>
      </c>
      <c r="G187" t="s">
        <v>76</v>
      </c>
      <c r="H187">
        <v>6.0000000000000001E-3</v>
      </c>
      <c r="I187">
        <v>6</v>
      </c>
      <c r="J187" s="1" t="s">
        <v>27</v>
      </c>
      <c r="L187" s="1" t="s">
        <v>146</v>
      </c>
      <c r="M187" s="1" t="s">
        <v>146</v>
      </c>
      <c r="N187" t="b">
        <f>IF(COUNTIF(carcinogens!$A$2:$A$35,F187),TRUE,FALSE)</f>
        <v>1</v>
      </c>
      <c r="O187" t="b">
        <f t="shared" si="8"/>
        <v>0</v>
      </c>
      <c r="P187" t="b">
        <f t="shared" si="9"/>
        <v>0</v>
      </c>
      <c r="Q187" t="str">
        <f>VLOOKUP(C187,'Feedstock source'!$A$1:$B$8,2,FALSE)</f>
        <v>reject</v>
      </c>
      <c r="R187" t="e">
        <f>VLOOKUP($F187,'PAHs abbreviations'!$A$2:$B$17,2,FALSE)</f>
        <v>#N/A</v>
      </c>
    </row>
    <row r="188" spans="1:18">
      <c r="A188" t="s">
        <v>265</v>
      </c>
      <c r="B188" t="s">
        <v>124</v>
      </c>
      <c r="C188" t="s">
        <v>137</v>
      </c>
      <c r="D188">
        <v>800</v>
      </c>
      <c r="E188" t="s">
        <v>146</v>
      </c>
      <c r="F188" t="s">
        <v>86</v>
      </c>
      <c r="G188" t="s">
        <v>76</v>
      </c>
      <c r="H188">
        <v>4.0000000000000001E-3</v>
      </c>
      <c r="I188">
        <v>4</v>
      </c>
      <c r="J188" s="1" t="s">
        <v>27</v>
      </c>
      <c r="L188" s="1" t="s">
        <v>146</v>
      </c>
      <c r="M188" s="1" t="s">
        <v>146</v>
      </c>
      <c r="N188" t="b">
        <f>IF(COUNTIF(carcinogens!$A$2:$A$35,F188),TRUE,FALSE)</f>
        <v>1</v>
      </c>
      <c r="O188" t="b">
        <f t="shared" si="8"/>
        <v>0</v>
      </c>
      <c r="P188" t="b">
        <f t="shared" si="9"/>
        <v>0</v>
      </c>
      <c r="Q188" t="str">
        <f>VLOOKUP(C188,'Feedstock source'!$A$1:$B$8,2,FALSE)</f>
        <v>reject</v>
      </c>
      <c r="R188" t="e">
        <f>VLOOKUP($F188,'PAHs abbreviations'!$A$2:$B$17,2,FALSE)</f>
        <v>#N/A</v>
      </c>
    </row>
    <row r="189" spans="1:18">
      <c r="A189" t="s">
        <v>265</v>
      </c>
      <c r="B189" t="s">
        <v>124</v>
      </c>
      <c r="C189" t="s">
        <v>137</v>
      </c>
      <c r="D189">
        <v>800</v>
      </c>
      <c r="E189" t="s">
        <v>146</v>
      </c>
      <c r="F189" t="s">
        <v>87</v>
      </c>
      <c r="G189" t="s">
        <v>76</v>
      </c>
      <c r="H189">
        <v>3.0000000000000001E-3</v>
      </c>
      <c r="I189">
        <v>3</v>
      </c>
      <c r="J189" s="1" t="s">
        <v>27</v>
      </c>
      <c r="L189" s="1" t="s">
        <v>146</v>
      </c>
      <c r="M189" s="1" t="s">
        <v>146</v>
      </c>
      <c r="N189" t="b">
        <f>IF(COUNTIF(carcinogens!$A$2:$A$35,F189),TRUE,FALSE)</f>
        <v>1</v>
      </c>
      <c r="O189" t="b">
        <f t="shared" si="8"/>
        <v>0</v>
      </c>
      <c r="P189" t="b">
        <f t="shared" si="9"/>
        <v>0</v>
      </c>
      <c r="Q189" t="str">
        <f>VLOOKUP(C189,'Feedstock source'!$A$1:$B$8,2,FALSE)</f>
        <v>reject</v>
      </c>
      <c r="R189" t="e">
        <f>VLOOKUP($F189,'PAHs abbreviations'!$A$2:$B$17,2,FALSE)</f>
        <v>#N/A</v>
      </c>
    </row>
    <row r="190" spans="1:18">
      <c r="A190" t="s">
        <v>265</v>
      </c>
      <c r="B190" t="s">
        <v>124</v>
      </c>
      <c r="C190" t="s">
        <v>137</v>
      </c>
      <c r="D190">
        <v>800</v>
      </c>
      <c r="E190" t="s">
        <v>146</v>
      </c>
      <c r="F190" t="s">
        <v>88</v>
      </c>
      <c r="G190" t="s">
        <v>76</v>
      </c>
      <c r="H190" t="s">
        <v>152</v>
      </c>
      <c r="I190">
        <v>1</v>
      </c>
      <c r="J190" s="1" t="s">
        <v>27</v>
      </c>
      <c r="L190" s="1" t="s">
        <v>146</v>
      </c>
      <c r="M190" s="1" t="s">
        <v>146</v>
      </c>
      <c r="N190" t="b">
        <f>IF(COUNTIF(carcinogens!$A$2:$A$35,F190),TRUE,FALSE)</f>
        <v>1</v>
      </c>
      <c r="O190" t="b">
        <f t="shared" si="8"/>
        <v>1</v>
      </c>
      <c r="P190" t="b">
        <f t="shared" si="9"/>
        <v>1</v>
      </c>
      <c r="Q190" t="str">
        <f>VLOOKUP(C190,'Feedstock source'!$A$1:$B$8,2,FALSE)</f>
        <v>reject</v>
      </c>
      <c r="R190" t="e">
        <f>VLOOKUP($F190,'PAHs abbreviations'!$A$2:$B$17,2,FALSE)</f>
        <v>#N/A</v>
      </c>
    </row>
    <row r="191" spans="1:18">
      <c r="A191" t="s">
        <v>265</v>
      </c>
      <c r="B191" t="s">
        <v>124</v>
      </c>
      <c r="C191" t="s">
        <v>137</v>
      </c>
      <c r="D191">
        <v>800</v>
      </c>
      <c r="E191" t="s">
        <v>146</v>
      </c>
      <c r="F191" t="s">
        <v>89</v>
      </c>
      <c r="G191" t="s">
        <v>76</v>
      </c>
      <c r="H191" t="s">
        <v>152</v>
      </c>
      <c r="I191">
        <v>1</v>
      </c>
      <c r="J191" s="1" t="s">
        <v>27</v>
      </c>
      <c r="L191" s="1" t="s">
        <v>146</v>
      </c>
      <c r="M191" s="1" t="s">
        <v>146</v>
      </c>
      <c r="N191" t="b">
        <f>IF(COUNTIF(carcinogens!$A$2:$A$35,F191),TRUE,FALSE)</f>
        <v>1</v>
      </c>
      <c r="O191" t="b">
        <f t="shared" si="8"/>
        <v>1</v>
      </c>
      <c r="P191" t="b">
        <f t="shared" si="9"/>
        <v>1</v>
      </c>
      <c r="Q191" t="str">
        <f>VLOOKUP(C191,'Feedstock source'!$A$1:$B$8,2,FALSE)</f>
        <v>reject</v>
      </c>
      <c r="R191" t="e">
        <f>VLOOKUP($F191,'PAHs abbreviations'!$A$2:$B$17,2,FALSE)</f>
        <v>#N/A</v>
      </c>
    </row>
    <row r="192" spans="1:18">
      <c r="A192" t="s">
        <v>265</v>
      </c>
      <c r="B192" t="s">
        <v>124</v>
      </c>
      <c r="C192" t="s">
        <v>137</v>
      </c>
      <c r="D192">
        <v>800</v>
      </c>
      <c r="E192" t="s">
        <v>146</v>
      </c>
      <c r="F192" t="s">
        <v>90</v>
      </c>
      <c r="G192" t="s">
        <v>76</v>
      </c>
      <c r="H192" t="s">
        <v>152</v>
      </c>
      <c r="I192">
        <v>1</v>
      </c>
      <c r="J192" s="1" t="s">
        <v>27</v>
      </c>
      <c r="L192" s="1" t="s">
        <v>146</v>
      </c>
      <c r="M192" s="1" t="s">
        <v>146</v>
      </c>
      <c r="N192" t="b">
        <f>IF(COUNTIF(carcinogens!$A$2:$A$35,F192),TRUE,FALSE)</f>
        <v>1</v>
      </c>
      <c r="O192" t="b">
        <f t="shared" si="8"/>
        <v>1</v>
      </c>
      <c r="P192" t="b">
        <f t="shared" si="9"/>
        <v>1</v>
      </c>
      <c r="Q192" t="str">
        <f>VLOOKUP(C192,'Feedstock source'!$A$1:$B$8,2,FALSE)</f>
        <v>reject</v>
      </c>
      <c r="R192" t="e">
        <f>VLOOKUP($F192,'PAHs abbreviations'!$A$2:$B$17,2,FALSE)</f>
        <v>#N/A</v>
      </c>
    </row>
    <row r="193" spans="1:18">
      <c r="A193" t="s">
        <v>265</v>
      </c>
      <c r="B193" t="s">
        <v>124</v>
      </c>
      <c r="C193" t="s">
        <v>137</v>
      </c>
      <c r="D193">
        <v>800</v>
      </c>
      <c r="E193" t="s">
        <v>146</v>
      </c>
      <c r="F193" t="s">
        <v>91</v>
      </c>
      <c r="G193" t="s">
        <v>76</v>
      </c>
      <c r="H193" t="s">
        <v>152</v>
      </c>
      <c r="I193">
        <v>1</v>
      </c>
      <c r="J193" s="1" t="s">
        <v>27</v>
      </c>
      <c r="L193" s="1" t="s">
        <v>146</v>
      </c>
      <c r="M193" s="1" t="s">
        <v>146</v>
      </c>
      <c r="N193" t="b">
        <f>IF(COUNTIF(carcinogens!$A$2:$A$35,F193),TRUE,FALSE)</f>
        <v>1</v>
      </c>
      <c r="O193" t="b">
        <f t="shared" si="8"/>
        <v>1</v>
      </c>
      <c r="P193" t="b">
        <f t="shared" si="9"/>
        <v>1</v>
      </c>
      <c r="Q193" t="str">
        <f>VLOOKUP(C193,'Feedstock source'!$A$1:$B$8,2,FALSE)</f>
        <v>reject</v>
      </c>
      <c r="R193" t="e">
        <f>VLOOKUP($F193,'PAHs abbreviations'!$A$2:$B$17,2,FALSE)</f>
        <v>#N/A</v>
      </c>
    </row>
    <row r="194" spans="1:18">
      <c r="A194" t="s">
        <v>265</v>
      </c>
      <c r="B194" t="s">
        <v>124</v>
      </c>
      <c r="C194" t="s">
        <v>137</v>
      </c>
      <c r="D194">
        <v>800</v>
      </c>
      <c r="E194" t="s">
        <v>146</v>
      </c>
      <c r="F194" t="s">
        <v>92</v>
      </c>
      <c r="G194" t="s">
        <v>76</v>
      </c>
      <c r="H194" t="s">
        <v>154</v>
      </c>
      <c r="I194">
        <v>3</v>
      </c>
      <c r="J194" s="1" t="s">
        <v>27</v>
      </c>
      <c r="L194" s="1" t="s">
        <v>146</v>
      </c>
      <c r="M194" s="1" t="s">
        <v>146</v>
      </c>
      <c r="N194" t="b">
        <f>IF(COUNTIF(carcinogens!$A$2:$A$35,F194),TRUE,FALSE)</f>
        <v>1</v>
      </c>
      <c r="O194" t="b">
        <f t="shared" si="8"/>
        <v>1</v>
      </c>
      <c r="P194" t="b">
        <f t="shared" si="9"/>
        <v>1</v>
      </c>
      <c r="Q194" t="str">
        <f>VLOOKUP(C194,'Feedstock source'!$A$1:$B$8,2,FALSE)</f>
        <v>reject</v>
      </c>
      <c r="R194" t="e">
        <f>VLOOKUP($F194,'PAHs abbreviations'!$A$2:$B$17,2,FALSE)</f>
        <v>#N/A</v>
      </c>
    </row>
    <row r="195" spans="1:18">
      <c r="A195" t="s">
        <v>265</v>
      </c>
      <c r="B195" t="s">
        <v>124</v>
      </c>
      <c r="C195" t="s">
        <v>137</v>
      </c>
      <c r="D195">
        <v>800</v>
      </c>
      <c r="E195" t="s">
        <v>146</v>
      </c>
      <c r="F195" t="s">
        <v>93</v>
      </c>
      <c r="G195" t="s">
        <v>76</v>
      </c>
      <c r="H195" t="s">
        <v>268</v>
      </c>
      <c r="I195">
        <v>3</v>
      </c>
      <c r="J195" s="1" t="s">
        <v>27</v>
      </c>
      <c r="L195" s="1" t="s">
        <v>146</v>
      </c>
      <c r="M195" s="1" t="s">
        <v>146</v>
      </c>
      <c r="N195" t="b">
        <f>IF(COUNTIF(carcinogens!$A$2:$A$35,F195),TRUE,FALSE)</f>
        <v>1</v>
      </c>
      <c r="O195" t="b">
        <f t="shared" si="8"/>
        <v>1</v>
      </c>
      <c r="P195" t="b">
        <f t="shared" si="9"/>
        <v>1</v>
      </c>
      <c r="Q195" t="str">
        <f>VLOOKUP(C195,'Feedstock source'!$A$1:$B$8,2,FALSE)</f>
        <v>reject</v>
      </c>
      <c r="R195" t="e">
        <f>VLOOKUP($F195,'PAHs abbreviations'!$A$2:$B$17,2,FALSE)</f>
        <v>#N/A</v>
      </c>
    </row>
    <row r="196" spans="1:18">
      <c r="A196" t="s">
        <v>265</v>
      </c>
      <c r="B196" t="s">
        <v>124</v>
      </c>
      <c r="C196" t="s">
        <v>137</v>
      </c>
      <c r="D196">
        <v>800</v>
      </c>
      <c r="E196" t="s">
        <v>146</v>
      </c>
      <c r="F196" t="s">
        <v>94</v>
      </c>
      <c r="G196" t="s">
        <v>76</v>
      </c>
      <c r="H196" t="s">
        <v>269</v>
      </c>
      <c r="I196">
        <v>10</v>
      </c>
      <c r="J196" s="1" t="s">
        <v>27</v>
      </c>
      <c r="L196" s="1" t="s">
        <v>146</v>
      </c>
      <c r="M196" s="1" t="s">
        <v>146</v>
      </c>
      <c r="N196" t="b">
        <f>IF(COUNTIF(carcinogens!$A$2:$A$35,F196),TRUE,FALSE)</f>
        <v>1</v>
      </c>
      <c r="O196" t="b">
        <f t="shared" si="8"/>
        <v>1</v>
      </c>
      <c r="P196" t="b">
        <f t="shared" si="9"/>
        <v>1</v>
      </c>
      <c r="Q196" t="str">
        <f>VLOOKUP(C196,'Feedstock source'!$A$1:$B$8,2,FALSE)</f>
        <v>reject</v>
      </c>
      <c r="R196" t="e">
        <f>VLOOKUP($F196,'PAHs abbreviations'!$A$2:$B$17,2,FALSE)</f>
        <v>#N/A</v>
      </c>
    </row>
    <row r="197" spans="1:18">
      <c r="A197" t="s">
        <v>142</v>
      </c>
      <c r="B197" t="s">
        <v>127</v>
      </c>
      <c r="C197" t="s">
        <v>134</v>
      </c>
      <c r="D197">
        <v>600</v>
      </c>
      <c r="E197" t="s">
        <v>146</v>
      </c>
      <c r="F197" t="s">
        <v>100</v>
      </c>
      <c r="G197" t="s">
        <v>107</v>
      </c>
      <c r="H197">
        <v>21</v>
      </c>
      <c r="I197">
        <v>21</v>
      </c>
      <c r="J197" t="s">
        <v>32</v>
      </c>
      <c r="L197" s="1" t="s">
        <v>146</v>
      </c>
      <c r="M197" s="1" t="s">
        <v>146</v>
      </c>
      <c r="N197" t="b">
        <f>IF(COUNTIF(carcinogens!$A$2:$A$35,F197),TRUE,FALSE)</f>
        <v>1</v>
      </c>
      <c r="O197" t="b">
        <f t="shared" si="8"/>
        <v>0</v>
      </c>
      <c r="P197" t="b">
        <f t="shared" si="9"/>
        <v>0</v>
      </c>
      <c r="Q197" t="str">
        <f>VLOOKUP(C197,'Feedstock source'!$A$1:$B$8,2,FALSE)</f>
        <v>sludge</v>
      </c>
      <c r="R197" t="e">
        <f>VLOOKUP($F197,'PAHs abbreviations'!$A$2:$B$17,2,FALSE)</f>
        <v>#N/A</v>
      </c>
    </row>
    <row r="198" spans="1:18">
      <c r="A198" t="s">
        <v>142</v>
      </c>
      <c r="B198" t="s">
        <v>127</v>
      </c>
      <c r="C198" t="s">
        <v>134</v>
      </c>
      <c r="D198">
        <v>600</v>
      </c>
      <c r="E198" t="s">
        <v>146</v>
      </c>
      <c r="F198" t="s">
        <v>101</v>
      </c>
      <c r="G198" t="s">
        <v>107</v>
      </c>
      <c r="H198">
        <v>19</v>
      </c>
      <c r="I198">
        <v>19</v>
      </c>
      <c r="J198" t="s">
        <v>32</v>
      </c>
      <c r="L198" s="1" t="s">
        <v>146</v>
      </c>
      <c r="M198" s="1" t="s">
        <v>146</v>
      </c>
      <c r="N198" t="b">
        <f>IF(COUNTIF(carcinogens!$A$2:$A$35,F198),TRUE,FALSE)</f>
        <v>1</v>
      </c>
      <c r="O198" t="b">
        <f t="shared" si="8"/>
        <v>0</v>
      </c>
      <c r="P198" t="b">
        <f t="shared" si="9"/>
        <v>0</v>
      </c>
      <c r="Q198" t="str">
        <f>VLOOKUP(C198,'Feedstock source'!$A$1:$B$8,2,FALSE)</f>
        <v>sludge</v>
      </c>
      <c r="R198" t="e">
        <f>VLOOKUP($F198,'PAHs abbreviations'!$A$2:$B$17,2,FALSE)</f>
        <v>#N/A</v>
      </c>
    </row>
    <row r="199" spans="1:18">
      <c r="A199" t="s">
        <v>142</v>
      </c>
      <c r="B199" t="s">
        <v>127</v>
      </c>
      <c r="C199" t="s">
        <v>134</v>
      </c>
      <c r="D199">
        <v>600</v>
      </c>
      <c r="E199" t="s">
        <v>146</v>
      </c>
      <c r="F199" t="s">
        <v>102</v>
      </c>
      <c r="G199" t="s">
        <v>107</v>
      </c>
      <c r="H199">
        <v>18</v>
      </c>
      <c r="I199">
        <v>18</v>
      </c>
      <c r="J199" t="s">
        <v>32</v>
      </c>
      <c r="L199" s="1" t="s">
        <v>146</v>
      </c>
      <c r="M199" s="1" t="s">
        <v>146</v>
      </c>
      <c r="N199" t="b">
        <f>IF(COUNTIF(carcinogens!$A$2:$A$35,F199),TRUE,FALSE)</f>
        <v>1</v>
      </c>
      <c r="O199" t="b">
        <f t="shared" si="8"/>
        <v>0</v>
      </c>
      <c r="P199" t="b">
        <f t="shared" si="9"/>
        <v>0</v>
      </c>
      <c r="Q199" t="str">
        <f>VLOOKUP(C199,'Feedstock source'!$A$1:$B$8,2,FALSE)</f>
        <v>sludge</v>
      </c>
      <c r="R199" t="e">
        <f>VLOOKUP($F199,'PAHs abbreviations'!$A$2:$B$17,2,FALSE)</f>
        <v>#N/A</v>
      </c>
    </row>
    <row r="200" spans="1:18">
      <c r="A200" t="s">
        <v>142</v>
      </c>
      <c r="B200" t="s">
        <v>127</v>
      </c>
      <c r="C200" t="s">
        <v>134</v>
      </c>
      <c r="D200">
        <v>600</v>
      </c>
      <c r="E200" t="s">
        <v>146</v>
      </c>
      <c r="F200" t="s">
        <v>103</v>
      </c>
      <c r="G200" t="s">
        <v>107</v>
      </c>
      <c r="H200">
        <v>13</v>
      </c>
      <c r="I200">
        <v>13</v>
      </c>
      <c r="J200" t="s">
        <v>32</v>
      </c>
      <c r="L200" s="1" t="s">
        <v>146</v>
      </c>
      <c r="M200" s="1" t="s">
        <v>146</v>
      </c>
      <c r="N200" t="b">
        <f>IF(COUNTIF(carcinogens!$A$2:$A$35,F200),TRUE,FALSE)</f>
        <v>1</v>
      </c>
      <c r="O200" t="b">
        <f t="shared" si="8"/>
        <v>0</v>
      </c>
      <c r="P200" t="b">
        <f t="shared" si="9"/>
        <v>0</v>
      </c>
      <c r="Q200" t="str">
        <f>VLOOKUP(C200,'Feedstock source'!$A$1:$B$8,2,FALSE)</f>
        <v>sludge</v>
      </c>
      <c r="R200" t="e">
        <f>VLOOKUP($F200,'PAHs abbreviations'!$A$2:$B$17,2,FALSE)</f>
        <v>#N/A</v>
      </c>
    </row>
    <row r="201" spans="1:18">
      <c r="A201" t="s">
        <v>142</v>
      </c>
      <c r="B201" t="s">
        <v>127</v>
      </c>
      <c r="C201" t="s">
        <v>134</v>
      </c>
      <c r="D201">
        <v>600</v>
      </c>
      <c r="E201" t="s">
        <v>146</v>
      </c>
      <c r="F201" t="s">
        <v>104</v>
      </c>
      <c r="G201" t="s">
        <v>107</v>
      </c>
      <c r="H201">
        <v>21</v>
      </c>
      <c r="I201">
        <v>21</v>
      </c>
      <c r="J201" t="s">
        <v>32</v>
      </c>
      <c r="L201" s="1" t="s">
        <v>146</v>
      </c>
      <c r="M201" s="1" t="s">
        <v>146</v>
      </c>
      <c r="N201" t="b">
        <f>IF(COUNTIF(carcinogens!$A$2:$A$35,F201),TRUE,FALSE)</f>
        <v>1</v>
      </c>
      <c r="O201" t="b">
        <f t="shared" si="8"/>
        <v>0</v>
      </c>
      <c r="P201" t="b">
        <f t="shared" si="9"/>
        <v>0</v>
      </c>
      <c r="Q201" t="str">
        <f>VLOOKUP(C201,'Feedstock source'!$A$1:$B$8,2,FALSE)</f>
        <v>sludge</v>
      </c>
      <c r="R201" t="e">
        <f>VLOOKUP($F201,'PAHs abbreviations'!$A$2:$B$17,2,FALSE)</f>
        <v>#N/A</v>
      </c>
    </row>
    <row r="202" spans="1:18">
      <c r="A202" t="s">
        <v>142</v>
      </c>
      <c r="B202" t="s">
        <v>127</v>
      </c>
      <c r="C202" t="s">
        <v>134</v>
      </c>
      <c r="D202">
        <v>600</v>
      </c>
      <c r="E202" t="s">
        <v>146</v>
      </c>
      <c r="F202" t="s">
        <v>105</v>
      </c>
      <c r="G202" t="s">
        <v>107</v>
      </c>
      <c r="H202">
        <v>11</v>
      </c>
      <c r="I202">
        <v>11</v>
      </c>
      <c r="J202" t="s">
        <v>32</v>
      </c>
      <c r="L202" s="1" t="s">
        <v>146</v>
      </c>
      <c r="M202" s="1" t="s">
        <v>146</v>
      </c>
      <c r="N202" t="b">
        <f>IF(COUNTIF(carcinogens!$A$2:$A$35,F202),TRUE,FALSE)</f>
        <v>1</v>
      </c>
      <c r="O202" t="b">
        <f t="shared" si="8"/>
        <v>0</v>
      </c>
      <c r="P202" t="b">
        <f t="shared" si="9"/>
        <v>0</v>
      </c>
      <c r="Q202" t="str">
        <f>VLOOKUP(C202,'Feedstock source'!$A$1:$B$8,2,FALSE)</f>
        <v>sludge</v>
      </c>
      <c r="R202" t="e">
        <f>VLOOKUP($F202,'PAHs abbreviations'!$A$2:$B$17,2,FALSE)</f>
        <v>#N/A</v>
      </c>
    </row>
    <row r="203" spans="1:18">
      <c r="A203" t="s">
        <v>142</v>
      </c>
      <c r="B203" t="s">
        <v>127</v>
      </c>
      <c r="C203" t="s">
        <v>134</v>
      </c>
      <c r="D203">
        <v>600</v>
      </c>
      <c r="E203" t="s">
        <v>146</v>
      </c>
      <c r="F203" t="s">
        <v>106</v>
      </c>
      <c r="G203" t="s">
        <v>107</v>
      </c>
      <c r="H203">
        <v>10</v>
      </c>
      <c r="I203">
        <v>10</v>
      </c>
      <c r="J203" t="s">
        <v>32</v>
      </c>
      <c r="L203" s="1" t="s">
        <v>146</v>
      </c>
      <c r="M203" s="1" t="s">
        <v>146</v>
      </c>
      <c r="N203" t="b">
        <f>IF(COUNTIF(carcinogens!$A$2:$A$35,F203),TRUE,FALSE)</f>
        <v>1</v>
      </c>
      <c r="O203" t="b">
        <f t="shared" si="8"/>
        <v>0</v>
      </c>
      <c r="P203" t="b">
        <f t="shared" si="9"/>
        <v>0</v>
      </c>
      <c r="Q203" t="str">
        <f>VLOOKUP(C203,'Feedstock source'!$A$1:$B$8,2,FALSE)</f>
        <v>sludge</v>
      </c>
      <c r="R203" t="e">
        <f>VLOOKUP($F203,'PAHs abbreviations'!$A$2:$B$17,2,FALSE)</f>
        <v>#N/A</v>
      </c>
    </row>
    <row r="204" spans="1:18">
      <c r="A204" t="s">
        <v>264</v>
      </c>
      <c r="B204" t="s">
        <v>131</v>
      </c>
      <c r="C204" t="s">
        <v>135</v>
      </c>
      <c r="D204">
        <v>600</v>
      </c>
      <c r="E204" t="s">
        <v>146</v>
      </c>
      <c r="F204" t="s">
        <v>100</v>
      </c>
      <c r="G204" t="s">
        <v>107</v>
      </c>
      <c r="H204">
        <v>6</v>
      </c>
      <c r="I204">
        <v>6</v>
      </c>
      <c r="J204" t="s">
        <v>32</v>
      </c>
      <c r="L204" s="1" t="s">
        <v>146</v>
      </c>
      <c r="M204" s="1" t="s">
        <v>146</v>
      </c>
      <c r="N204" t="b">
        <f>IF(COUNTIF(carcinogens!$A$2:$A$35,F204),TRUE,FALSE)</f>
        <v>1</v>
      </c>
      <c r="O204" t="b">
        <f t="shared" si="8"/>
        <v>0</v>
      </c>
      <c r="P204" t="b">
        <f t="shared" si="9"/>
        <v>0</v>
      </c>
      <c r="Q204" t="str">
        <f>VLOOKUP(C204,'Feedstock source'!$A$1:$B$8,2,FALSE)</f>
        <v>sludge</v>
      </c>
      <c r="R204" t="e">
        <f>VLOOKUP($F204,'PAHs abbreviations'!$A$2:$B$17,2,FALSE)</f>
        <v>#N/A</v>
      </c>
    </row>
    <row r="205" spans="1:18">
      <c r="A205" t="s">
        <v>264</v>
      </c>
      <c r="B205" t="s">
        <v>131</v>
      </c>
      <c r="C205" t="s">
        <v>135</v>
      </c>
      <c r="D205">
        <v>600</v>
      </c>
      <c r="E205" t="s">
        <v>146</v>
      </c>
      <c r="F205" t="s">
        <v>101</v>
      </c>
      <c r="G205" t="s">
        <v>107</v>
      </c>
      <c r="H205">
        <v>4</v>
      </c>
      <c r="I205">
        <v>4</v>
      </c>
      <c r="J205" t="s">
        <v>32</v>
      </c>
      <c r="L205" s="1" t="s">
        <v>146</v>
      </c>
      <c r="M205" s="1" t="s">
        <v>146</v>
      </c>
      <c r="N205" t="b">
        <f>IF(COUNTIF(carcinogens!$A$2:$A$35,F205),TRUE,FALSE)</f>
        <v>1</v>
      </c>
      <c r="O205" t="b">
        <f t="shared" si="8"/>
        <v>0</v>
      </c>
      <c r="P205" t="b">
        <f t="shared" si="9"/>
        <v>0</v>
      </c>
      <c r="Q205" t="str">
        <f>VLOOKUP(C205,'Feedstock source'!$A$1:$B$8,2,FALSE)</f>
        <v>sludge</v>
      </c>
      <c r="R205" t="e">
        <f>VLOOKUP($F205,'PAHs abbreviations'!$A$2:$B$17,2,FALSE)</f>
        <v>#N/A</v>
      </c>
    </row>
    <row r="206" spans="1:18">
      <c r="A206" t="s">
        <v>264</v>
      </c>
      <c r="B206" t="s">
        <v>131</v>
      </c>
      <c r="C206" t="s">
        <v>135</v>
      </c>
      <c r="D206">
        <v>600</v>
      </c>
      <c r="E206" t="s">
        <v>146</v>
      </c>
      <c r="F206" t="s">
        <v>102</v>
      </c>
      <c r="G206" t="s">
        <v>107</v>
      </c>
      <c r="H206">
        <v>3</v>
      </c>
      <c r="I206">
        <v>3</v>
      </c>
      <c r="J206" t="s">
        <v>32</v>
      </c>
      <c r="L206" s="1" t="s">
        <v>146</v>
      </c>
      <c r="M206" s="1" t="s">
        <v>146</v>
      </c>
      <c r="N206" t="b">
        <f>IF(COUNTIF(carcinogens!$A$2:$A$35,F206),TRUE,FALSE)</f>
        <v>1</v>
      </c>
      <c r="O206" t="b">
        <f t="shared" si="8"/>
        <v>0</v>
      </c>
      <c r="P206" t="b">
        <f t="shared" si="9"/>
        <v>0</v>
      </c>
      <c r="Q206" t="str">
        <f>VLOOKUP(C206,'Feedstock source'!$A$1:$B$8,2,FALSE)</f>
        <v>sludge</v>
      </c>
      <c r="R206" t="e">
        <f>VLOOKUP($F206,'PAHs abbreviations'!$A$2:$B$17,2,FALSE)</f>
        <v>#N/A</v>
      </c>
    </row>
    <row r="207" spans="1:18">
      <c r="A207" t="s">
        <v>264</v>
      </c>
      <c r="B207" t="s">
        <v>131</v>
      </c>
      <c r="C207" t="s">
        <v>135</v>
      </c>
      <c r="D207">
        <v>600</v>
      </c>
      <c r="E207" t="s">
        <v>146</v>
      </c>
      <c r="F207" t="s">
        <v>103</v>
      </c>
      <c r="G207" t="s">
        <v>107</v>
      </c>
      <c r="H207">
        <v>2</v>
      </c>
      <c r="I207">
        <v>2</v>
      </c>
      <c r="J207" t="s">
        <v>32</v>
      </c>
      <c r="L207" s="1" t="s">
        <v>146</v>
      </c>
      <c r="M207" s="1" t="s">
        <v>146</v>
      </c>
      <c r="N207" t="b">
        <f>IF(COUNTIF(carcinogens!$A$2:$A$35,F207),TRUE,FALSE)</f>
        <v>1</v>
      </c>
      <c r="O207" t="b">
        <f t="shared" si="8"/>
        <v>0</v>
      </c>
      <c r="P207" t="b">
        <f t="shared" si="9"/>
        <v>0</v>
      </c>
      <c r="Q207" t="str">
        <f>VLOOKUP(C207,'Feedstock source'!$A$1:$B$8,2,FALSE)</f>
        <v>sludge</v>
      </c>
      <c r="R207" t="e">
        <f>VLOOKUP($F207,'PAHs abbreviations'!$A$2:$B$17,2,FALSE)</f>
        <v>#N/A</v>
      </c>
    </row>
    <row r="208" spans="1:18">
      <c r="A208" t="s">
        <v>264</v>
      </c>
      <c r="B208" t="s">
        <v>131</v>
      </c>
      <c r="C208" t="s">
        <v>135</v>
      </c>
      <c r="D208">
        <v>600</v>
      </c>
      <c r="E208" t="s">
        <v>146</v>
      </c>
      <c r="F208" t="s">
        <v>104</v>
      </c>
      <c r="G208" t="s">
        <v>107</v>
      </c>
      <c r="H208">
        <v>3</v>
      </c>
      <c r="I208">
        <v>3</v>
      </c>
      <c r="J208" t="s">
        <v>32</v>
      </c>
      <c r="L208" s="1" t="s">
        <v>146</v>
      </c>
      <c r="M208" s="1" t="s">
        <v>146</v>
      </c>
      <c r="N208" t="b">
        <f>IF(COUNTIF(carcinogens!$A$2:$A$35,F208),TRUE,FALSE)</f>
        <v>1</v>
      </c>
      <c r="O208" t="b">
        <f t="shared" si="8"/>
        <v>0</v>
      </c>
      <c r="P208" t="b">
        <f t="shared" si="9"/>
        <v>0</v>
      </c>
      <c r="Q208" t="str">
        <f>VLOOKUP(C208,'Feedstock source'!$A$1:$B$8,2,FALSE)</f>
        <v>sludge</v>
      </c>
      <c r="R208" t="e">
        <f>VLOOKUP($F208,'PAHs abbreviations'!$A$2:$B$17,2,FALSE)</f>
        <v>#N/A</v>
      </c>
    </row>
    <row r="209" spans="1:18">
      <c r="A209" t="s">
        <v>264</v>
      </c>
      <c r="B209" t="s">
        <v>131</v>
      </c>
      <c r="C209" t="s">
        <v>135</v>
      </c>
      <c r="D209">
        <v>600</v>
      </c>
      <c r="E209" t="s">
        <v>146</v>
      </c>
      <c r="F209" t="s">
        <v>105</v>
      </c>
      <c r="G209" t="s">
        <v>107</v>
      </c>
      <c r="H209">
        <v>2</v>
      </c>
      <c r="I209">
        <v>2</v>
      </c>
      <c r="J209" t="s">
        <v>32</v>
      </c>
      <c r="L209" s="1" t="s">
        <v>146</v>
      </c>
      <c r="M209" s="1" t="s">
        <v>146</v>
      </c>
      <c r="N209" t="b">
        <f>IF(COUNTIF(carcinogens!$A$2:$A$35,F209),TRUE,FALSE)</f>
        <v>1</v>
      </c>
      <c r="O209" t="b">
        <f t="shared" si="8"/>
        <v>0</v>
      </c>
      <c r="P209" t="b">
        <f t="shared" si="9"/>
        <v>0</v>
      </c>
      <c r="Q209" t="str">
        <f>VLOOKUP(C209,'Feedstock source'!$A$1:$B$8,2,FALSE)</f>
        <v>sludge</v>
      </c>
      <c r="R209" t="e">
        <f>VLOOKUP($F209,'PAHs abbreviations'!$A$2:$B$17,2,FALSE)</f>
        <v>#N/A</v>
      </c>
    </row>
    <row r="210" spans="1:18">
      <c r="A210" t="s">
        <v>264</v>
      </c>
      <c r="B210" t="s">
        <v>131</v>
      </c>
      <c r="C210" t="s">
        <v>135</v>
      </c>
      <c r="D210">
        <v>600</v>
      </c>
      <c r="E210" t="s">
        <v>146</v>
      </c>
      <c r="F210" t="s">
        <v>106</v>
      </c>
      <c r="G210" t="s">
        <v>107</v>
      </c>
      <c r="H210">
        <v>2</v>
      </c>
      <c r="I210">
        <v>2</v>
      </c>
      <c r="J210" t="s">
        <v>32</v>
      </c>
      <c r="L210" s="1" t="s">
        <v>146</v>
      </c>
      <c r="M210" s="1" t="s">
        <v>146</v>
      </c>
      <c r="N210" t="b">
        <f>IF(COUNTIF(carcinogens!$A$2:$A$35,F210),TRUE,FALSE)</f>
        <v>1</v>
      </c>
      <c r="O210" t="b">
        <f t="shared" ref="O210:O217" si="10">IF(ISNUMBER(H210),FALSE,TRUE)</f>
        <v>0</v>
      </c>
      <c r="P210" t="b">
        <f t="shared" ref="P210:P217" si="11">IF(ISNUMBER(H210),FALSE,TRUE)</f>
        <v>0</v>
      </c>
      <c r="Q210" t="str">
        <f>VLOOKUP(C210,'Feedstock source'!$A$1:$B$8,2,FALSE)</f>
        <v>sludge</v>
      </c>
      <c r="R210" t="e">
        <f>VLOOKUP($F210,'PAHs abbreviations'!$A$2:$B$17,2,FALSE)</f>
        <v>#N/A</v>
      </c>
    </row>
    <row r="211" spans="1:18">
      <c r="A211" t="s">
        <v>266</v>
      </c>
      <c r="B211" t="s">
        <v>125</v>
      </c>
      <c r="C211" t="s">
        <v>138</v>
      </c>
      <c r="D211">
        <v>600</v>
      </c>
      <c r="E211" t="s">
        <v>146</v>
      </c>
      <c r="F211" t="s">
        <v>100</v>
      </c>
      <c r="G211" t="s">
        <v>107</v>
      </c>
      <c r="H211">
        <v>15</v>
      </c>
      <c r="I211">
        <v>15</v>
      </c>
      <c r="J211" t="s">
        <v>32</v>
      </c>
      <c r="L211" s="1" t="s">
        <v>146</v>
      </c>
      <c r="M211" s="1" t="s">
        <v>146</v>
      </c>
      <c r="N211" t="b">
        <f>IF(COUNTIF(carcinogens!$A$2:$A$35,F211),TRUE,FALSE)</f>
        <v>1</v>
      </c>
      <c r="O211" t="b">
        <f t="shared" si="10"/>
        <v>0</v>
      </c>
      <c r="P211" t="b">
        <f t="shared" si="11"/>
        <v>0</v>
      </c>
      <c r="Q211" t="str">
        <f>VLOOKUP(C211,'Feedstock source'!$A$1:$B$8,2,FALSE)</f>
        <v>sludge</v>
      </c>
      <c r="R211" t="e">
        <f>VLOOKUP($F211,'PAHs abbreviations'!$A$2:$B$17,2,FALSE)</f>
        <v>#N/A</v>
      </c>
    </row>
    <row r="212" spans="1:18">
      <c r="A212" t="s">
        <v>266</v>
      </c>
      <c r="B212" t="s">
        <v>125</v>
      </c>
      <c r="C212" t="s">
        <v>138</v>
      </c>
      <c r="D212">
        <v>600</v>
      </c>
      <c r="E212" t="s">
        <v>146</v>
      </c>
      <c r="F212" t="s">
        <v>101</v>
      </c>
      <c r="G212" t="s">
        <v>107</v>
      </c>
      <c r="H212">
        <v>16</v>
      </c>
      <c r="I212">
        <v>16</v>
      </c>
      <c r="J212" t="s">
        <v>32</v>
      </c>
      <c r="L212" s="1" t="s">
        <v>146</v>
      </c>
      <c r="M212" s="1" t="s">
        <v>146</v>
      </c>
      <c r="N212" t="b">
        <f>IF(COUNTIF(carcinogens!$A$2:$A$35,F212),TRUE,FALSE)</f>
        <v>1</v>
      </c>
      <c r="O212" t="b">
        <f t="shared" si="10"/>
        <v>0</v>
      </c>
      <c r="P212" t="b">
        <f t="shared" si="11"/>
        <v>0</v>
      </c>
      <c r="Q212" t="str">
        <f>VLOOKUP(C212,'Feedstock source'!$A$1:$B$8,2,FALSE)</f>
        <v>sludge</v>
      </c>
      <c r="R212" t="e">
        <f>VLOOKUP($F212,'PAHs abbreviations'!$A$2:$B$17,2,FALSE)</f>
        <v>#N/A</v>
      </c>
    </row>
    <row r="213" spans="1:18">
      <c r="A213" t="s">
        <v>266</v>
      </c>
      <c r="B213" t="s">
        <v>125</v>
      </c>
      <c r="C213" t="s">
        <v>138</v>
      </c>
      <c r="D213">
        <v>600</v>
      </c>
      <c r="E213" t="s">
        <v>146</v>
      </c>
      <c r="F213" t="s">
        <v>102</v>
      </c>
      <c r="G213" t="s">
        <v>107</v>
      </c>
      <c r="H213">
        <v>19</v>
      </c>
      <c r="I213">
        <v>19</v>
      </c>
      <c r="J213" t="s">
        <v>32</v>
      </c>
      <c r="L213" s="1" t="s">
        <v>146</v>
      </c>
      <c r="M213" s="1" t="s">
        <v>146</v>
      </c>
      <c r="N213" t="b">
        <f>IF(COUNTIF(carcinogens!$A$2:$A$35,F213),TRUE,FALSE)</f>
        <v>1</v>
      </c>
      <c r="O213" t="b">
        <f t="shared" si="10"/>
        <v>0</v>
      </c>
      <c r="P213" t="b">
        <f t="shared" si="11"/>
        <v>0</v>
      </c>
      <c r="Q213" t="str">
        <f>VLOOKUP(C213,'Feedstock source'!$A$1:$B$8,2,FALSE)</f>
        <v>sludge</v>
      </c>
      <c r="R213" t="e">
        <f>VLOOKUP($F213,'PAHs abbreviations'!$A$2:$B$17,2,FALSE)</f>
        <v>#N/A</v>
      </c>
    </row>
    <row r="214" spans="1:18">
      <c r="A214" t="s">
        <v>266</v>
      </c>
      <c r="B214" t="s">
        <v>125</v>
      </c>
      <c r="C214" t="s">
        <v>138</v>
      </c>
      <c r="D214">
        <v>600</v>
      </c>
      <c r="E214" t="s">
        <v>146</v>
      </c>
      <c r="F214" t="s">
        <v>103</v>
      </c>
      <c r="G214" t="s">
        <v>107</v>
      </c>
      <c r="H214">
        <v>15</v>
      </c>
      <c r="I214">
        <v>15</v>
      </c>
      <c r="J214" t="s">
        <v>32</v>
      </c>
      <c r="L214" s="1" t="s">
        <v>146</v>
      </c>
      <c r="M214" s="1" t="s">
        <v>146</v>
      </c>
      <c r="N214" t="b">
        <f>IF(COUNTIF(carcinogens!$A$2:$A$35,F214),TRUE,FALSE)</f>
        <v>1</v>
      </c>
      <c r="O214" t="b">
        <f t="shared" si="10"/>
        <v>0</v>
      </c>
      <c r="P214" t="b">
        <f t="shared" si="11"/>
        <v>0</v>
      </c>
      <c r="Q214" t="str">
        <f>VLOOKUP(C214,'Feedstock source'!$A$1:$B$8,2,FALSE)</f>
        <v>sludge</v>
      </c>
      <c r="R214" t="e">
        <f>VLOOKUP($F214,'PAHs abbreviations'!$A$2:$B$17,2,FALSE)</f>
        <v>#N/A</v>
      </c>
    </row>
    <row r="215" spans="1:18">
      <c r="A215" t="s">
        <v>266</v>
      </c>
      <c r="B215" t="s">
        <v>125</v>
      </c>
      <c r="C215" t="s">
        <v>138</v>
      </c>
      <c r="D215">
        <v>600</v>
      </c>
      <c r="E215" t="s">
        <v>146</v>
      </c>
      <c r="F215" t="s">
        <v>104</v>
      </c>
      <c r="G215" t="s">
        <v>107</v>
      </c>
      <c r="H215">
        <v>23</v>
      </c>
      <c r="I215">
        <v>23</v>
      </c>
      <c r="J215" t="s">
        <v>32</v>
      </c>
      <c r="L215" s="1" t="s">
        <v>146</v>
      </c>
      <c r="M215" s="1" t="s">
        <v>146</v>
      </c>
      <c r="N215" t="b">
        <f>IF(COUNTIF(carcinogens!$A$2:$A$35,F215),TRUE,FALSE)</f>
        <v>1</v>
      </c>
      <c r="O215" t="b">
        <f t="shared" si="10"/>
        <v>0</v>
      </c>
      <c r="P215" t="b">
        <f t="shared" si="11"/>
        <v>0</v>
      </c>
      <c r="Q215" t="str">
        <f>VLOOKUP(C215,'Feedstock source'!$A$1:$B$8,2,FALSE)</f>
        <v>sludge</v>
      </c>
      <c r="R215" t="e">
        <f>VLOOKUP($F215,'PAHs abbreviations'!$A$2:$B$17,2,FALSE)</f>
        <v>#N/A</v>
      </c>
    </row>
    <row r="216" spans="1:18">
      <c r="A216" t="s">
        <v>266</v>
      </c>
      <c r="B216" t="s">
        <v>125</v>
      </c>
      <c r="C216" t="s">
        <v>138</v>
      </c>
      <c r="D216">
        <v>600</v>
      </c>
      <c r="E216" t="s">
        <v>146</v>
      </c>
      <c r="F216" t="s">
        <v>105</v>
      </c>
      <c r="G216" t="s">
        <v>107</v>
      </c>
      <c r="H216">
        <v>9</v>
      </c>
      <c r="I216">
        <v>9</v>
      </c>
      <c r="J216" t="s">
        <v>32</v>
      </c>
      <c r="L216" s="1" t="s">
        <v>146</v>
      </c>
      <c r="M216" s="1" t="s">
        <v>146</v>
      </c>
      <c r="N216" t="b">
        <f>IF(COUNTIF(carcinogens!$A$2:$A$35,F216),TRUE,FALSE)</f>
        <v>1</v>
      </c>
      <c r="O216" t="b">
        <f t="shared" si="10"/>
        <v>0</v>
      </c>
      <c r="P216" t="b">
        <f t="shared" si="11"/>
        <v>0</v>
      </c>
      <c r="Q216" t="str">
        <f>VLOOKUP(C216,'Feedstock source'!$A$1:$B$8,2,FALSE)</f>
        <v>sludge</v>
      </c>
      <c r="R216" t="e">
        <f>VLOOKUP($F216,'PAHs abbreviations'!$A$2:$B$17,2,FALSE)</f>
        <v>#N/A</v>
      </c>
    </row>
    <row r="217" spans="1:18">
      <c r="A217" t="s">
        <v>266</v>
      </c>
      <c r="B217" t="s">
        <v>125</v>
      </c>
      <c r="C217" t="s">
        <v>138</v>
      </c>
      <c r="D217">
        <v>600</v>
      </c>
      <c r="E217" t="s">
        <v>146</v>
      </c>
      <c r="F217" t="s">
        <v>106</v>
      </c>
      <c r="G217" t="s">
        <v>107</v>
      </c>
      <c r="H217">
        <v>9</v>
      </c>
      <c r="I217">
        <v>9</v>
      </c>
      <c r="J217" t="s">
        <v>32</v>
      </c>
      <c r="L217" s="1" t="s">
        <v>146</v>
      </c>
      <c r="M217" s="1" t="s">
        <v>146</v>
      </c>
      <c r="N217" t="b">
        <f>IF(COUNTIF(carcinogens!$A$2:$A$35,F217),TRUE,FALSE)</f>
        <v>1</v>
      </c>
      <c r="O217" t="b">
        <f t="shared" si="10"/>
        <v>0</v>
      </c>
      <c r="P217" t="b">
        <f t="shared" si="11"/>
        <v>0</v>
      </c>
      <c r="Q217" t="str">
        <f>VLOOKUP(C217,'Feedstock source'!$A$1:$B$8,2,FALSE)</f>
        <v>sludge</v>
      </c>
      <c r="R217" t="e">
        <f>VLOOKUP($F217,'PAHs abbreviations'!$A$2:$B$17,2,FALSE)</f>
        <v>#N/A</v>
      </c>
    </row>
  </sheetData>
  <autoFilter ref="A1:R217" xr:uid="{00000000-0001-0000-0200-000000000000}"/>
  <sortState xmlns:xlrd2="http://schemas.microsoft.com/office/spreadsheetml/2017/richdata2" ref="A2:O145">
    <sortCondition ref="A2:A145"/>
    <sortCondition ref="G2:G145"/>
    <sortCondition ref="F2:F145"/>
  </sortState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AC211"/>
  <sheetViews>
    <sheetView zoomScaleNormal="100" workbookViewId="0">
      <selection activeCell="D2" sqref="D2:D17"/>
    </sheetView>
  </sheetViews>
  <sheetFormatPr defaultColWidth="11.5703125" defaultRowHeight="12.75"/>
  <cols>
    <col min="1" max="1" width="9.5703125" bestFit="1" customWidth="1"/>
    <col min="2" max="2" width="18.140625" bestFit="1" customWidth="1"/>
    <col min="3" max="3" width="8.5703125" bestFit="1" customWidth="1"/>
    <col min="4" max="4" width="11.5703125" bestFit="1" customWidth="1"/>
    <col min="5" max="5" width="12.7109375" customWidth="1"/>
    <col min="6" max="6" width="19.7109375" bestFit="1" customWidth="1"/>
    <col min="7" max="7" width="12.7109375" customWidth="1"/>
    <col min="8" max="8" width="9.5703125" style="3" bestFit="1" customWidth="1"/>
    <col min="9" max="9" width="9.5703125" style="3" customWidth="1"/>
    <col min="10" max="10" width="12.7109375" customWidth="1"/>
    <col min="11" max="13" width="12.7109375" style="3" customWidth="1"/>
    <col min="14" max="18" width="12.7109375" customWidth="1"/>
    <col min="19" max="25" width="12.7109375" style="3" customWidth="1"/>
  </cols>
  <sheetData>
    <row r="1" spans="1:29">
      <c r="A1" t="s">
        <v>67</v>
      </c>
      <c r="B1" t="s">
        <v>121</v>
      </c>
      <c r="C1" t="s">
        <v>74</v>
      </c>
      <c r="D1" t="s">
        <v>120</v>
      </c>
      <c r="E1" t="s">
        <v>73</v>
      </c>
      <c r="F1" t="s">
        <v>69</v>
      </c>
      <c r="G1" t="s">
        <v>75</v>
      </c>
      <c r="H1" s="3" t="s">
        <v>70</v>
      </c>
      <c r="I1" s="3" t="s">
        <v>181</v>
      </c>
      <c r="J1" t="s">
        <v>78</v>
      </c>
      <c r="K1" s="3" t="s">
        <v>166</v>
      </c>
      <c r="L1" s="3" t="s">
        <v>167</v>
      </c>
      <c r="M1" s="3" t="s">
        <v>168</v>
      </c>
      <c r="N1" s="1" t="s">
        <v>173</v>
      </c>
      <c r="O1" s="1" t="s">
        <v>218</v>
      </c>
      <c r="P1" s="1" t="s">
        <v>179</v>
      </c>
      <c r="Q1" s="2" t="s">
        <v>180</v>
      </c>
      <c r="R1" s="2" t="s">
        <v>187</v>
      </c>
      <c r="S1" s="8" t="s">
        <v>184</v>
      </c>
      <c r="T1" s="8" t="s">
        <v>185</v>
      </c>
      <c r="U1" s="8" t="s">
        <v>186</v>
      </c>
      <c r="V1" s="9" t="s">
        <v>215</v>
      </c>
      <c r="W1" s="9" t="s">
        <v>216</v>
      </c>
      <c r="X1" s="9" t="s">
        <v>217</v>
      </c>
      <c r="Y1" s="9" t="s">
        <v>270</v>
      </c>
      <c r="Z1" s="1" t="s">
        <v>183</v>
      </c>
      <c r="AA1" s="2" t="s">
        <v>192</v>
      </c>
      <c r="AB1" s="2" t="s">
        <v>193</v>
      </c>
      <c r="AC1" s="4" t="s">
        <v>212</v>
      </c>
    </row>
    <row r="2" spans="1:29">
      <c r="A2" t="s">
        <v>275</v>
      </c>
      <c r="B2" t="s">
        <v>275</v>
      </c>
      <c r="C2" t="s">
        <v>136</v>
      </c>
      <c r="D2">
        <v>530</v>
      </c>
      <c r="E2" t="s">
        <v>15</v>
      </c>
      <c r="F2" t="s">
        <v>49</v>
      </c>
      <c r="G2" t="s">
        <v>46</v>
      </c>
      <c r="H2" s="3">
        <v>9</v>
      </c>
      <c r="I2" s="3">
        <f>H2</f>
        <v>9</v>
      </c>
      <c r="J2" t="s">
        <v>25</v>
      </c>
      <c r="K2" s="3" t="s">
        <v>28</v>
      </c>
      <c r="L2" s="3" t="s">
        <v>28</v>
      </c>
      <c r="M2" s="3" t="s">
        <v>28</v>
      </c>
      <c r="N2" s="1" t="s">
        <v>175</v>
      </c>
      <c r="O2" s="1" t="s">
        <v>175</v>
      </c>
      <c r="P2" t="b">
        <f>IF(COUNTIF(carcinogens!$A$2:$A$35,F2),TRUE,FALSE)</f>
        <v>0</v>
      </c>
      <c r="Q2" t="b">
        <f t="shared" ref="Q2:Q33" si="0">IF(ISNUMBER(H2),FALSE,TRUE)</f>
        <v>0</v>
      </c>
      <c r="R2" t="b">
        <f>IF(ISNUMBER(H2),FALSE,TRUE)</f>
        <v>0</v>
      </c>
      <c r="S2" s="3">
        <f t="shared" ref="S2:S49" si="1">IF(ISNUMBER(K2),K2,0)</f>
        <v>0</v>
      </c>
      <c r="T2" s="3">
        <f t="shared" ref="T2:T49" si="2">IF(ISNUMBER(L2),L2,0)</f>
        <v>0</v>
      </c>
      <c r="U2" s="3">
        <f t="shared" ref="U2:U49" si="3">IF(ISNUMBER(M2),M2,0)</f>
        <v>0</v>
      </c>
      <c r="V2" s="3">
        <f>AVERAGE(S2:U2)</f>
        <v>0</v>
      </c>
      <c r="W2" s="3">
        <v>0</v>
      </c>
      <c r="X2" s="3">
        <f t="shared" ref="X2:X65" si="4">IF(ISNUMBER(H2),H2-V2,0)</f>
        <v>9</v>
      </c>
      <c r="Y2" s="3">
        <f>X2/1000</f>
        <v>8.9999999999999993E-3</v>
      </c>
      <c r="Z2" t="b">
        <f t="shared" ref="Z2:Z65" si="5">IF(ISNUMBER(K2),FALSE,TRUE)</f>
        <v>1</v>
      </c>
      <c r="AA2">
        <v>3</v>
      </c>
      <c r="AB2" t="str">
        <f>VLOOKUP(C2,'Feedstock source'!$A$1:$B$8,2,FALSE)</f>
        <v>wood</v>
      </c>
      <c r="AC2" t="str">
        <f>VLOOKUP($F2,'PAHs abbreviations'!$A$2:$B$17,2,FALSE)</f>
        <v>Ace</v>
      </c>
    </row>
    <row r="3" spans="1:29">
      <c r="A3" t="s">
        <v>275</v>
      </c>
      <c r="B3" t="s">
        <v>275</v>
      </c>
      <c r="C3" t="s">
        <v>136</v>
      </c>
      <c r="D3">
        <v>530</v>
      </c>
      <c r="E3" t="s">
        <v>15</v>
      </c>
      <c r="F3" t="s">
        <v>48</v>
      </c>
      <c r="G3" t="s">
        <v>46</v>
      </c>
      <c r="H3" s="3">
        <v>20</v>
      </c>
      <c r="I3" s="3">
        <f t="shared" ref="I3:I49" si="6">H3</f>
        <v>20</v>
      </c>
      <c r="J3" t="s">
        <v>25</v>
      </c>
      <c r="K3" s="3" t="s">
        <v>28</v>
      </c>
      <c r="L3" s="3" t="s">
        <v>28</v>
      </c>
      <c r="M3" s="3" t="s">
        <v>28</v>
      </c>
      <c r="N3" s="1" t="s">
        <v>175</v>
      </c>
      <c r="O3" s="1" t="s">
        <v>175</v>
      </c>
      <c r="P3" t="b">
        <f>IF(COUNTIF(carcinogens!$A$2:$A$35,F3),TRUE,FALSE)</f>
        <v>0</v>
      </c>
      <c r="Q3" t="b">
        <f t="shared" si="0"/>
        <v>0</v>
      </c>
      <c r="R3" t="b">
        <f t="shared" ref="R3:R49" si="7">IF(ISNUMBER(H3),FALSE,TRUE)</f>
        <v>0</v>
      </c>
      <c r="S3" s="3">
        <f t="shared" si="1"/>
        <v>0</v>
      </c>
      <c r="T3" s="3">
        <f t="shared" si="2"/>
        <v>0</v>
      </c>
      <c r="U3" s="3">
        <f t="shared" si="3"/>
        <v>0</v>
      </c>
      <c r="V3" s="3">
        <f t="shared" ref="V3:V66" si="8">AVERAGE(S3:U3)</f>
        <v>0</v>
      </c>
      <c r="W3" s="3">
        <v>0</v>
      </c>
      <c r="X3" s="3">
        <f t="shared" si="4"/>
        <v>20</v>
      </c>
      <c r="Y3" s="3">
        <f t="shared" ref="Y3:Y66" si="9">X3/1000</f>
        <v>0.02</v>
      </c>
      <c r="Z3" t="b">
        <f t="shared" si="5"/>
        <v>1</v>
      </c>
      <c r="AA3">
        <v>3</v>
      </c>
      <c r="AB3" t="str">
        <f>VLOOKUP(C3,'Feedstock source'!$A$1:$B$8,2,FALSE)</f>
        <v>wood</v>
      </c>
      <c r="AC3" t="str">
        <f>VLOOKUP($F3,'PAHs abbreviations'!$A$2:$B$17,2,FALSE)</f>
        <v>Acy</v>
      </c>
    </row>
    <row r="4" spans="1:29">
      <c r="A4" t="s">
        <v>275</v>
      </c>
      <c r="B4" t="s">
        <v>275</v>
      </c>
      <c r="C4" t="s">
        <v>136</v>
      </c>
      <c r="D4">
        <v>530</v>
      </c>
      <c r="E4" t="s">
        <v>15</v>
      </c>
      <c r="F4" t="s">
        <v>52</v>
      </c>
      <c r="G4" t="s">
        <v>46</v>
      </c>
      <c r="H4" s="3">
        <v>2</v>
      </c>
      <c r="I4" s="3">
        <f t="shared" si="6"/>
        <v>2</v>
      </c>
      <c r="J4" t="s">
        <v>25</v>
      </c>
      <c r="K4" s="3" t="s">
        <v>26</v>
      </c>
      <c r="L4" s="3" t="s">
        <v>26</v>
      </c>
      <c r="M4" s="3" t="s">
        <v>26</v>
      </c>
      <c r="N4" s="1" t="s">
        <v>175</v>
      </c>
      <c r="O4" s="1" t="s">
        <v>175</v>
      </c>
      <c r="P4" t="b">
        <f>IF(COUNTIF(carcinogens!$A$2:$A$35,F4),TRUE,FALSE)</f>
        <v>0</v>
      </c>
      <c r="Q4" t="b">
        <f t="shared" si="0"/>
        <v>0</v>
      </c>
      <c r="R4" t="b">
        <f t="shared" si="7"/>
        <v>0</v>
      </c>
      <c r="S4" s="3">
        <f t="shared" si="1"/>
        <v>0</v>
      </c>
      <c r="T4" s="3">
        <f t="shared" si="2"/>
        <v>0</v>
      </c>
      <c r="U4" s="3">
        <f t="shared" si="3"/>
        <v>0</v>
      </c>
      <c r="V4" s="3">
        <f t="shared" si="8"/>
        <v>0</v>
      </c>
      <c r="W4" s="3">
        <v>0</v>
      </c>
      <c r="X4" s="3">
        <f t="shared" si="4"/>
        <v>2</v>
      </c>
      <c r="Y4" s="3">
        <f t="shared" si="9"/>
        <v>2E-3</v>
      </c>
      <c r="Z4" t="b">
        <f t="shared" si="5"/>
        <v>1</v>
      </c>
      <c r="AA4">
        <v>3</v>
      </c>
      <c r="AB4" t="str">
        <f>VLOOKUP(C4,'Feedstock source'!$A$1:$B$8,2,FALSE)</f>
        <v>wood</v>
      </c>
      <c r="AC4" t="str">
        <f>VLOOKUP($F4,'PAHs abbreviations'!$A$2:$B$17,2,FALSE)</f>
        <v>Ant</v>
      </c>
    </row>
    <row r="5" spans="1:29">
      <c r="A5" t="s">
        <v>275</v>
      </c>
      <c r="B5" t="s">
        <v>275</v>
      </c>
      <c r="C5" t="s">
        <v>136</v>
      </c>
      <c r="D5">
        <v>530</v>
      </c>
      <c r="E5" t="s">
        <v>15</v>
      </c>
      <c r="F5" t="s">
        <v>55</v>
      </c>
      <c r="G5" t="s">
        <v>46</v>
      </c>
      <c r="H5" s="3" t="s">
        <v>26</v>
      </c>
      <c r="I5" s="3" t="str">
        <f t="shared" si="6"/>
        <v>&lt; 1</v>
      </c>
      <c r="J5" t="s">
        <v>25</v>
      </c>
      <c r="K5" s="3" t="s">
        <v>26</v>
      </c>
      <c r="L5" s="3" t="s">
        <v>26</v>
      </c>
      <c r="M5" s="3" t="s">
        <v>26</v>
      </c>
      <c r="N5" s="1" t="s">
        <v>175</v>
      </c>
      <c r="O5" s="1" t="s">
        <v>175</v>
      </c>
      <c r="P5" t="b">
        <f>IF(COUNTIF(carcinogens!$A$2:$A$35,F5),TRUE,FALSE)</f>
        <v>1</v>
      </c>
      <c r="Q5" t="b">
        <f t="shared" si="0"/>
        <v>1</v>
      </c>
      <c r="R5" t="b">
        <f t="shared" si="7"/>
        <v>1</v>
      </c>
      <c r="S5" s="3">
        <f t="shared" si="1"/>
        <v>0</v>
      </c>
      <c r="T5" s="3">
        <f t="shared" si="2"/>
        <v>0</v>
      </c>
      <c r="U5" s="3">
        <f t="shared" si="3"/>
        <v>0</v>
      </c>
      <c r="V5" s="3">
        <f t="shared" si="8"/>
        <v>0</v>
      </c>
      <c r="W5" s="3">
        <v>0</v>
      </c>
      <c r="X5" s="3">
        <f t="shared" si="4"/>
        <v>0</v>
      </c>
      <c r="Y5" s="3">
        <f t="shared" si="9"/>
        <v>0</v>
      </c>
      <c r="Z5" t="b">
        <f t="shared" si="5"/>
        <v>1</v>
      </c>
      <c r="AA5">
        <v>3</v>
      </c>
      <c r="AB5" t="str">
        <f>VLOOKUP(C5,'Feedstock source'!$A$1:$B$8,2,FALSE)</f>
        <v>wood</v>
      </c>
      <c r="AC5" t="str">
        <f>VLOOKUP($F5,'PAHs abbreviations'!$A$2:$B$17,2,FALSE)</f>
        <v>B(a)A</v>
      </c>
    </row>
    <row r="6" spans="1:29">
      <c r="A6" t="s">
        <v>275</v>
      </c>
      <c r="B6" t="s">
        <v>275</v>
      </c>
      <c r="C6" t="s">
        <v>136</v>
      </c>
      <c r="D6">
        <v>530</v>
      </c>
      <c r="E6" t="s">
        <v>15</v>
      </c>
      <c r="F6" t="s">
        <v>59</v>
      </c>
      <c r="G6" t="s">
        <v>46</v>
      </c>
      <c r="H6" s="3" t="s">
        <v>26</v>
      </c>
      <c r="I6" s="3" t="str">
        <f t="shared" si="6"/>
        <v>&lt; 1</v>
      </c>
      <c r="J6" t="s">
        <v>25</v>
      </c>
      <c r="K6" s="3" t="s">
        <v>26</v>
      </c>
      <c r="L6" s="3" t="s">
        <v>26</v>
      </c>
      <c r="M6" s="3" t="s">
        <v>26</v>
      </c>
      <c r="N6" s="1" t="s">
        <v>175</v>
      </c>
      <c r="O6" s="1" t="s">
        <v>175</v>
      </c>
      <c r="P6" t="b">
        <f>IF(COUNTIF(carcinogens!$A$2:$A$35,F6),TRUE,FALSE)</f>
        <v>1</v>
      </c>
      <c r="Q6" t="b">
        <f t="shared" si="0"/>
        <v>1</v>
      </c>
      <c r="R6" t="b">
        <f t="shared" si="7"/>
        <v>1</v>
      </c>
      <c r="S6" s="3">
        <f t="shared" si="1"/>
        <v>0</v>
      </c>
      <c r="T6" s="3">
        <f t="shared" si="2"/>
        <v>0</v>
      </c>
      <c r="U6" s="3">
        <f t="shared" si="3"/>
        <v>0</v>
      </c>
      <c r="V6" s="3">
        <f t="shared" si="8"/>
        <v>0</v>
      </c>
      <c r="W6" s="3">
        <v>0</v>
      </c>
      <c r="X6" s="3">
        <f t="shared" si="4"/>
        <v>0</v>
      </c>
      <c r="Y6" s="3">
        <f t="shared" si="9"/>
        <v>0</v>
      </c>
      <c r="Z6" t="b">
        <f t="shared" si="5"/>
        <v>1</v>
      </c>
      <c r="AA6">
        <v>3</v>
      </c>
      <c r="AB6" t="str">
        <f>VLOOKUP(C6,'Feedstock source'!$A$1:$B$8,2,FALSE)</f>
        <v>wood</v>
      </c>
      <c r="AC6" t="str">
        <f>VLOOKUP($F6,'PAHs abbreviations'!$A$2:$B$17,2,FALSE)</f>
        <v>B(a)P</v>
      </c>
    </row>
    <row r="7" spans="1:29">
      <c r="A7" t="s">
        <v>275</v>
      </c>
      <c r="B7" t="s">
        <v>275</v>
      </c>
      <c r="C7" t="s">
        <v>136</v>
      </c>
      <c r="D7">
        <v>530</v>
      </c>
      <c r="E7" t="s">
        <v>15</v>
      </c>
      <c r="F7" t="s">
        <v>57</v>
      </c>
      <c r="G7" t="s">
        <v>46</v>
      </c>
      <c r="H7" s="3" t="s">
        <v>26</v>
      </c>
      <c r="I7" s="3" t="str">
        <f t="shared" si="6"/>
        <v>&lt; 1</v>
      </c>
      <c r="J7" t="s">
        <v>25</v>
      </c>
      <c r="K7" s="3" t="s">
        <v>26</v>
      </c>
      <c r="L7" s="3" t="s">
        <v>26</v>
      </c>
      <c r="M7" s="3" t="s">
        <v>26</v>
      </c>
      <c r="N7" s="1" t="s">
        <v>175</v>
      </c>
      <c r="O7" s="1" t="s">
        <v>175</v>
      </c>
      <c r="P7" t="b">
        <f>IF(COUNTIF(carcinogens!$A$2:$A$35,F7),TRUE,FALSE)</f>
        <v>1</v>
      </c>
      <c r="Q7" t="b">
        <f t="shared" si="0"/>
        <v>1</v>
      </c>
      <c r="R7" t="b">
        <f t="shared" si="7"/>
        <v>1</v>
      </c>
      <c r="S7" s="3">
        <f t="shared" si="1"/>
        <v>0</v>
      </c>
      <c r="T7" s="3">
        <f t="shared" si="2"/>
        <v>0</v>
      </c>
      <c r="U7" s="3">
        <f t="shared" si="3"/>
        <v>0</v>
      </c>
      <c r="V7" s="3">
        <f t="shared" si="8"/>
        <v>0</v>
      </c>
      <c r="W7" s="3">
        <v>0</v>
      </c>
      <c r="X7" s="3">
        <f t="shared" si="4"/>
        <v>0</v>
      </c>
      <c r="Y7" s="3">
        <f t="shared" si="9"/>
        <v>0</v>
      </c>
      <c r="Z7" t="b">
        <f t="shared" si="5"/>
        <v>1</v>
      </c>
      <c r="AA7">
        <v>3</v>
      </c>
      <c r="AB7" t="str">
        <f>VLOOKUP(C7,'Feedstock source'!$A$1:$B$8,2,FALSE)</f>
        <v>wood</v>
      </c>
      <c r="AC7" t="str">
        <f>VLOOKUP($F7,'PAHs abbreviations'!$A$2:$B$17,2,FALSE)</f>
        <v>B(b)F</v>
      </c>
    </row>
    <row r="8" spans="1:29">
      <c r="A8" t="s">
        <v>275</v>
      </c>
      <c r="B8" t="s">
        <v>275</v>
      </c>
      <c r="C8" t="s">
        <v>136</v>
      </c>
      <c r="D8">
        <v>530</v>
      </c>
      <c r="E8" t="s">
        <v>15</v>
      </c>
      <c r="F8" t="s">
        <v>61</v>
      </c>
      <c r="G8" t="s">
        <v>46</v>
      </c>
      <c r="H8" s="3" t="s">
        <v>26</v>
      </c>
      <c r="I8" s="3" t="str">
        <f t="shared" si="6"/>
        <v>&lt; 1</v>
      </c>
      <c r="J8" t="s">
        <v>25</v>
      </c>
      <c r="K8" s="3" t="s">
        <v>26</v>
      </c>
      <c r="L8" s="3" t="s">
        <v>26</v>
      </c>
      <c r="M8" s="3" t="s">
        <v>26</v>
      </c>
      <c r="N8" s="1" t="s">
        <v>175</v>
      </c>
      <c r="O8" s="1" t="s">
        <v>175</v>
      </c>
      <c r="P8" t="b">
        <f>IF(COUNTIF(carcinogens!$A$2:$A$35,F8),TRUE,FALSE)</f>
        <v>1</v>
      </c>
      <c r="Q8" t="b">
        <f t="shared" si="0"/>
        <v>1</v>
      </c>
      <c r="R8" t="b">
        <f t="shared" si="7"/>
        <v>1</v>
      </c>
      <c r="S8" s="3">
        <f t="shared" si="1"/>
        <v>0</v>
      </c>
      <c r="T8" s="3">
        <f t="shared" si="2"/>
        <v>0</v>
      </c>
      <c r="U8" s="3">
        <f t="shared" si="3"/>
        <v>0</v>
      </c>
      <c r="V8" s="3">
        <f t="shared" si="8"/>
        <v>0</v>
      </c>
      <c r="W8" s="3">
        <v>0</v>
      </c>
      <c r="X8" s="3">
        <f t="shared" si="4"/>
        <v>0</v>
      </c>
      <c r="Y8" s="3">
        <f t="shared" si="9"/>
        <v>0</v>
      </c>
      <c r="Z8" t="b">
        <f t="shared" si="5"/>
        <v>1</v>
      </c>
      <c r="AA8">
        <v>3</v>
      </c>
      <c r="AB8" t="str">
        <f>VLOOKUP(C8,'Feedstock source'!$A$1:$B$8,2,FALSE)</f>
        <v>wood</v>
      </c>
      <c r="AC8" t="str">
        <f>VLOOKUP($F8,'PAHs abbreviations'!$A$2:$B$17,2,FALSE)</f>
        <v>B(ghi)P</v>
      </c>
    </row>
    <row r="9" spans="1:29">
      <c r="A9" t="s">
        <v>275</v>
      </c>
      <c r="B9" t="s">
        <v>275</v>
      </c>
      <c r="C9" t="s">
        <v>136</v>
      </c>
      <c r="D9">
        <v>530</v>
      </c>
      <c r="E9" t="s">
        <v>15</v>
      </c>
      <c r="F9" t="s">
        <v>58</v>
      </c>
      <c r="G9" t="s">
        <v>46</v>
      </c>
      <c r="H9" s="3" t="s">
        <v>26</v>
      </c>
      <c r="I9" s="3" t="str">
        <f t="shared" si="6"/>
        <v>&lt; 1</v>
      </c>
      <c r="J9" t="s">
        <v>25</v>
      </c>
      <c r="K9" s="3" t="s">
        <v>26</v>
      </c>
      <c r="L9" s="3" t="s">
        <v>26</v>
      </c>
      <c r="M9" s="3" t="s">
        <v>26</v>
      </c>
      <c r="N9" s="1" t="s">
        <v>175</v>
      </c>
      <c r="O9" s="1" t="s">
        <v>175</v>
      </c>
      <c r="P9" t="b">
        <f>IF(COUNTIF(carcinogens!$A$2:$A$35,F9),TRUE,FALSE)</f>
        <v>1</v>
      </c>
      <c r="Q9" t="b">
        <f t="shared" si="0"/>
        <v>1</v>
      </c>
      <c r="R9" t="b">
        <f t="shared" si="7"/>
        <v>1</v>
      </c>
      <c r="S9" s="3">
        <f t="shared" si="1"/>
        <v>0</v>
      </c>
      <c r="T9" s="3">
        <f t="shared" si="2"/>
        <v>0</v>
      </c>
      <c r="U9" s="3">
        <f t="shared" si="3"/>
        <v>0</v>
      </c>
      <c r="V9" s="3">
        <f t="shared" si="8"/>
        <v>0</v>
      </c>
      <c r="W9" s="3">
        <v>0</v>
      </c>
      <c r="X9" s="3">
        <f t="shared" si="4"/>
        <v>0</v>
      </c>
      <c r="Y9" s="3">
        <f t="shared" si="9"/>
        <v>0</v>
      </c>
      <c r="Z9" t="b">
        <f t="shared" si="5"/>
        <v>1</v>
      </c>
      <c r="AA9">
        <v>3</v>
      </c>
      <c r="AB9" t="str">
        <f>VLOOKUP(C9,'Feedstock source'!$A$1:$B$8,2,FALSE)</f>
        <v>wood</v>
      </c>
      <c r="AC9" t="str">
        <f>VLOOKUP($F9,'PAHs abbreviations'!$A$2:$B$17,2,FALSE)</f>
        <v>B(k)F</v>
      </c>
    </row>
    <row r="10" spans="1:29">
      <c r="A10" t="s">
        <v>275</v>
      </c>
      <c r="B10" t="s">
        <v>275</v>
      </c>
      <c r="C10" t="s">
        <v>136</v>
      </c>
      <c r="D10">
        <v>530</v>
      </c>
      <c r="E10" t="s">
        <v>15</v>
      </c>
      <c r="F10" t="s">
        <v>56</v>
      </c>
      <c r="G10" t="s">
        <v>46</v>
      </c>
      <c r="H10" s="3" t="s">
        <v>26</v>
      </c>
      <c r="I10" s="3" t="str">
        <f t="shared" si="6"/>
        <v>&lt; 1</v>
      </c>
      <c r="J10" t="s">
        <v>25</v>
      </c>
      <c r="K10" s="3" t="s">
        <v>26</v>
      </c>
      <c r="L10" s="3" t="s">
        <v>26</v>
      </c>
      <c r="M10" s="3" t="s">
        <v>26</v>
      </c>
      <c r="N10" s="1" t="s">
        <v>175</v>
      </c>
      <c r="O10" s="1" t="s">
        <v>175</v>
      </c>
      <c r="P10" t="b">
        <f>IF(COUNTIF(carcinogens!$A$2:$A$35,F10),TRUE,FALSE)</f>
        <v>1</v>
      </c>
      <c r="Q10" t="b">
        <f t="shared" si="0"/>
        <v>1</v>
      </c>
      <c r="R10" t="b">
        <f t="shared" si="7"/>
        <v>1</v>
      </c>
      <c r="S10" s="3">
        <f t="shared" si="1"/>
        <v>0</v>
      </c>
      <c r="T10" s="3">
        <f t="shared" si="2"/>
        <v>0</v>
      </c>
      <c r="U10" s="3">
        <f t="shared" si="3"/>
        <v>0</v>
      </c>
      <c r="V10" s="3">
        <f t="shared" si="8"/>
        <v>0</v>
      </c>
      <c r="W10" s="3">
        <v>0</v>
      </c>
      <c r="X10" s="3">
        <f t="shared" si="4"/>
        <v>0</v>
      </c>
      <c r="Y10" s="3">
        <f t="shared" si="9"/>
        <v>0</v>
      </c>
      <c r="Z10" t="b">
        <f t="shared" si="5"/>
        <v>1</v>
      </c>
      <c r="AA10">
        <v>3</v>
      </c>
      <c r="AB10" t="str">
        <f>VLOOKUP(C10,'Feedstock source'!$A$1:$B$8,2,FALSE)</f>
        <v>wood</v>
      </c>
      <c r="AC10" t="str">
        <f>VLOOKUP($F10,'PAHs abbreviations'!$A$2:$B$17,2,FALSE)</f>
        <v>Cry</v>
      </c>
    </row>
    <row r="11" spans="1:29">
      <c r="A11" t="s">
        <v>275</v>
      </c>
      <c r="B11" t="s">
        <v>275</v>
      </c>
      <c r="C11" t="s">
        <v>136</v>
      </c>
      <c r="D11">
        <v>530</v>
      </c>
      <c r="E11" t="s">
        <v>15</v>
      </c>
      <c r="F11" t="s">
        <v>62</v>
      </c>
      <c r="G11" t="s">
        <v>46</v>
      </c>
      <c r="H11" s="3" t="s">
        <v>26</v>
      </c>
      <c r="I11" s="3" t="str">
        <f t="shared" si="6"/>
        <v>&lt; 1</v>
      </c>
      <c r="J11" t="s">
        <v>25</v>
      </c>
      <c r="K11" s="3" t="s">
        <v>26</v>
      </c>
      <c r="L11" s="3" t="s">
        <v>26</v>
      </c>
      <c r="M11" s="3" t="s">
        <v>26</v>
      </c>
      <c r="N11" s="1" t="s">
        <v>175</v>
      </c>
      <c r="O11" s="1" t="s">
        <v>175</v>
      </c>
      <c r="P11" t="b">
        <f>IF(COUNTIF(carcinogens!$A$2:$A$35,F11),TRUE,FALSE)</f>
        <v>1</v>
      </c>
      <c r="Q11" t="b">
        <f t="shared" si="0"/>
        <v>1</v>
      </c>
      <c r="R11" t="b">
        <f t="shared" si="7"/>
        <v>1</v>
      </c>
      <c r="S11" s="3">
        <f t="shared" si="1"/>
        <v>0</v>
      </c>
      <c r="T11" s="3">
        <f t="shared" si="2"/>
        <v>0</v>
      </c>
      <c r="U11" s="3">
        <f t="shared" si="3"/>
        <v>0</v>
      </c>
      <c r="V11" s="3">
        <f t="shared" si="8"/>
        <v>0</v>
      </c>
      <c r="W11" s="3">
        <v>0</v>
      </c>
      <c r="X11" s="3">
        <f t="shared" si="4"/>
        <v>0</v>
      </c>
      <c r="Y11" s="3">
        <f t="shared" si="9"/>
        <v>0</v>
      </c>
      <c r="Z11" t="b">
        <f t="shared" si="5"/>
        <v>1</v>
      </c>
      <c r="AA11">
        <v>3</v>
      </c>
      <c r="AB11" t="str">
        <f>VLOOKUP(C11,'Feedstock source'!$A$1:$B$8,2,FALSE)</f>
        <v>wood</v>
      </c>
      <c r="AC11" t="str">
        <f>VLOOKUP($F11,'PAHs abbreviations'!$A$2:$B$17,2,FALSE)</f>
        <v>DB(ah)A</v>
      </c>
    </row>
    <row r="12" spans="1:29">
      <c r="A12" t="s">
        <v>275</v>
      </c>
      <c r="B12" t="s">
        <v>275</v>
      </c>
      <c r="C12" t="s">
        <v>136</v>
      </c>
      <c r="D12">
        <v>530</v>
      </c>
      <c r="E12" t="s">
        <v>15</v>
      </c>
      <c r="F12" t="s">
        <v>53</v>
      </c>
      <c r="G12" t="s">
        <v>46</v>
      </c>
      <c r="H12" s="3">
        <v>2</v>
      </c>
      <c r="I12" s="3">
        <f t="shared" si="6"/>
        <v>2</v>
      </c>
      <c r="J12" t="s">
        <v>25</v>
      </c>
      <c r="K12" s="3" t="s">
        <v>26</v>
      </c>
      <c r="L12" s="3" t="s">
        <v>28</v>
      </c>
      <c r="M12" s="3" t="s">
        <v>26</v>
      </c>
      <c r="N12" s="1" t="s">
        <v>175</v>
      </c>
      <c r="O12" s="1" t="s">
        <v>175</v>
      </c>
      <c r="P12" t="b">
        <f>IF(COUNTIF(carcinogens!$A$2:$A$35,F12),TRUE,FALSE)</f>
        <v>0</v>
      </c>
      <c r="Q12" t="b">
        <f t="shared" si="0"/>
        <v>0</v>
      </c>
      <c r="R12" t="b">
        <f t="shared" si="7"/>
        <v>0</v>
      </c>
      <c r="S12" s="3">
        <f t="shared" si="1"/>
        <v>0</v>
      </c>
      <c r="T12" s="3">
        <f t="shared" si="2"/>
        <v>0</v>
      </c>
      <c r="U12" s="3">
        <f t="shared" si="3"/>
        <v>0</v>
      </c>
      <c r="V12" s="3">
        <f t="shared" si="8"/>
        <v>0</v>
      </c>
      <c r="W12" s="3">
        <v>0</v>
      </c>
      <c r="X12" s="3">
        <f t="shared" si="4"/>
        <v>2</v>
      </c>
      <c r="Y12" s="3">
        <f t="shared" si="9"/>
        <v>2E-3</v>
      </c>
      <c r="Z12" t="b">
        <f t="shared" si="5"/>
        <v>1</v>
      </c>
      <c r="AA12">
        <v>3</v>
      </c>
      <c r="AB12" t="str">
        <f>VLOOKUP(C12,'Feedstock source'!$A$1:$B$8,2,FALSE)</f>
        <v>wood</v>
      </c>
      <c r="AC12" t="str">
        <f>VLOOKUP($F12,'PAHs abbreviations'!$A$2:$B$17,2,FALSE)</f>
        <v>Flt</v>
      </c>
    </row>
    <row r="13" spans="1:29">
      <c r="A13" t="s">
        <v>275</v>
      </c>
      <c r="B13" t="s">
        <v>275</v>
      </c>
      <c r="C13" t="s">
        <v>136</v>
      </c>
      <c r="D13">
        <v>530</v>
      </c>
      <c r="E13" t="s">
        <v>15</v>
      </c>
      <c r="F13" t="s">
        <v>50</v>
      </c>
      <c r="G13" t="s">
        <v>46</v>
      </c>
      <c r="H13" s="3">
        <v>28</v>
      </c>
      <c r="I13" s="3">
        <f t="shared" si="6"/>
        <v>28</v>
      </c>
      <c r="J13" t="s">
        <v>25</v>
      </c>
      <c r="K13" s="3" t="s">
        <v>28</v>
      </c>
      <c r="L13" s="3" t="s">
        <v>28</v>
      </c>
      <c r="M13" s="3" t="s">
        <v>28</v>
      </c>
      <c r="N13" s="1" t="s">
        <v>175</v>
      </c>
      <c r="O13" s="1" t="s">
        <v>175</v>
      </c>
      <c r="P13" t="b">
        <f>IF(COUNTIF(carcinogens!$A$2:$A$35,F13),TRUE,FALSE)</f>
        <v>0</v>
      </c>
      <c r="Q13" t="b">
        <f t="shared" si="0"/>
        <v>0</v>
      </c>
      <c r="R13" t="b">
        <f t="shared" si="7"/>
        <v>0</v>
      </c>
      <c r="S13" s="3">
        <f t="shared" si="1"/>
        <v>0</v>
      </c>
      <c r="T13" s="3">
        <f t="shared" si="2"/>
        <v>0</v>
      </c>
      <c r="U13" s="3">
        <f t="shared" si="3"/>
        <v>0</v>
      </c>
      <c r="V13" s="3">
        <f t="shared" si="8"/>
        <v>0</v>
      </c>
      <c r="W13" s="3">
        <v>0</v>
      </c>
      <c r="X13" s="3">
        <f t="shared" si="4"/>
        <v>28</v>
      </c>
      <c r="Y13" s="3">
        <f t="shared" si="9"/>
        <v>2.8000000000000001E-2</v>
      </c>
      <c r="Z13" t="b">
        <f t="shared" si="5"/>
        <v>1</v>
      </c>
      <c r="AA13">
        <v>3</v>
      </c>
      <c r="AB13" t="str">
        <f>VLOOKUP(C13,'Feedstock source'!$A$1:$B$8,2,FALSE)</f>
        <v>wood</v>
      </c>
      <c r="AC13" t="str">
        <f>VLOOKUP($F13,'PAHs abbreviations'!$A$2:$B$17,2,FALSE)</f>
        <v>Flu</v>
      </c>
    </row>
    <row r="14" spans="1:29">
      <c r="A14" t="s">
        <v>275</v>
      </c>
      <c r="B14" t="s">
        <v>275</v>
      </c>
      <c r="C14" t="s">
        <v>136</v>
      </c>
      <c r="D14">
        <v>530</v>
      </c>
      <c r="E14" t="s">
        <v>15</v>
      </c>
      <c r="F14" t="s">
        <v>60</v>
      </c>
      <c r="G14" t="s">
        <v>46</v>
      </c>
      <c r="H14" s="3" t="s">
        <v>26</v>
      </c>
      <c r="I14" s="3" t="str">
        <f t="shared" si="6"/>
        <v>&lt; 1</v>
      </c>
      <c r="J14" t="s">
        <v>25</v>
      </c>
      <c r="K14" s="3" t="s">
        <v>26</v>
      </c>
      <c r="L14" s="3" t="s">
        <v>26</v>
      </c>
      <c r="M14" s="3" t="s">
        <v>26</v>
      </c>
      <c r="N14" s="1" t="s">
        <v>175</v>
      </c>
      <c r="O14" s="1" t="s">
        <v>175</v>
      </c>
      <c r="P14" t="b">
        <f>IF(COUNTIF(carcinogens!$A$2:$A$35,F14),TRUE,FALSE)</f>
        <v>1</v>
      </c>
      <c r="Q14" t="b">
        <f t="shared" si="0"/>
        <v>1</v>
      </c>
      <c r="R14" t="b">
        <f t="shared" si="7"/>
        <v>1</v>
      </c>
      <c r="S14" s="3">
        <f t="shared" si="1"/>
        <v>0</v>
      </c>
      <c r="T14" s="3">
        <f t="shared" si="2"/>
        <v>0</v>
      </c>
      <c r="U14" s="3">
        <f t="shared" si="3"/>
        <v>0</v>
      </c>
      <c r="V14" s="3">
        <f t="shared" si="8"/>
        <v>0</v>
      </c>
      <c r="W14" s="3">
        <v>0</v>
      </c>
      <c r="X14" s="3">
        <f t="shared" si="4"/>
        <v>0</v>
      </c>
      <c r="Y14" s="3">
        <f t="shared" si="9"/>
        <v>0</v>
      </c>
      <c r="Z14" t="b">
        <f t="shared" si="5"/>
        <v>1</v>
      </c>
      <c r="AA14">
        <v>3</v>
      </c>
      <c r="AB14" t="str">
        <f>VLOOKUP(C14,'Feedstock source'!$A$1:$B$8,2,FALSE)</f>
        <v>wood</v>
      </c>
      <c r="AC14" t="str">
        <f>VLOOKUP($F14,'PAHs abbreviations'!$A$2:$B$17,2,FALSE)</f>
        <v>IP</v>
      </c>
    </row>
    <row r="15" spans="1:29">
      <c r="A15" t="s">
        <v>275</v>
      </c>
      <c r="B15" t="s">
        <v>275</v>
      </c>
      <c r="C15" t="s">
        <v>136</v>
      </c>
      <c r="D15">
        <v>530</v>
      </c>
      <c r="E15" t="s">
        <v>15</v>
      </c>
      <c r="F15" t="s">
        <v>47</v>
      </c>
      <c r="G15" t="s">
        <v>46</v>
      </c>
      <c r="H15" s="3">
        <v>607</v>
      </c>
      <c r="I15" s="3">
        <f t="shared" si="6"/>
        <v>607</v>
      </c>
      <c r="J15" t="s">
        <v>25</v>
      </c>
      <c r="K15" s="3">
        <v>24</v>
      </c>
      <c r="L15" s="3">
        <v>15</v>
      </c>
      <c r="M15" s="3">
        <v>11</v>
      </c>
      <c r="N15" s="1" t="s">
        <v>175</v>
      </c>
      <c r="O15" s="1" t="s">
        <v>175</v>
      </c>
      <c r="P15" t="b">
        <f>IF(COUNTIF(carcinogens!$A$2:$A$35,F15),TRUE,FALSE)</f>
        <v>0</v>
      </c>
      <c r="Q15" t="b">
        <f t="shared" si="0"/>
        <v>0</v>
      </c>
      <c r="R15" t="b">
        <f t="shared" si="7"/>
        <v>0</v>
      </c>
      <c r="S15" s="3">
        <f t="shared" si="1"/>
        <v>24</v>
      </c>
      <c r="T15" s="3">
        <f t="shared" si="2"/>
        <v>15</v>
      </c>
      <c r="U15" s="3">
        <f t="shared" si="3"/>
        <v>11</v>
      </c>
      <c r="V15" s="3">
        <f t="shared" si="8"/>
        <v>16.666666666666668</v>
      </c>
      <c r="W15" s="3">
        <f>_xlfn.STDEV.S(S15:U15)</f>
        <v>6.6583281184793917</v>
      </c>
      <c r="X15" s="3">
        <f t="shared" si="4"/>
        <v>590.33333333333337</v>
      </c>
      <c r="Y15" s="3">
        <f t="shared" si="9"/>
        <v>0.59033333333333338</v>
      </c>
      <c r="Z15" t="b">
        <f t="shared" si="5"/>
        <v>0</v>
      </c>
      <c r="AA15">
        <v>3</v>
      </c>
      <c r="AB15" t="str">
        <f>VLOOKUP(C15,'Feedstock source'!$A$1:$B$8,2,FALSE)</f>
        <v>wood</v>
      </c>
      <c r="AC15" t="str">
        <f>VLOOKUP($F15,'PAHs abbreviations'!$A$2:$B$17,2,FALSE)</f>
        <v>Nap</v>
      </c>
    </row>
    <row r="16" spans="1:29">
      <c r="A16" t="s">
        <v>275</v>
      </c>
      <c r="B16" t="s">
        <v>275</v>
      </c>
      <c r="C16" t="s">
        <v>136</v>
      </c>
      <c r="D16">
        <v>530</v>
      </c>
      <c r="E16" t="s">
        <v>15</v>
      </c>
      <c r="F16" t="s">
        <v>51</v>
      </c>
      <c r="G16" t="s">
        <v>46</v>
      </c>
      <c r="H16" s="3">
        <v>26</v>
      </c>
      <c r="I16" s="3">
        <f t="shared" si="6"/>
        <v>26</v>
      </c>
      <c r="J16" t="s">
        <v>25</v>
      </c>
      <c r="K16" s="3">
        <v>10</v>
      </c>
      <c r="L16" s="3">
        <v>7.5</v>
      </c>
      <c r="M16" s="3">
        <v>6.7</v>
      </c>
      <c r="N16" s="1" t="s">
        <v>175</v>
      </c>
      <c r="O16" s="1" t="s">
        <v>175</v>
      </c>
      <c r="P16" t="b">
        <f>IF(COUNTIF(carcinogens!$A$2:$A$35,F16),TRUE,FALSE)</f>
        <v>0</v>
      </c>
      <c r="Q16" t="b">
        <f t="shared" si="0"/>
        <v>0</v>
      </c>
      <c r="R16" t="b">
        <f t="shared" si="7"/>
        <v>0</v>
      </c>
      <c r="S16" s="3">
        <f t="shared" si="1"/>
        <v>10</v>
      </c>
      <c r="T16" s="3">
        <f t="shared" si="2"/>
        <v>7.5</v>
      </c>
      <c r="U16" s="3">
        <f t="shared" si="3"/>
        <v>6.7</v>
      </c>
      <c r="V16" s="3">
        <f t="shared" si="8"/>
        <v>8.0666666666666664</v>
      </c>
      <c r="W16" s="3">
        <f>_xlfn.STDEV.S(S16:U16)</f>
        <v>1.7214335111567116</v>
      </c>
      <c r="X16" s="3">
        <f t="shared" si="4"/>
        <v>17.933333333333334</v>
      </c>
      <c r="Y16" s="3">
        <f t="shared" si="9"/>
        <v>1.7933333333333332E-2</v>
      </c>
      <c r="Z16" t="b">
        <f t="shared" si="5"/>
        <v>0</v>
      </c>
      <c r="AA16">
        <v>3</v>
      </c>
      <c r="AB16" t="str">
        <f>VLOOKUP(C16,'Feedstock source'!$A$1:$B$8,2,FALSE)</f>
        <v>wood</v>
      </c>
      <c r="AC16" t="str">
        <f>VLOOKUP($F16,'PAHs abbreviations'!$A$2:$B$17,2,FALSE)</f>
        <v>Phen</v>
      </c>
    </row>
    <row r="17" spans="1:29">
      <c r="A17" t="s">
        <v>275</v>
      </c>
      <c r="B17" t="s">
        <v>275</v>
      </c>
      <c r="C17" t="s">
        <v>136</v>
      </c>
      <c r="D17">
        <v>530</v>
      </c>
      <c r="E17" t="s">
        <v>15</v>
      </c>
      <c r="F17" t="s">
        <v>54</v>
      </c>
      <c r="G17" t="s">
        <v>46</v>
      </c>
      <c r="H17" s="3">
        <v>2</v>
      </c>
      <c r="I17" s="3">
        <f t="shared" si="6"/>
        <v>2</v>
      </c>
      <c r="J17" t="s">
        <v>25</v>
      </c>
      <c r="K17" s="3" t="s">
        <v>28</v>
      </c>
      <c r="L17" s="3" t="s">
        <v>28</v>
      </c>
      <c r="M17" s="3" t="s">
        <v>26</v>
      </c>
      <c r="N17" s="1" t="s">
        <v>175</v>
      </c>
      <c r="O17" s="1" t="s">
        <v>175</v>
      </c>
      <c r="P17" t="b">
        <f>IF(COUNTIF(carcinogens!$A$2:$A$35,F17),TRUE,FALSE)</f>
        <v>0</v>
      </c>
      <c r="Q17" t="b">
        <f t="shared" si="0"/>
        <v>0</v>
      </c>
      <c r="R17" t="b">
        <f t="shared" si="7"/>
        <v>0</v>
      </c>
      <c r="S17" s="3">
        <f t="shared" si="1"/>
        <v>0</v>
      </c>
      <c r="T17" s="3">
        <f t="shared" si="2"/>
        <v>0</v>
      </c>
      <c r="U17" s="3">
        <f t="shared" si="3"/>
        <v>0</v>
      </c>
      <c r="V17" s="3">
        <f t="shared" si="8"/>
        <v>0</v>
      </c>
      <c r="W17" s="3">
        <v>0</v>
      </c>
      <c r="X17" s="3">
        <f t="shared" si="4"/>
        <v>2</v>
      </c>
      <c r="Y17" s="3">
        <f t="shared" si="9"/>
        <v>2E-3</v>
      </c>
      <c r="Z17" t="b">
        <f t="shared" si="5"/>
        <v>1</v>
      </c>
      <c r="AA17">
        <v>3</v>
      </c>
      <c r="AB17" t="str">
        <f>VLOOKUP(C17,'Feedstock source'!$A$1:$B$8,2,FALSE)</f>
        <v>wood</v>
      </c>
      <c r="AC17" t="str">
        <f>VLOOKUP($F17,'PAHs abbreviations'!$A$2:$B$17,2,FALSE)</f>
        <v>Pyr</v>
      </c>
    </row>
    <row r="18" spans="1:29">
      <c r="A18" t="s">
        <v>41</v>
      </c>
      <c r="B18" t="s">
        <v>41</v>
      </c>
      <c r="C18" t="s">
        <v>136</v>
      </c>
      <c r="D18">
        <v>600</v>
      </c>
      <c r="E18" t="s">
        <v>15</v>
      </c>
      <c r="F18" t="s">
        <v>49</v>
      </c>
      <c r="G18" t="s">
        <v>46</v>
      </c>
      <c r="H18" s="3">
        <v>7</v>
      </c>
      <c r="I18" s="3">
        <f t="shared" si="6"/>
        <v>7</v>
      </c>
      <c r="J18" t="s">
        <v>25</v>
      </c>
      <c r="K18" s="3" t="s">
        <v>28</v>
      </c>
      <c r="L18" s="3" t="s">
        <v>28</v>
      </c>
      <c r="M18" s="3" t="s">
        <v>28</v>
      </c>
      <c r="N18" s="1" t="s">
        <v>175</v>
      </c>
      <c r="O18" s="1" t="s">
        <v>175</v>
      </c>
      <c r="P18" t="b">
        <f>IF(COUNTIF(carcinogens!$A$2:$A$35,F18),TRUE,FALSE)</f>
        <v>0</v>
      </c>
      <c r="Q18" t="b">
        <f t="shared" si="0"/>
        <v>0</v>
      </c>
      <c r="R18" t="b">
        <f t="shared" si="7"/>
        <v>0</v>
      </c>
      <c r="S18" s="3">
        <f t="shared" si="1"/>
        <v>0</v>
      </c>
      <c r="T18" s="3">
        <f t="shared" si="2"/>
        <v>0</v>
      </c>
      <c r="U18" s="3">
        <f t="shared" si="3"/>
        <v>0</v>
      </c>
      <c r="V18" s="3">
        <f t="shared" si="8"/>
        <v>0</v>
      </c>
      <c r="W18" s="3">
        <v>0</v>
      </c>
      <c r="X18" s="3">
        <f t="shared" si="4"/>
        <v>7</v>
      </c>
      <c r="Y18" s="3">
        <f t="shared" si="9"/>
        <v>7.0000000000000001E-3</v>
      </c>
      <c r="Z18" t="b">
        <f t="shared" si="5"/>
        <v>1</v>
      </c>
      <c r="AA18">
        <v>3</v>
      </c>
      <c r="AB18" t="str">
        <f>VLOOKUP(C18,'Feedstock source'!$A$1:$B$8,2,FALSE)</f>
        <v>wood</v>
      </c>
      <c r="AC18" t="str">
        <f>VLOOKUP($F18,'PAHs abbreviations'!$A$2:$B$17,2,FALSE)</f>
        <v>Ace</v>
      </c>
    </row>
    <row r="19" spans="1:29">
      <c r="A19" t="s">
        <v>41</v>
      </c>
      <c r="B19" t="s">
        <v>41</v>
      </c>
      <c r="C19" t="s">
        <v>136</v>
      </c>
      <c r="D19">
        <v>600</v>
      </c>
      <c r="E19" t="s">
        <v>15</v>
      </c>
      <c r="F19" t="s">
        <v>48</v>
      </c>
      <c r="G19" t="s">
        <v>46</v>
      </c>
      <c r="H19" s="3">
        <v>37</v>
      </c>
      <c r="I19" s="3">
        <f t="shared" si="6"/>
        <v>37</v>
      </c>
      <c r="J19" t="s">
        <v>25</v>
      </c>
      <c r="K19" s="3" t="s">
        <v>28</v>
      </c>
      <c r="L19" s="3" t="s">
        <v>28</v>
      </c>
      <c r="M19" s="3" t="s">
        <v>28</v>
      </c>
      <c r="N19" s="1" t="s">
        <v>175</v>
      </c>
      <c r="O19" s="1" t="s">
        <v>175</v>
      </c>
      <c r="P19" t="b">
        <f>IF(COUNTIF(carcinogens!$A$2:$A$35,F19),TRUE,FALSE)</f>
        <v>0</v>
      </c>
      <c r="Q19" t="b">
        <f t="shared" si="0"/>
        <v>0</v>
      </c>
      <c r="R19" t="b">
        <f t="shared" si="7"/>
        <v>0</v>
      </c>
      <c r="S19" s="3">
        <f t="shared" si="1"/>
        <v>0</v>
      </c>
      <c r="T19" s="3">
        <f t="shared" si="2"/>
        <v>0</v>
      </c>
      <c r="U19" s="3">
        <f t="shared" si="3"/>
        <v>0</v>
      </c>
      <c r="V19" s="3">
        <f t="shared" si="8"/>
        <v>0</v>
      </c>
      <c r="W19" s="3">
        <v>0</v>
      </c>
      <c r="X19" s="3">
        <f t="shared" si="4"/>
        <v>37</v>
      </c>
      <c r="Y19" s="3">
        <f t="shared" si="9"/>
        <v>3.6999999999999998E-2</v>
      </c>
      <c r="Z19" t="b">
        <f t="shared" si="5"/>
        <v>1</v>
      </c>
      <c r="AA19">
        <v>3</v>
      </c>
      <c r="AB19" t="str">
        <f>VLOOKUP(C19,'Feedstock source'!$A$1:$B$8,2,FALSE)</f>
        <v>wood</v>
      </c>
      <c r="AC19" t="str">
        <f>VLOOKUP($F19,'PAHs abbreviations'!$A$2:$B$17,2,FALSE)</f>
        <v>Acy</v>
      </c>
    </row>
    <row r="20" spans="1:29">
      <c r="A20" t="s">
        <v>41</v>
      </c>
      <c r="B20" t="s">
        <v>41</v>
      </c>
      <c r="C20" t="s">
        <v>136</v>
      </c>
      <c r="D20">
        <v>600</v>
      </c>
      <c r="E20" t="s">
        <v>15</v>
      </c>
      <c r="F20" t="s">
        <v>52</v>
      </c>
      <c r="G20" t="s">
        <v>46</v>
      </c>
      <c r="H20" s="3">
        <v>1</v>
      </c>
      <c r="I20" s="3">
        <f t="shared" si="6"/>
        <v>1</v>
      </c>
      <c r="J20" t="s">
        <v>25</v>
      </c>
      <c r="K20" s="3" t="s">
        <v>26</v>
      </c>
      <c r="L20" s="3" t="s">
        <v>26</v>
      </c>
      <c r="M20" s="3" t="s">
        <v>26</v>
      </c>
      <c r="N20" s="1" t="s">
        <v>175</v>
      </c>
      <c r="O20" s="1" t="s">
        <v>175</v>
      </c>
      <c r="P20" t="b">
        <f>IF(COUNTIF(carcinogens!$A$2:$A$35,F20),TRUE,FALSE)</f>
        <v>0</v>
      </c>
      <c r="Q20" t="b">
        <f t="shared" si="0"/>
        <v>0</v>
      </c>
      <c r="R20" t="b">
        <f t="shared" si="7"/>
        <v>0</v>
      </c>
      <c r="S20" s="3">
        <f t="shared" si="1"/>
        <v>0</v>
      </c>
      <c r="T20" s="3">
        <f t="shared" si="2"/>
        <v>0</v>
      </c>
      <c r="U20" s="3">
        <f t="shared" si="3"/>
        <v>0</v>
      </c>
      <c r="V20" s="3">
        <f t="shared" si="8"/>
        <v>0</v>
      </c>
      <c r="W20" s="3">
        <v>0</v>
      </c>
      <c r="X20" s="3">
        <f t="shared" si="4"/>
        <v>1</v>
      </c>
      <c r="Y20" s="3">
        <f t="shared" si="9"/>
        <v>1E-3</v>
      </c>
      <c r="Z20" t="b">
        <f t="shared" si="5"/>
        <v>1</v>
      </c>
      <c r="AA20">
        <v>3</v>
      </c>
      <c r="AB20" t="str">
        <f>VLOOKUP(C20,'Feedstock source'!$A$1:$B$8,2,FALSE)</f>
        <v>wood</v>
      </c>
      <c r="AC20" t="str">
        <f>VLOOKUP($F20,'PAHs abbreviations'!$A$2:$B$17,2,FALSE)</f>
        <v>Ant</v>
      </c>
    </row>
    <row r="21" spans="1:29">
      <c r="A21" t="s">
        <v>41</v>
      </c>
      <c r="B21" t="s">
        <v>41</v>
      </c>
      <c r="C21" t="s">
        <v>136</v>
      </c>
      <c r="D21">
        <v>600</v>
      </c>
      <c r="E21" t="s">
        <v>15</v>
      </c>
      <c r="F21" t="s">
        <v>55</v>
      </c>
      <c r="G21" t="s">
        <v>46</v>
      </c>
      <c r="H21" s="3" t="s">
        <v>28</v>
      </c>
      <c r="I21" s="3" t="str">
        <f t="shared" si="6"/>
        <v>&lt; 2</v>
      </c>
      <c r="J21" t="s">
        <v>25</v>
      </c>
      <c r="K21" s="3" t="s">
        <v>26</v>
      </c>
      <c r="L21" s="3" t="s">
        <v>26</v>
      </c>
      <c r="M21" s="3" t="s">
        <v>26</v>
      </c>
      <c r="N21" s="1" t="s">
        <v>175</v>
      </c>
      <c r="O21" s="1" t="s">
        <v>175</v>
      </c>
      <c r="P21" t="b">
        <f>IF(COUNTIF(carcinogens!$A$2:$A$35,F21),TRUE,FALSE)</f>
        <v>1</v>
      </c>
      <c r="Q21" t="b">
        <f t="shared" si="0"/>
        <v>1</v>
      </c>
      <c r="R21" t="b">
        <f t="shared" si="7"/>
        <v>1</v>
      </c>
      <c r="S21" s="3">
        <f t="shared" si="1"/>
        <v>0</v>
      </c>
      <c r="T21" s="3">
        <f t="shared" si="2"/>
        <v>0</v>
      </c>
      <c r="U21" s="3">
        <f t="shared" si="3"/>
        <v>0</v>
      </c>
      <c r="V21" s="3">
        <f t="shared" si="8"/>
        <v>0</v>
      </c>
      <c r="W21" s="3">
        <v>0</v>
      </c>
      <c r="X21" s="3">
        <f t="shared" si="4"/>
        <v>0</v>
      </c>
      <c r="Y21" s="3">
        <f t="shared" si="9"/>
        <v>0</v>
      </c>
      <c r="Z21" t="b">
        <f t="shared" si="5"/>
        <v>1</v>
      </c>
      <c r="AA21">
        <v>3</v>
      </c>
      <c r="AB21" t="str">
        <f>VLOOKUP(C21,'Feedstock source'!$A$1:$B$8,2,FALSE)</f>
        <v>wood</v>
      </c>
      <c r="AC21" t="str">
        <f>VLOOKUP($F21,'PAHs abbreviations'!$A$2:$B$17,2,FALSE)</f>
        <v>B(a)A</v>
      </c>
    </row>
    <row r="22" spans="1:29">
      <c r="A22" t="s">
        <v>41</v>
      </c>
      <c r="B22" t="s">
        <v>41</v>
      </c>
      <c r="C22" t="s">
        <v>136</v>
      </c>
      <c r="D22">
        <v>600</v>
      </c>
      <c r="E22" t="s">
        <v>15</v>
      </c>
      <c r="F22" t="s">
        <v>59</v>
      </c>
      <c r="G22" t="s">
        <v>46</v>
      </c>
      <c r="H22" s="3" t="s">
        <v>26</v>
      </c>
      <c r="I22" s="3" t="str">
        <f t="shared" si="6"/>
        <v>&lt; 1</v>
      </c>
      <c r="J22" t="s">
        <v>25</v>
      </c>
      <c r="K22" s="3" t="s">
        <v>26</v>
      </c>
      <c r="L22" s="3" t="s">
        <v>26</v>
      </c>
      <c r="M22" s="3" t="s">
        <v>26</v>
      </c>
      <c r="N22" s="1" t="s">
        <v>175</v>
      </c>
      <c r="O22" s="1" t="s">
        <v>175</v>
      </c>
      <c r="P22" t="b">
        <f>IF(COUNTIF(carcinogens!$A$2:$A$35,F22),TRUE,FALSE)</f>
        <v>1</v>
      </c>
      <c r="Q22" t="b">
        <f t="shared" si="0"/>
        <v>1</v>
      </c>
      <c r="R22" t="b">
        <f t="shared" si="7"/>
        <v>1</v>
      </c>
      <c r="S22" s="3">
        <f t="shared" si="1"/>
        <v>0</v>
      </c>
      <c r="T22" s="3">
        <f t="shared" si="2"/>
        <v>0</v>
      </c>
      <c r="U22" s="3">
        <f t="shared" si="3"/>
        <v>0</v>
      </c>
      <c r="V22" s="3">
        <f t="shared" si="8"/>
        <v>0</v>
      </c>
      <c r="W22" s="3">
        <v>0</v>
      </c>
      <c r="X22" s="3">
        <f t="shared" si="4"/>
        <v>0</v>
      </c>
      <c r="Y22" s="3">
        <f t="shared" si="9"/>
        <v>0</v>
      </c>
      <c r="Z22" t="b">
        <f t="shared" si="5"/>
        <v>1</v>
      </c>
      <c r="AA22">
        <v>3</v>
      </c>
      <c r="AB22" t="str">
        <f>VLOOKUP(C22,'Feedstock source'!$A$1:$B$8,2,FALSE)</f>
        <v>wood</v>
      </c>
      <c r="AC22" t="str">
        <f>VLOOKUP($F22,'PAHs abbreviations'!$A$2:$B$17,2,FALSE)</f>
        <v>B(a)P</v>
      </c>
    </row>
    <row r="23" spans="1:29">
      <c r="A23" t="s">
        <v>41</v>
      </c>
      <c r="B23" t="s">
        <v>41</v>
      </c>
      <c r="C23" t="s">
        <v>136</v>
      </c>
      <c r="D23">
        <v>600</v>
      </c>
      <c r="E23" t="s">
        <v>15</v>
      </c>
      <c r="F23" t="s">
        <v>57</v>
      </c>
      <c r="G23" t="s">
        <v>46</v>
      </c>
      <c r="H23" s="3" t="s">
        <v>26</v>
      </c>
      <c r="I23" s="3" t="str">
        <f t="shared" si="6"/>
        <v>&lt; 1</v>
      </c>
      <c r="J23" t="s">
        <v>25</v>
      </c>
      <c r="K23" s="3" t="s">
        <v>26</v>
      </c>
      <c r="L23" s="3" t="s">
        <v>26</v>
      </c>
      <c r="M23" s="3" t="s">
        <v>26</v>
      </c>
      <c r="N23" s="1" t="s">
        <v>175</v>
      </c>
      <c r="O23" s="1" t="s">
        <v>175</v>
      </c>
      <c r="P23" t="b">
        <f>IF(COUNTIF(carcinogens!$A$2:$A$35,F23),TRUE,FALSE)</f>
        <v>1</v>
      </c>
      <c r="Q23" t="b">
        <f t="shared" si="0"/>
        <v>1</v>
      </c>
      <c r="R23" t="b">
        <f t="shared" si="7"/>
        <v>1</v>
      </c>
      <c r="S23" s="3">
        <f t="shared" si="1"/>
        <v>0</v>
      </c>
      <c r="T23" s="3">
        <f t="shared" si="2"/>
        <v>0</v>
      </c>
      <c r="U23" s="3">
        <f t="shared" si="3"/>
        <v>0</v>
      </c>
      <c r="V23" s="3">
        <f t="shared" si="8"/>
        <v>0</v>
      </c>
      <c r="W23" s="3">
        <v>0</v>
      </c>
      <c r="X23" s="3">
        <f t="shared" si="4"/>
        <v>0</v>
      </c>
      <c r="Y23" s="3">
        <f t="shared" si="9"/>
        <v>0</v>
      </c>
      <c r="Z23" t="b">
        <f t="shared" si="5"/>
        <v>1</v>
      </c>
      <c r="AA23">
        <v>3</v>
      </c>
      <c r="AB23" t="str">
        <f>VLOOKUP(C23,'Feedstock source'!$A$1:$B$8,2,FALSE)</f>
        <v>wood</v>
      </c>
      <c r="AC23" t="str">
        <f>VLOOKUP($F23,'PAHs abbreviations'!$A$2:$B$17,2,FALSE)</f>
        <v>B(b)F</v>
      </c>
    </row>
    <row r="24" spans="1:29">
      <c r="A24" t="s">
        <v>41</v>
      </c>
      <c r="B24" t="s">
        <v>41</v>
      </c>
      <c r="C24" t="s">
        <v>136</v>
      </c>
      <c r="D24">
        <v>600</v>
      </c>
      <c r="E24" t="s">
        <v>15</v>
      </c>
      <c r="F24" t="s">
        <v>61</v>
      </c>
      <c r="G24" t="s">
        <v>46</v>
      </c>
      <c r="H24" s="3" t="s">
        <v>26</v>
      </c>
      <c r="I24" s="3" t="str">
        <f t="shared" si="6"/>
        <v>&lt; 1</v>
      </c>
      <c r="J24" t="s">
        <v>25</v>
      </c>
      <c r="K24" s="3" t="s">
        <v>26</v>
      </c>
      <c r="L24" s="3" t="s">
        <v>26</v>
      </c>
      <c r="M24" s="3" t="s">
        <v>26</v>
      </c>
      <c r="N24" s="1" t="s">
        <v>175</v>
      </c>
      <c r="O24" s="1" t="s">
        <v>175</v>
      </c>
      <c r="P24" t="b">
        <f>IF(COUNTIF(carcinogens!$A$2:$A$35,F24),TRUE,FALSE)</f>
        <v>1</v>
      </c>
      <c r="Q24" t="b">
        <f t="shared" si="0"/>
        <v>1</v>
      </c>
      <c r="R24" t="b">
        <f t="shared" si="7"/>
        <v>1</v>
      </c>
      <c r="S24" s="3">
        <f t="shared" si="1"/>
        <v>0</v>
      </c>
      <c r="T24" s="3">
        <f t="shared" si="2"/>
        <v>0</v>
      </c>
      <c r="U24" s="3">
        <f t="shared" si="3"/>
        <v>0</v>
      </c>
      <c r="V24" s="3">
        <f t="shared" si="8"/>
        <v>0</v>
      </c>
      <c r="W24" s="3">
        <v>0</v>
      </c>
      <c r="X24" s="3">
        <f t="shared" si="4"/>
        <v>0</v>
      </c>
      <c r="Y24" s="3">
        <f t="shared" si="9"/>
        <v>0</v>
      </c>
      <c r="Z24" t="b">
        <f t="shared" si="5"/>
        <v>1</v>
      </c>
      <c r="AA24">
        <v>3</v>
      </c>
      <c r="AB24" t="str">
        <f>VLOOKUP(C24,'Feedstock source'!$A$1:$B$8,2,FALSE)</f>
        <v>wood</v>
      </c>
      <c r="AC24" t="str">
        <f>VLOOKUP($F24,'PAHs abbreviations'!$A$2:$B$17,2,FALSE)</f>
        <v>B(ghi)P</v>
      </c>
    </row>
    <row r="25" spans="1:29">
      <c r="A25" t="s">
        <v>41</v>
      </c>
      <c r="B25" t="s">
        <v>41</v>
      </c>
      <c r="C25" t="s">
        <v>136</v>
      </c>
      <c r="D25">
        <v>600</v>
      </c>
      <c r="E25" t="s">
        <v>15</v>
      </c>
      <c r="F25" t="s">
        <v>58</v>
      </c>
      <c r="G25" t="s">
        <v>46</v>
      </c>
      <c r="H25" s="3" t="s">
        <v>26</v>
      </c>
      <c r="I25" s="3" t="str">
        <f t="shared" si="6"/>
        <v>&lt; 1</v>
      </c>
      <c r="J25" t="s">
        <v>25</v>
      </c>
      <c r="K25" s="3" t="s">
        <v>26</v>
      </c>
      <c r="L25" s="3" t="s">
        <v>26</v>
      </c>
      <c r="M25" s="3" t="s">
        <v>26</v>
      </c>
      <c r="N25" s="1" t="s">
        <v>175</v>
      </c>
      <c r="O25" s="1" t="s">
        <v>175</v>
      </c>
      <c r="P25" t="b">
        <f>IF(COUNTIF(carcinogens!$A$2:$A$35,F25),TRUE,FALSE)</f>
        <v>1</v>
      </c>
      <c r="Q25" t="b">
        <f t="shared" si="0"/>
        <v>1</v>
      </c>
      <c r="R25" t="b">
        <f t="shared" si="7"/>
        <v>1</v>
      </c>
      <c r="S25" s="3">
        <f t="shared" si="1"/>
        <v>0</v>
      </c>
      <c r="T25" s="3">
        <f t="shared" si="2"/>
        <v>0</v>
      </c>
      <c r="U25" s="3">
        <f t="shared" si="3"/>
        <v>0</v>
      </c>
      <c r="V25" s="3">
        <f t="shared" si="8"/>
        <v>0</v>
      </c>
      <c r="W25" s="3">
        <v>0</v>
      </c>
      <c r="X25" s="3">
        <f t="shared" si="4"/>
        <v>0</v>
      </c>
      <c r="Y25" s="3">
        <f t="shared" si="9"/>
        <v>0</v>
      </c>
      <c r="Z25" t="b">
        <f t="shared" si="5"/>
        <v>1</v>
      </c>
      <c r="AA25">
        <v>3</v>
      </c>
      <c r="AB25" t="str">
        <f>VLOOKUP(C25,'Feedstock source'!$A$1:$B$8,2,FALSE)</f>
        <v>wood</v>
      </c>
      <c r="AC25" t="str">
        <f>VLOOKUP($F25,'PAHs abbreviations'!$A$2:$B$17,2,FALSE)</f>
        <v>B(k)F</v>
      </c>
    </row>
    <row r="26" spans="1:29">
      <c r="A26" t="s">
        <v>41</v>
      </c>
      <c r="B26" t="s">
        <v>41</v>
      </c>
      <c r="C26" t="s">
        <v>136</v>
      </c>
      <c r="D26">
        <v>600</v>
      </c>
      <c r="E26" t="s">
        <v>15</v>
      </c>
      <c r="F26" t="s">
        <v>56</v>
      </c>
      <c r="G26" t="s">
        <v>46</v>
      </c>
      <c r="H26" s="3" t="s">
        <v>28</v>
      </c>
      <c r="I26" s="3" t="str">
        <f t="shared" si="6"/>
        <v>&lt; 2</v>
      </c>
      <c r="J26" t="s">
        <v>25</v>
      </c>
      <c r="K26" s="3" t="s">
        <v>26</v>
      </c>
      <c r="L26" s="3" t="s">
        <v>26</v>
      </c>
      <c r="M26" s="3" t="s">
        <v>26</v>
      </c>
      <c r="N26" s="1" t="s">
        <v>175</v>
      </c>
      <c r="O26" s="1" t="s">
        <v>175</v>
      </c>
      <c r="P26" t="b">
        <f>IF(COUNTIF(carcinogens!$A$2:$A$35,F26),TRUE,FALSE)</f>
        <v>1</v>
      </c>
      <c r="Q26" t="b">
        <f t="shared" si="0"/>
        <v>1</v>
      </c>
      <c r="R26" t="b">
        <f t="shared" si="7"/>
        <v>1</v>
      </c>
      <c r="S26" s="3">
        <f t="shared" si="1"/>
        <v>0</v>
      </c>
      <c r="T26" s="3">
        <f t="shared" si="2"/>
        <v>0</v>
      </c>
      <c r="U26" s="3">
        <f t="shared" si="3"/>
        <v>0</v>
      </c>
      <c r="V26" s="3">
        <f t="shared" si="8"/>
        <v>0</v>
      </c>
      <c r="W26" s="3">
        <v>0</v>
      </c>
      <c r="X26" s="3">
        <f t="shared" si="4"/>
        <v>0</v>
      </c>
      <c r="Y26" s="3">
        <f t="shared" si="9"/>
        <v>0</v>
      </c>
      <c r="Z26" t="b">
        <f t="shared" si="5"/>
        <v>1</v>
      </c>
      <c r="AA26">
        <v>3</v>
      </c>
      <c r="AB26" t="str">
        <f>VLOOKUP(C26,'Feedstock source'!$A$1:$B$8,2,FALSE)</f>
        <v>wood</v>
      </c>
      <c r="AC26" t="str">
        <f>VLOOKUP($F26,'PAHs abbreviations'!$A$2:$B$17,2,FALSE)</f>
        <v>Cry</v>
      </c>
    </row>
    <row r="27" spans="1:29">
      <c r="A27" t="s">
        <v>41</v>
      </c>
      <c r="B27" t="s">
        <v>41</v>
      </c>
      <c r="C27" t="s">
        <v>136</v>
      </c>
      <c r="D27">
        <v>600</v>
      </c>
      <c r="E27" t="s">
        <v>15</v>
      </c>
      <c r="F27" t="s">
        <v>62</v>
      </c>
      <c r="G27" t="s">
        <v>46</v>
      </c>
      <c r="H27" s="3" t="s">
        <v>26</v>
      </c>
      <c r="I27" s="3" t="str">
        <f t="shared" si="6"/>
        <v>&lt; 1</v>
      </c>
      <c r="J27" t="s">
        <v>25</v>
      </c>
      <c r="K27" s="3" t="s">
        <v>26</v>
      </c>
      <c r="L27" s="3" t="s">
        <v>26</v>
      </c>
      <c r="M27" s="3" t="s">
        <v>26</v>
      </c>
      <c r="N27" s="1" t="s">
        <v>175</v>
      </c>
      <c r="O27" s="1" t="s">
        <v>175</v>
      </c>
      <c r="P27" t="b">
        <f>IF(COUNTIF(carcinogens!$A$2:$A$35,F27),TRUE,FALSE)</f>
        <v>1</v>
      </c>
      <c r="Q27" t="b">
        <f t="shared" si="0"/>
        <v>1</v>
      </c>
      <c r="R27" t="b">
        <f t="shared" si="7"/>
        <v>1</v>
      </c>
      <c r="S27" s="3">
        <f t="shared" si="1"/>
        <v>0</v>
      </c>
      <c r="T27" s="3">
        <f t="shared" si="2"/>
        <v>0</v>
      </c>
      <c r="U27" s="3">
        <f t="shared" si="3"/>
        <v>0</v>
      </c>
      <c r="V27" s="3">
        <f t="shared" si="8"/>
        <v>0</v>
      </c>
      <c r="W27" s="3">
        <v>0</v>
      </c>
      <c r="X27" s="3">
        <f t="shared" si="4"/>
        <v>0</v>
      </c>
      <c r="Y27" s="3">
        <f t="shared" si="9"/>
        <v>0</v>
      </c>
      <c r="Z27" t="b">
        <f t="shared" si="5"/>
        <v>1</v>
      </c>
      <c r="AA27">
        <v>3</v>
      </c>
      <c r="AB27" t="str">
        <f>VLOOKUP(C27,'Feedstock source'!$A$1:$B$8,2,FALSE)</f>
        <v>wood</v>
      </c>
      <c r="AC27" t="str">
        <f>VLOOKUP($F27,'PAHs abbreviations'!$A$2:$B$17,2,FALSE)</f>
        <v>DB(ah)A</v>
      </c>
    </row>
    <row r="28" spans="1:29">
      <c r="A28" t="s">
        <v>41</v>
      </c>
      <c r="B28" t="s">
        <v>41</v>
      </c>
      <c r="C28" t="s">
        <v>136</v>
      </c>
      <c r="D28">
        <v>600</v>
      </c>
      <c r="E28" t="s">
        <v>15</v>
      </c>
      <c r="F28" t="s">
        <v>53</v>
      </c>
      <c r="G28" t="s">
        <v>46</v>
      </c>
      <c r="H28" s="3">
        <v>5</v>
      </c>
      <c r="I28" s="3">
        <f t="shared" si="6"/>
        <v>5</v>
      </c>
      <c r="J28" t="s">
        <v>25</v>
      </c>
      <c r="K28" s="3" t="s">
        <v>26</v>
      </c>
      <c r="L28" s="3" t="s">
        <v>28</v>
      </c>
      <c r="M28" s="3" t="s">
        <v>26</v>
      </c>
      <c r="N28" s="1" t="s">
        <v>175</v>
      </c>
      <c r="O28" s="1" t="s">
        <v>175</v>
      </c>
      <c r="P28" t="b">
        <f>IF(COUNTIF(carcinogens!$A$2:$A$35,F28),TRUE,FALSE)</f>
        <v>0</v>
      </c>
      <c r="Q28" t="b">
        <f t="shared" si="0"/>
        <v>0</v>
      </c>
      <c r="R28" t="b">
        <f t="shared" si="7"/>
        <v>0</v>
      </c>
      <c r="S28" s="3">
        <f t="shared" si="1"/>
        <v>0</v>
      </c>
      <c r="T28" s="3">
        <f t="shared" si="2"/>
        <v>0</v>
      </c>
      <c r="U28" s="3">
        <f t="shared" si="3"/>
        <v>0</v>
      </c>
      <c r="V28" s="3">
        <f t="shared" si="8"/>
        <v>0</v>
      </c>
      <c r="W28" s="3">
        <v>0</v>
      </c>
      <c r="X28" s="3">
        <f t="shared" si="4"/>
        <v>5</v>
      </c>
      <c r="Y28" s="3">
        <f t="shared" si="9"/>
        <v>5.0000000000000001E-3</v>
      </c>
      <c r="Z28" t="b">
        <f t="shared" si="5"/>
        <v>1</v>
      </c>
      <c r="AA28">
        <v>3</v>
      </c>
      <c r="AB28" t="str">
        <f>VLOOKUP(C28,'Feedstock source'!$A$1:$B$8,2,FALSE)</f>
        <v>wood</v>
      </c>
      <c r="AC28" t="str">
        <f>VLOOKUP($F28,'PAHs abbreviations'!$A$2:$B$17,2,FALSE)</f>
        <v>Flt</v>
      </c>
    </row>
    <row r="29" spans="1:29">
      <c r="A29" t="s">
        <v>41</v>
      </c>
      <c r="B29" t="s">
        <v>41</v>
      </c>
      <c r="C29" t="s">
        <v>136</v>
      </c>
      <c r="D29">
        <v>600</v>
      </c>
      <c r="E29" t="s">
        <v>15</v>
      </c>
      <c r="F29" t="s">
        <v>50</v>
      </c>
      <c r="G29" t="s">
        <v>46</v>
      </c>
      <c r="H29" s="3">
        <v>31</v>
      </c>
      <c r="I29" s="3">
        <f t="shared" si="6"/>
        <v>31</v>
      </c>
      <c r="J29" t="s">
        <v>25</v>
      </c>
      <c r="K29" s="3" t="s">
        <v>28</v>
      </c>
      <c r="L29" s="3" t="s">
        <v>28</v>
      </c>
      <c r="M29" s="3" t="s">
        <v>28</v>
      </c>
      <c r="N29" s="1" t="s">
        <v>175</v>
      </c>
      <c r="O29" s="1" t="s">
        <v>175</v>
      </c>
      <c r="P29" t="b">
        <f>IF(COUNTIF(carcinogens!$A$2:$A$35,F29),TRUE,FALSE)</f>
        <v>0</v>
      </c>
      <c r="Q29" t="b">
        <f t="shared" si="0"/>
        <v>0</v>
      </c>
      <c r="R29" t="b">
        <f t="shared" si="7"/>
        <v>0</v>
      </c>
      <c r="S29" s="3">
        <f t="shared" si="1"/>
        <v>0</v>
      </c>
      <c r="T29" s="3">
        <f t="shared" si="2"/>
        <v>0</v>
      </c>
      <c r="U29" s="3">
        <f t="shared" si="3"/>
        <v>0</v>
      </c>
      <c r="V29" s="3">
        <f t="shared" si="8"/>
        <v>0</v>
      </c>
      <c r="W29" s="3">
        <v>0</v>
      </c>
      <c r="X29" s="3">
        <f t="shared" si="4"/>
        <v>31</v>
      </c>
      <c r="Y29" s="3">
        <f t="shared" si="9"/>
        <v>3.1E-2</v>
      </c>
      <c r="Z29" t="b">
        <f t="shared" si="5"/>
        <v>1</v>
      </c>
      <c r="AA29">
        <v>3</v>
      </c>
      <c r="AB29" t="str">
        <f>VLOOKUP(C29,'Feedstock source'!$A$1:$B$8,2,FALSE)</f>
        <v>wood</v>
      </c>
      <c r="AC29" t="str">
        <f>VLOOKUP($F29,'PAHs abbreviations'!$A$2:$B$17,2,FALSE)</f>
        <v>Flu</v>
      </c>
    </row>
    <row r="30" spans="1:29">
      <c r="A30" t="s">
        <v>41</v>
      </c>
      <c r="B30" t="s">
        <v>41</v>
      </c>
      <c r="C30" t="s">
        <v>136</v>
      </c>
      <c r="D30">
        <v>600</v>
      </c>
      <c r="E30" t="s">
        <v>15</v>
      </c>
      <c r="F30" t="s">
        <v>60</v>
      </c>
      <c r="G30" t="s">
        <v>46</v>
      </c>
      <c r="H30" s="3" t="s">
        <v>26</v>
      </c>
      <c r="I30" s="3" t="str">
        <f t="shared" si="6"/>
        <v>&lt; 1</v>
      </c>
      <c r="J30" t="s">
        <v>25</v>
      </c>
      <c r="K30" s="3" t="s">
        <v>26</v>
      </c>
      <c r="L30" s="3" t="s">
        <v>26</v>
      </c>
      <c r="M30" s="3" t="s">
        <v>26</v>
      </c>
      <c r="N30" s="1" t="s">
        <v>175</v>
      </c>
      <c r="O30" s="1" t="s">
        <v>175</v>
      </c>
      <c r="P30" t="b">
        <f>IF(COUNTIF(carcinogens!$A$2:$A$35,F30),TRUE,FALSE)</f>
        <v>1</v>
      </c>
      <c r="Q30" t="b">
        <f t="shared" si="0"/>
        <v>1</v>
      </c>
      <c r="R30" t="b">
        <f t="shared" si="7"/>
        <v>1</v>
      </c>
      <c r="S30" s="3">
        <f t="shared" si="1"/>
        <v>0</v>
      </c>
      <c r="T30" s="3">
        <f t="shared" si="2"/>
        <v>0</v>
      </c>
      <c r="U30" s="3">
        <f t="shared" si="3"/>
        <v>0</v>
      </c>
      <c r="V30" s="3">
        <f t="shared" si="8"/>
        <v>0</v>
      </c>
      <c r="W30" s="3">
        <v>0</v>
      </c>
      <c r="X30" s="3">
        <f t="shared" si="4"/>
        <v>0</v>
      </c>
      <c r="Y30" s="3">
        <f t="shared" si="9"/>
        <v>0</v>
      </c>
      <c r="Z30" t="b">
        <f t="shared" si="5"/>
        <v>1</v>
      </c>
      <c r="AA30">
        <v>3</v>
      </c>
      <c r="AB30" t="str">
        <f>VLOOKUP(C30,'Feedstock source'!$A$1:$B$8,2,FALSE)</f>
        <v>wood</v>
      </c>
      <c r="AC30" t="str">
        <f>VLOOKUP($F30,'PAHs abbreviations'!$A$2:$B$17,2,FALSE)</f>
        <v>IP</v>
      </c>
    </row>
    <row r="31" spans="1:29">
      <c r="A31" t="s">
        <v>41</v>
      </c>
      <c r="B31" t="s">
        <v>41</v>
      </c>
      <c r="C31" t="s">
        <v>136</v>
      </c>
      <c r="D31">
        <v>600</v>
      </c>
      <c r="E31" t="s">
        <v>15</v>
      </c>
      <c r="F31" t="s">
        <v>47</v>
      </c>
      <c r="G31" t="s">
        <v>46</v>
      </c>
      <c r="H31" s="3">
        <v>347</v>
      </c>
      <c r="I31" s="3">
        <f t="shared" si="6"/>
        <v>347</v>
      </c>
      <c r="J31" t="s">
        <v>25</v>
      </c>
      <c r="K31" s="3">
        <v>24</v>
      </c>
      <c r="L31" s="3">
        <v>15</v>
      </c>
      <c r="M31" s="3">
        <v>11</v>
      </c>
      <c r="N31" s="1" t="s">
        <v>175</v>
      </c>
      <c r="O31" s="1" t="s">
        <v>175</v>
      </c>
      <c r="P31" t="b">
        <f>IF(COUNTIF(carcinogens!$A$2:$A$35,F31),TRUE,FALSE)</f>
        <v>0</v>
      </c>
      <c r="Q31" t="b">
        <f t="shared" si="0"/>
        <v>0</v>
      </c>
      <c r="R31" t="b">
        <f t="shared" si="7"/>
        <v>0</v>
      </c>
      <c r="S31" s="3">
        <f t="shared" si="1"/>
        <v>24</v>
      </c>
      <c r="T31" s="3">
        <f t="shared" si="2"/>
        <v>15</v>
      </c>
      <c r="U31" s="3">
        <f t="shared" si="3"/>
        <v>11</v>
      </c>
      <c r="V31" s="3">
        <f t="shared" si="8"/>
        <v>16.666666666666668</v>
      </c>
      <c r="W31" s="3">
        <f>_xlfn.STDEV.S(S31:U31)</f>
        <v>6.6583281184793917</v>
      </c>
      <c r="X31" s="3">
        <f t="shared" si="4"/>
        <v>330.33333333333331</v>
      </c>
      <c r="Y31" s="3">
        <f t="shared" si="9"/>
        <v>0.33033333333333331</v>
      </c>
      <c r="Z31" t="b">
        <f t="shared" si="5"/>
        <v>0</v>
      </c>
      <c r="AA31">
        <v>3</v>
      </c>
      <c r="AB31" t="str">
        <f>VLOOKUP(C31,'Feedstock source'!$A$1:$B$8,2,FALSE)</f>
        <v>wood</v>
      </c>
      <c r="AC31" t="str">
        <f>VLOOKUP($F31,'PAHs abbreviations'!$A$2:$B$17,2,FALSE)</f>
        <v>Nap</v>
      </c>
    </row>
    <row r="32" spans="1:29">
      <c r="A32" t="s">
        <v>41</v>
      </c>
      <c r="B32" t="s">
        <v>41</v>
      </c>
      <c r="C32" t="s">
        <v>136</v>
      </c>
      <c r="D32">
        <v>600</v>
      </c>
      <c r="E32" t="s">
        <v>15</v>
      </c>
      <c r="F32" t="s">
        <v>51</v>
      </c>
      <c r="G32" t="s">
        <v>46</v>
      </c>
      <c r="H32" s="3">
        <v>28</v>
      </c>
      <c r="I32" s="3">
        <f t="shared" si="6"/>
        <v>28</v>
      </c>
      <c r="J32" t="s">
        <v>25</v>
      </c>
      <c r="K32" s="3">
        <v>10</v>
      </c>
      <c r="L32" s="3">
        <v>7.5</v>
      </c>
      <c r="M32" s="3">
        <v>6.7</v>
      </c>
      <c r="N32" s="1" t="s">
        <v>175</v>
      </c>
      <c r="O32" s="1" t="s">
        <v>175</v>
      </c>
      <c r="P32" t="b">
        <f>IF(COUNTIF(carcinogens!$A$2:$A$35,F32),TRUE,FALSE)</f>
        <v>0</v>
      </c>
      <c r="Q32" t="b">
        <f t="shared" si="0"/>
        <v>0</v>
      </c>
      <c r="R32" t="b">
        <f t="shared" si="7"/>
        <v>0</v>
      </c>
      <c r="S32" s="3">
        <f t="shared" si="1"/>
        <v>10</v>
      </c>
      <c r="T32" s="3">
        <f t="shared" si="2"/>
        <v>7.5</v>
      </c>
      <c r="U32" s="3">
        <f t="shared" si="3"/>
        <v>6.7</v>
      </c>
      <c r="V32" s="3">
        <f t="shared" si="8"/>
        <v>8.0666666666666664</v>
      </c>
      <c r="W32" s="3">
        <f>_xlfn.STDEV.S(S32:U32)</f>
        <v>1.7214335111567116</v>
      </c>
      <c r="X32" s="3">
        <f t="shared" si="4"/>
        <v>19.933333333333334</v>
      </c>
      <c r="Y32" s="3">
        <f t="shared" si="9"/>
        <v>1.9933333333333334E-2</v>
      </c>
      <c r="Z32" t="b">
        <f t="shared" si="5"/>
        <v>0</v>
      </c>
      <c r="AA32">
        <v>3</v>
      </c>
      <c r="AB32" t="str">
        <f>VLOOKUP(C32,'Feedstock source'!$A$1:$B$8,2,FALSE)</f>
        <v>wood</v>
      </c>
      <c r="AC32" t="str">
        <f>VLOOKUP($F32,'PAHs abbreviations'!$A$2:$B$17,2,FALSE)</f>
        <v>Phen</v>
      </c>
    </row>
    <row r="33" spans="1:29">
      <c r="A33" t="s">
        <v>41</v>
      </c>
      <c r="B33" t="s">
        <v>41</v>
      </c>
      <c r="C33" t="s">
        <v>136</v>
      </c>
      <c r="D33">
        <v>600</v>
      </c>
      <c r="E33" t="s">
        <v>15</v>
      </c>
      <c r="F33" t="s">
        <v>54</v>
      </c>
      <c r="G33" t="s">
        <v>46</v>
      </c>
      <c r="H33" s="3">
        <v>3</v>
      </c>
      <c r="I33" s="3">
        <f t="shared" si="6"/>
        <v>3</v>
      </c>
      <c r="J33" t="s">
        <v>25</v>
      </c>
      <c r="K33" s="3" t="s">
        <v>28</v>
      </c>
      <c r="L33" s="3" t="s">
        <v>28</v>
      </c>
      <c r="M33" s="3" t="s">
        <v>26</v>
      </c>
      <c r="N33" s="1" t="s">
        <v>175</v>
      </c>
      <c r="O33" s="1" t="s">
        <v>175</v>
      </c>
      <c r="P33" t="b">
        <f>IF(COUNTIF(carcinogens!$A$2:$A$35,F33),TRUE,FALSE)</f>
        <v>0</v>
      </c>
      <c r="Q33" t="b">
        <f t="shared" si="0"/>
        <v>0</v>
      </c>
      <c r="R33" t="b">
        <f t="shared" si="7"/>
        <v>0</v>
      </c>
      <c r="S33" s="3">
        <f t="shared" si="1"/>
        <v>0</v>
      </c>
      <c r="T33" s="3">
        <f t="shared" si="2"/>
        <v>0</v>
      </c>
      <c r="U33" s="3">
        <f t="shared" si="3"/>
        <v>0</v>
      </c>
      <c r="V33" s="3">
        <f t="shared" si="8"/>
        <v>0</v>
      </c>
      <c r="W33" s="3">
        <v>0</v>
      </c>
      <c r="X33" s="3">
        <f t="shared" si="4"/>
        <v>3</v>
      </c>
      <c r="Y33" s="3">
        <f t="shared" si="9"/>
        <v>3.0000000000000001E-3</v>
      </c>
      <c r="Z33" t="b">
        <f t="shared" si="5"/>
        <v>1</v>
      </c>
      <c r="AA33">
        <v>3</v>
      </c>
      <c r="AB33" t="str">
        <f>VLOOKUP(C33,'Feedstock source'!$A$1:$B$8,2,FALSE)</f>
        <v>wood</v>
      </c>
      <c r="AC33" t="str">
        <f>VLOOKUP($F33,'PAHs abbreviations'!$A$2:$B$17,2,FALSE)</f>
        <v>Pyr</v>
      </c>
    </row>
    <row r="34" spans="1:29">
      <c r="A34" t="s">
        <v>42</v>
      </c>
      <c r="B34" t="s">
        <v>42</v>
      </c>
      <c r="C34" t="s">
        <v>136</v>
      </c>
      <c r="D34">
        <v>700</v>
      </c>
      <c r="E34" t="s">
        <v>15</v>
      </c>
      <c r="F34" t="s">
        <v>49</v>
      </c>
      <c r="G34" t="s">
        <v>46</v>
      </c>
      <c r="H34" s="3">
        <v>2660</v>
      </c>
      <c r="I34" s="3">
        <f t="shared" si="6"/>
        <v>2660</v>
      </c>
      <c r="J34" t="s">
        <v>25</v>
      </c>
      <c r="K34" s="3" t="s">
        <v>28</v>
      </c>
      <c r="L34" s="3" t="s">
        <v>28</v>
      </c>
      <c r="M34" s="3" t="s">
        <v>28</v>
      </c>
      <c r="N34" s="1" t="s">
        <v>175</v>
      </c>
      <c r="O34" s="1" t="s">
        <v>175</v>
      </c>
      <c r="P34" t="b">
        <f>IF(COUNTIF(carcinogens!$A$2:$A$35,F34),TRUE,FALSE)</f>
        <v>0</v>
      </c>
      <c r="Q34" t="b">
        <f t="shared" ref="Q34:Q65" si="10">IF(ISNUMBER(H34),FALSE,TRUE)</f>
        <v>0</v>
      </c>
      <c r="R34" t="b">
        <f t="shared" si="7"/>
        <v>0</v>
      </c>
      <c r="S34" s="3">
        <f t="shared" si="1"/>
        <v>0</v>
      </c>
      <c r="T34" s="3">
        <f t="shared" si="2"/>
        <v>0</v>
      </c>
      <c r="U34" s="3">
        <f t="shared" si="3"/>
        <v>0</v>
      </c>
      <c r="V34" s="3">
        <f t="shared" si="8"/>
        <v>0</v>
      </c>
      <c r="W34" s="3">
        <v>0</v>
      </c>
      <c r="X34" s="3">
        <f t="shared" si="4"/>
        <v>2660</v>
      </c>
      <c r="Y34" s="3">
        <f t="shared" si="9"/>
        <v>2.66</v>
      </c>
      <c r="Z34" t="b">
        <f t="shared" si="5"/>
        <v>1</v>
      </c>
      <c r="AA34">
        <v>3</v>
      </c>
      <c r="AB34" t="str">
        <f>VLOOKUP(C34,'Feedstock source'!$A$1:$B$8,2,FALSE)</f>
        <v>wood</v>
      </c>
      <c r="AC34" t="str">
        <f>VLOOKUP($F34,'PAHs abbreviations'!$A$2:$B$17,2,FALSE)</f>
        <v>Ace</v>
      </c>
    </row>
    <row r="35" spans="1:29">
      <c r="A35" t="s">
        <v>42</v>
      </c>
      <c r="B35" t="s">
        <v>42</v>
      </c>
      <c r="C35" t="s">
        <v>136</v>
      </c>
      <c r="D35">
        <v>700</v>
      </c>
      <c r="E35" t="s">
        <v>15</v>
      </c>
      <c r="F35" t="s">
        <v>48</v>
      </c>
      <c r="G35" t="s">
        <v>46</v>
      </c>
      <c r="H35" s="3">
        <v>116000</v>
      </c>
      <c r="I35" s="3">
        <f t="shared" si="6"/>
        <v>116000</v>
      </c>
      <c r="J35" t="s">
        <v>25</v>
      </c>
      <c r="K35" s="3" t="s">
        <v>28</v>
      </c>
      <c r="L35" s="3" t="s">
        <v>28</v>
      </c>
      <c r="M35" s="3" t="s">
        <v>28</v>
      </c>
      <c r="N35" s="1" t="s">
        <v>175</v>
      </c>
      <c r="O35" s="1" t="s">
        <v>175</v>
      </c>
      <c r="P35" t="b">
        <f>IF(COUNTIF(carcinogens!$A$2:$A$35,F35),TRUE,FALSE)</f>
        <v>0</v>
      </c>
      <c r="Q35" t="b">
        <f t="shared" si="10"/>
        <v>0</v>
      </c>
      <c r="R35" t="b">
        <f t="shared" si="7"/>
        <v>0</v>
      </c>
      <c r="S35" s="3">
        <f t="shared" si="1"/>
        <v>0</v>
      </c>
      <c r="T35" s="3">
        <f t="shared" si="2"/>
        <v>0</v>
      </c>
      <c r="U35" s="3">
        <f t="shared" si="3"/>
        <v>0</v>
      </c>
      <c r="V35" s="3">
        <f t="shared" si="8"/>
        <v>0</v>
      </c>
      <c r="W35" s="3">
        <v>0</v>
      </c>
      <c r="X35" s="3">
        <f t="shared" si="4"/>
        <v>116000</v>
      </c>
      <c r="Y35" s="3">
        <f t="shared" si="9"/>
        <v>116</v>
      </c>
      <c r="Z35" t="b">
        <f t="shared" si="5"/>
        <v>1</v>
      </c>
      <c r="AA35">
        <v>3</v>
      </c>
      <c r="AB35" t="str">
        <f>VLOOKUP(C35,'Feedstock source'!$A$1:$B$8,2,FALSE)</f>
        <v>wood</v>
      </c>
      <c r="AC35" t="str">
        <f>VLOOKUP($F35,'PAHs abbreviations'!$A$2:$B$17,2,FALSE)</f>
        <v>Acy</v>
      </c>
    </row>
    <row r="36" spans="1:29">
      <c r="A36" t="s">
        <v>42</v>
      </c>
      <c r="B36" t="s">
        <v>42</v>
      </c>
      <c r="C36" t="s">
        <v>136</v>
      </c>
      <c r="D36">
        <v>700</v>
      </c>
      <c r="E36" t="s">
        <v>15</v>
      </c>
      <c r="F36" t="s">
        <v>52</v>
      </c>
      <c r="G36" t="s">
        <v>46</v>
      </c>
      <c r="H36" s="3">
        <v>3150</v>
      </c>
      <c r="I36" s="3">
        <f t="shared" si="6"/>
        <v>3150</v>
      </c>
      <c r="J36" t="s">
        <v>25</v>
      </c>
      <c r="K36" s="3" t="s">
        <v>26</v>
      </c>
      <c r="L36" s="3" t="s">
        <v>26</v>
      </c>
      <c r="M36" s="3" t="s">
        <v>26</v>
      </c>
      <c r="N36" s="1" t="s">
        <v>175</v>
      </c>
      <c r="O36" s="1" t="s">
        <v>175</v>
      </c>
      <c r="P36" t="b">
        <f>IF(COUNTIF(carcinogens!$A$2:$A$35,F36),TRUE,FALSE)</f>
        <v>0</v>
      </c>
      <c r="Q36" t="b">
        <f t="shared" si="10"/>
        <v>0</v>
      </c>
      <c r="R36" t="b">
        <f t="shared" si="7"/>
        <v>0</v>
      </c>
      <c r="S36" s="3">
        <f t="shared" si="1"/>
        <v>0</v>
      </c>
      <c r="T36" s="3">
        <f t="shared" si="2"/>
        <v>0</v>
      </c>
      <c r="U36" s="3">
        <f t="shared" si="3"/>
        <v>0</v>
      </c>
      <c r="V36" s="3">
        <f t="shared" si="8"/>
        <v>0</v>
      </c>
      <c r="W36" s="3">
        <v>0</v>
      </c>
      <c r="X36" s="3">
        <f t="shared" si="4"/>
        <v>3150</v>
      </c>
      <c r="Y36" s="3">
        <f t="shared" si="9"/>
        <v>3.15</v>
      </c>
      <c r="Z36" t="b">
        <f t="shared" si="5"/>
        <v>1</v>
      </c>
      <c r="AA36">
        <v>3</v>
      </c>
      <c r="AB36" t="str">
        <f>VLOOKUP(C36,'Feedstock source'!$A$1:$B$8,2,FALSE)</f>
        <v>wood</v>
      </c>
      <c r="AC36" t="str">
        <f>VLOOKUP($F36,'PAHs abbreviations'!$A$2:$B$17,2,FALSE)</f>
        <v>Ant</v>
      </c>
    </row>
    <row r="37" spans="1:29">
      <c r="A37" t="s">
        <v>42</v>
      </c>
      <c r="B37" t="s">
        <v>42</v>
      </c>
      <c r="C37" t="s">
        <v>136</v>
      </c>
      <c r="D37">
        <v>700</v>
      </c>
      <c r="E37" t="s">
        <v>15</v>
      </c>
      <c r="F37" t="s">
        <v>55</v>
      </c>
      <c r="G37" t="s">
        <v>46</v>
      </c>
      <c r="H37" s="3">
        <v>5</v>
      </c>
      <c r="I37" s="3">
        <f t="shared" si="6"/>
        <v>5</v>
      </c>
      <c r="J37" t="s">
        <v>25</v>
      </c>
      <c r="K37" s="3" t="s">
        <v>26</v>
      </c>
      <c r="L37" s="3" t="s">
        <v>26</v>
      </c>
      <c r="M37" s="3" t="s">
        <v>26</v>
      </c>
      <c r="N37" s="1" t="s">
        <v>175</v>
      </c>
      <c r="O37" s="1" t="s">
        <v>175</v>
      </c>
      <c r="P37" t="b">
        <f>IF(COUNTIF(carcinogens!$A$2:$A$35,F37),TRUE,FALSE)</f>
        <v>1</v>
      </c>
      <c r="Q37" t="b">
        <f t="shared" si="10"/>
        <v>0</v>
      </c>
      <c r="R37" t="b">
        <f t="shared" si="7"/>
        <v>0</v>
      </c>
      <c r="S37" s="3">
        <f t="shared" si="1"/>
        <v>0</v>
      </c>
      <c r="T37" s="3">
        <f t="shared" si="2"/>
        <v>0</v>
      </c>
      <c r="U37" s="3">
        <f t="shared" si="3"/>
        <v>0</v>
      </c>
      <c r="V37" s="3">
        <f t="shared" si="8"/>
        <v>0</v>
      </c>
      <c r="W37" s="3">
        <v>0</v>
      </c>
      <c r="X37" s="3">
        <f t="shared" si="4"/>
        <v>5</v>
      </c>
      <c r="Y37" s="3">
        <f t="shared" si="9"/>
        <v>5.0000000000000001E-3</v>
      </c>
      <c r="Z37" t="b">
        <f t="shared" si="5"/>
        <v>1</v>
      </c>
      <c r="AA37">
        <v>3</v>
      </c>
      <c r="AB37" t="str">
        <f>VLOOKUP(C37,'Feedstock source'!$A$1:$B$8,2,FALSE)</f>
        <v>wood</v>
      </c>
      <c r="AC37" t="str">
        <f>VLOOKUP($F37,'PAHs abbreviations'!$A$2:$B$17,2,FALSE)</f>
        <v>B(a)A</v>
      </c>
    </row>
    <row r="38" spans="1:29">
      <c r="A38" t="s">
        <v>42</v>
      </c>
      <c r="B38" t="s">
        <v>42</v>
      </c>
      <c r="C38" t="s">
        <v>136</v>
      </c>
      <c r="D38">
        <v>700</v>
      </c>
      <c r="E38" t="s">
        <v>15</v>
      </c>
      <c r="F38" t="s">
        <v>59</v>
      </c>
      <c r="G38" t="s">
        <v>46</v>
      </c>
      <c r="H38" s="3">
        <v>3</v>
      </c>
      <c r="I38" s="3">
        <f t="shared" si="6"/>
        <v>3</v>
      </c>
      <c r="J38" t="s">
        <v>25</v>
      </c>
      <c r="K38" s="3" t="s">
        <v>26</v>
      </c>
      <c r="L38" s="3" t="s">
        <v>26</v>
      </c>
      <c r="M38" s="3" t="s">
        <v>26</v>
      </c>
      <c r="N38" s="1" t="s">
        <v>175</v>
      </c>
      <c r="O38" s="1" t="s">
        <v>175</v>
      </c>
      <c r="P38" t="b">
        <f>IF(COUNTIF(carcinogens!$A$2:$A$35,F38),TRUE,FALSE)</f>
        <v>1</v>
      </c>
      <c r="Q38" t="b">
        <f t="shared" si="10"/>
        <v>0</v>
      </c>
      <c r="R38" t="b">
        <f t="shared" si="7"/>
        <v>0</v>
      </c>
      <c r="S38" s="3">
        <f t="shared" si="1"/>
        <v>0</v>
      </c>
      <c r="T38" s="3">
        <f t="shared" si="2"/>
        <v>0</v>
      </c>
      <c r="U38" s="3">
        <f t="shared" si="3"/>
        <v>0</v>
      </c>
      <c r="V38" s="3">
        <f t="shared" si="8"/>
        <v>0</v>
      </c>
      <c r="W38" s="3">
        <v>0</v>
      </c>
      <c r="X38" s="3">
        <f t="shared" si="4"/>
        <v>3</v>
      </c>
      <c r="Y38" s="3">
        <f t="shared" si="9"/>
        <v>3.0000000000000001E-3</v>
      </c>
      <c r="Z38" t="b">
        <f t="shared" si="5"/>
        <v>1</v>
      </c>
      <c r="AA38">
        <v>3</v>
      </c>
      <c r="AB38" t="str">
        <f>VLOOKUP(C38,'Feedstock source'!$A$1:$B$8,2,FALSE)</f>
        <v>wood</v>
      </c>
      <c r="AC38" t="str">
        <f>VLOOKUP($F38,'PAHs abbreviations'!$A$2:$B$17,2,FALSE)</f>
        <v>B(a)P</v>
      </c>
    </row>
    <row r="39" spans="1:29">
      <c r="A39" t="s">
        <v>42</v>
      </c>
      <c r="B39" t="s">
        <v>42</v>
      </c>
      <c r="C39" t="s">
        <v>136</v>
      </c>
      <c r="D39">
        <v>700</v>
      </c>
      <c r="E39" t="s">
        <v>15</v>
      </c>
      <c r="F39" t="s">
        <v>57</v>
      </c>
      <c r="G39" t="s">
        <v>46</v>
      </c>
      <c r="H39" s="3">
        <v>3</v>
      </c>
      <c r="I39" s="3">
        <f t="shared" si="6"/>
        <v>3</v>
      </c>
      <c r="J39" t="s">
        <v>25</v>
      </c>
      <c r="K39" s="3" t="s">
        <v>26</v>
      </c>
      <c r="L39" s="3" t="s">
        <v>26</v>
      </c>
      <c r="M39" s="3" t="s">
        <v>26</v>
      </c>
      <c r="N39" s="1" t="s">
        <v>175</v>
      </c>
      <c r="O39" s="1" t="s">
        <v>175</v>
      </c>
      <c r="P39" t="b">
        <f>IF(COUNTIF(carcinogens!$A$2:$A$35,F39),TRUE,FALSE)</f>
        <v>1</v>
      </c>
      <c r="Q39" t="b">
        <f t="shared" si="10"/>
        <v>0</v>
      </c>
      <c r="R39" t="b">
        <f t="shared" si="7"/>
        <v>0</v>
      </c>
      <c r="S39" s="3">
        <f t="shared" si="1"/>
        <v>0</v>
      </c>
      <c r="T39" s="3">
        <f t="shared" si="2"/>
        <v>0</v>
      </c>
      <c r="U39" s="3">
        <f t="shared" si="3"/>
        <v>0</v>
      </c>
      <c r="V39" s="3">
        <f t="shared" si="8"/>
        <v>0</v>
      </c>
      <c r="W39" s="3">
        <v>0</v>
      </c>
      <c r="X39" s="3">
        <f t="shared" si="4"/>
        <v>3</v>
      </c>
      <c r="Y39" s="3">
        <f t="shared" si="9"/>
        <v>3.0000000000000001E-3</v>
      </c>
      <c r="Z39" t="b">
        <f t="shared" si="5"/>
        <v>1</v>
      </c>
      <c r="AA39">
        <v>3</v>
      </c>
      <c r="AB39" t="str">
        <f>VLOOKUP(C39,'Feedstock source'!$A$1:$B$8,2,FALSE)</f>
        <v>wood</v>
      </c>
      <c r="AC39" t="str">
        <f>VLOOKUP($F39,'PAHs abbreviations'!$A$2:$B$17,2,FALSE)</f>
        <v>B(b)F</v>
      </c>
    </row>
    <row r="40" spans="1:29">
      <c r="A40" t="s">
        <v>42</v>
      </c>
      <c r="B40" t="s">
        <v>42</v>
      </c>
      <c r="C40" t="s">
        <v>136</v>
      </c>
      <c r="D40">
        <v>700</v>
      </c>
      <c r="E40" t="s">
        <v>15</v>
      </c>
      <c r="F40" t="s">
        <v>61</v>
      </c>
      <c r="G40" t="s">
        <v>46</v>
      </c>
      <c r="H40" s="3">
        <v>3</v>
      </c>
      <c r="I40" s="3">
        <f t="shared" si="6"/>
        <v>3</v>
      </c>
      <c r="J40" t="s">
        <v>25</v>
      </c>
      <c r="K40" s="3" t="s">
        <v>26</v>
      </c>
      <c r="L40" s="3" t="s">
        <v>26</v>
      </c>
      <c r="M40" s="3" t="s">
        <v>26</v>
      </c>
      <c r="N40" s="1" t="s">
        <v>175</v>
      </c>
      <c r="O40" s="1" t="s">
        <v>175</v>
      </c>
      <c r="P40" t="b">
        <f>IF(COUNTIF(carcinogens!$A$2:$A$35,F40),TRUE,FALSE)</f>
        <v>1</v>
      </c>
      <c r="Q40" t="b">
        <f t="shared" si="10"/>
        <v>0</v>
      </c>
      <c r="R40" t="b">
        <f t="shared" si="7"/>
        <v>0</v>
      </c>
      <c r="S40" s="3">
        <f t="shared" si="1"/>
        <v>0</v>
      </c>
      <c r="T40" s="3">
        <f t="shared" si="2"/>
        <v>0</v>
      </c>
      <c r="U40" s="3">
        <f t="shared" si="3"/>
        <v>0</v>
      </c>
      <c r="V40" s="3">
        <f t="shared" si="8"/>
        <v>0</v>
      </c>
      <c r="W40" s="3">
        <v>0</v>
      </c>
      <c r="X40" s="3">
        <f t="shared" si="4"/>
        <v>3</v>
      </c>
      <c r="Y40" s="3">
        <f t="shared" si="9"/>
        <v>3.0000000000000001E-3</v>
      </c>
      <c r="Z40" t="b">
        <f t="shared" si="5"/>
        <v>1</v>
      </c>
      <c r="AA40">
        <v>3</v>
      </c>
      <c r="AB40" t="str">
        <f>VLOOKUP(C40,'Feedstock source'!$A$1:$B$8,2,FALSE)</f>
        <v>wood</v>
      </c>
      <c r="AC40" t="str">
        <f>VLOOKUP($F40,'PAHs abbreviations'!$A$2:$B$17,2,FALSE)</f>
        <v>B(ghi)P</v>
      </c>
    </row>
    <row r="41" spans="1:29">
      <c r="A41" t="s">
        <v>42</v>
      </c>
      <c r="B41" t="s">
        <v>42</v>
      </c>
      <c r="C41" t="s">
        <v>136</v>
      </c>
      <c r="D41">
        <v>700</v>
      </c>
      <c r="E41" t="s">
        <v>15</v>
      </c>
      <c r="F41" t="s">
        <v>58</v>
      </c>
      <c r="G41" t="s">
        <v>46</v>
      </c>
      <c r="H41" s="3" t="s">
        <v>26</v>
      </c>
      <c r="I41" s="3" t="str">
        <f t="shared" si="6"/>
        <v>&lt; 1</v>
      </c>
      <c r="J41" t="s">
        <v>25</v>
      </c>
      <c r="K41" s="3" t="s">
        <v>26</v>
      </c>
      <c r="L41" s="3" t="s">
        <v>26</v>
      </c>
      <c r="M41" s="3" t="s">
        <v>26</v>
      </c>
      <c r="N41" s="1" t="s">
        <v>175</v>
      </c>
      <c r="O41" s="1" t="s">
        <v>175</v>
      </c>
      <c r="P41" t="b">
        <f>IF(COUNTIF(carcinogens!$A$2:$A$35,F41),TRUE,FALSE)</f>
        <v>1</v>
      </c>
      <c r="Q41" t="b">
        <f t="shared" si="10"/>
        <v>1</v>
      </c>
      <c r="R41" t="b">
        <f t="shared" si="7"/>
        <v>1</v>
      </c>
      <c r="S41" s="3">
        <f t="shared" si="1"/>
        <v>0</v>
      </c>
      <c r="T41" s="3">
        <f t="shared" si="2"/>
        <v>0</v>
      </c>
      <c r="U41" s="3">
        <f t="shared" si="3"/>
        <v>0</v>
      </c>
      <c r="V41" s="3">
        <f t="shared" si="8"/>
        <v>0</v>
      </c>
      <c r="W41" s="3">
        <v>0</v>
      </c>
      <c r="X41" s="3">
        <f t="shared" si="4"/>
        <v>0</v>
      </c>
      <c r="Y41" s="3">
        <f t="shared" si="9"/>
        <v>0</v>
      </c>
      <c r="Z41" t="b">
        <f t="shared" si="5"/>
        <v>1</v>
      </c>
      <c r="AA41">
        <v>3</v>
      </c>
      <c r="AB41" t="str">
        <f>VLOOKUP(C41,'Feedstock source'!$A$1:$B$8,2,FALSE)</f>
        <v>wood</v>
      </c>
      <c r="AC41" t="str">
        <f>VLOOKUP($F41,'PAHs abbreviations'!$A$2:$B$17,2,FALSE)</f>
        <v>B(k)F</v>
      </c>
    </row>
    <row r="42" spans="1:29">
      <c r="A42" t="s">
        <v>42</v>
      </c>
      <c r="B42" t="s">
        <v>42</v>
      </c>
      <c r="C42" t="s">
        <v>136</v>
      </c>
      <c r="D42">
        <v>700</v>
      </c>
      <c r="E42" t="s">
        <v>15</v>
      </c>
      <c r="F42" t="s">
        <v>56</v>
      </c>
      <c r="G42" t="s">
        <v>46</v>
      </c>
      <c r="H42" s="3">
        <v>5</v>
      </c>
      <c r="I42" s="3">
        <f t="shared" si="6"/>
        <v>5</v>
      </c>
      <c r="J42" t="s">
        <v>25</v>
      </c>
      <c r="K42" s="3" t="s">
        <v>26</v>
      </c>
      <c r="L42" s="3" t="s">
        <v>26</v>
      </c>
      <c r="M42" s="3" t="s">
        <v>26</v>
      </c>
      <c r="N42" s="1" t="s">
        <v>175</v>
      </c>
      <c r="O42" s="1" t="s">
        <v>175</v>
      </c>
      <c r="P42" t="b">
        <f>IF(COUNTIF(carcinogens!$A$2:$A$35,F42),TRUE,FALSE)</f>
        <v>1</v>
      </c>
      <c r="Q42" t="b">
        <f t="shared" si="10"/>
        <v>0</v>
      </c>
      <c r="R42" t="b">
        <f t="shared" si="7"/>
        <v>0</v>
      </c>
      <c r="S42" s="3">
        <f t="shared" si="1"/>
        <v>0</v>
      </c>
      <c r="T42" s="3">
        <f t="shared" si="2"/>
        <v>0</v>
      </c>
      <c r="U42" s="3">
        <f t="shared" si="3"/>
        <v>0</v>
      </c>
      <c r="V42" s="3">
        <f t="shared" si="8"/>
        <v>0</v>
      </c>
      <c r="W42" s="3">
        <v>0</v>
      </c>
      <c r="X42" s="3">
        <f t="shared" si="4"/>
        <v>5</v>
      </c>
      <c r="Y42" s="3">
        <f t="shared" si="9"/>
        <v>5.0000000000000001E-3</v>
      </c>
      <c r="Z42" t="b">
        <f t="shared" si="5"/>
        <v>1</v>
      </c>
      <c r="AA42">
        <v>3</v>
      </c>
      <c r="AB42" t="str">
        <f>VLOOKUP(C42,'Feedstock source'!$A$1:$B$8,2,FALSE)</f>
        <v>wood</v>
      </c>
      <c r="AC42" t="str">
        <f>VLOOKUP($F42,'PAHs abbreviations'!$A$2:$B$17,2,FALSE)</f>
        <v>Cry</v>
      </c>
    </row>
    <row r="43" spans="1:29">
      <c r="A43" t="s">
        <v>42</v>
      </c>
      <c r="B43" t="s">
        <v>42</v>
      </c>
      <c r="C43" t="s">
        <v>136</v>
      </c>
      <c r="D43">
        <v>700</v>
      </c>
      <c r="E43" t="s">
        <v>15</v>
      </c>
      <c r="F43" t="s">
        <v>62</v>
      </c>
      <c r="G43" t="s">
        <v>46</v>
      </c>
      <c r="H43" s="3" t="s">
        <v>26</v>
      </c>
      <c r="I43" s="3" t="str">
        <f t="shared" si="6"/>
        <v>&lt; 1</v>
      </c>
      <c r="J43" t="s">
        <v>25</v>
      </c>
      <c r="K43" s="3" t="s">
        <v>26</v>
      </c>
      <c r="L43" s="3" t="s">
        <v>26</v>
      </c>
      <c r="M43" s="3" t="s">
        <v>26</v>
      </c>
      <c r="N43" s="1" t="s">
        <v>175</v>
      </c>
      <c r="O43" s="1" t="s">
        <v>175</v>
      </c>
      <c r="P43" t="b">
        <f>IF(COUNTIF(carcinogens!$A$2:$A$35,F43),TRUE,FALSE)</f>
        <v>1</v>
      </c>
      <c r="Q43" t="b">
        <f t="shared" si="10"/>
        <v>1</v>
      </c>
      <c r="R43" t="b">
        <f t="shared" si="7"/>
        <v>1</v>
      </c>
      <c r="S43" s="3">
        <f t="shared" si="1"/>
        <v>0</v>
      </c>
      <c r="T43" s="3">
        <f t="shared" si="2"/>
        <v>0</v>
      </c>
      <c r="U43" s="3">
        <f t="shared" si="3"/>
        <v>0</v>
      </c>
      <c r="V43" s="3">
        <f t="shared" si="8"/>
        <v>0</v>
      </c>
      <c r="W43" s="3">
        <v>0</v>
      </c>
      <c r="X43" s="3">
        <f t="shared" si="4"/>
        <v>0</v>
      </c>
      <c r="Y43" s="3">
        <f t="shared" si="9"/>
        <v>0</v>
      </c>
      <c r="Z43" t="b">
        <f t="shared" si="5"/>
        <v>1</v>
      </c>
      <c r="AA43">
        <v>3</v>
      </c>
      <c r="AB43" t="str">
        <f>VLOOKUP(C43,'Feedstock source'!$A$1:$B$8,2,FALSE)</f>
        <v>wood</v>
      </c>
      <c r="AC43" t="str">
        <f>VLOOKUP($F43,'PAHs abbreviations'!$A$2:$B$17,2,FALSE)</f>
        <v>DB(ah)A</v>
      </c>
    </row>
    <row r="44" spans="1:29">
      <c r="A44" t="s">
        <v>42</v>
      </c>
      <c r="B44" t="s">
        <v>42</v>
      </c>
      <c r="C44" t="s">
        <v>136</v>
      </c>
      <c r="D44">
        <v>700</v>
      </c>
      <c r="E44" t="s">
        <v>15</v>
      </c>
      <c r="F44" t="s">
        <v>53</v>
      </c>
      <c r="G44" t="s">
        <v>46</v>
      </c>
      <c r="H44" s="3">
        <v>1020</v>
      </c>
      <c r="I44" s="3">
        <f t="shared" si="6"/>
        <v>1020</v>
      </c>
      <c r="J44" t="s">
        <v>25</v>
      </c>
      <c r="K44" s="3" t="s">
        <v>26</v>
      </c>
      <c r="L44" s="3" t="s">
        <v>28</v>
      </c>
      <c r="M44" s="3" t="s">
        <v>26</v>
      </c>
      <c r="N44" s="1" t="s">
        <v>175</v>
      </c>
      <c r="O44" s="1" t="s">
        <v>175</v>
      </c>
      <c r="P44" t="b">
        <f>IF(COUNTIF(carcinogens!$A$2:$A$35,F44),TRUE,FALSE)</f>
        <v>0</v>
      </c>
      <c r="Q44" t="b">
        <f t="shared" si="10"/>
        <v>0</v>
      </c>
      <c r="R44" t="b">
        <f t="shared" si="7"/>
        <v>0</v>
      </c>
      <c r="S44" s="3">
        <f t="shared" si="1"/>
        <v>0</v>
      </c>
      <c r="T44" s="3">
        <f t="shared" si="2"/>
        <v>0</v>
      </c>
      <c r="U44" s="3">
        <f t="shared" si="3"/>
        <v>0</v>
      </c>
      <c r="V44" s="3">
        <f t="shared" si="8"/>
        <v>0</v>
      </c>
      <c r="W44" s="3">
        <v>0</v>
      </c>
      <c r="X44" s="3">
        <f t="shared" si="4"/>
        <v>1020</v>
      </c>
      <c r="Y44" s="3">
        <f t="shared" si="9"/>
        <v>1.02</v>
      </c>
      <c r="Z44" t="b">
        <f t="shared" si="5"/>
        <v>1</v>
      </c>
      <c r="AA44">
        <v>3</v>
      </c>
      <c r="AB44" t="str">
        <f>VLOOKUP(C44,'Feedstock source'!$A$1:$B$8,2,FALSE)</f>
        <v>wood</v>
      </c>
      <c r="AC44" t="str">
        <f>VLOOKUP($F44,'PAHs abbreviations'!$A$2:$B$17,2,FALSE)</f>
        <v>Flt</v>
      </c>
    </row>
    <row r="45" spans="1:29">
      <c r="A45" t="s">
        <v>42</v>
      </c>
      <c r="B45" t="s">
        <v>42</v>
      </c>
      <c r="C45" t="s">
        <v>136</v>
      </c>
      <c r="D45">
        <v>700</v>
      </c>
      <c r="E45" t="s">
        <v>15</v>
      </c>
      <c r="F45" t="s">
        <v>50</v>
      </c>
      <c r="G45" t="s">
        <v>46</v>
      </c>
      <c r="H45" s="3">
        <v>15070</v>
      </c>
      <c r="I45" s="3">
        <f t="shared" si="6"/>
        <v>15070</v>
      </c>
      <c r="J45" t="s">
        <v>25</v>
      </c>
      <c r="K45" s="3" t="s">
        <v>28</v>
      </c>
      <c r="L45" s="3" t="s">
        <v>28</v>
      </c>
      <c r="M45" s="3" t="s">
        <v>28</v>
      </c>
      <c r="N45" s="1" t="s">
        <v>175</v>
      </c>
      <c r="O45" s="1" t="s">
        <v>175</v>
      </c>
      <c r="P45" t="b">
        <f>IF(COUNTIF(carcinogens!$A$2:$A$35,F45),TRUE,FALSE)</f>
        <v>0</v>
      </c>
      <c r="Q45" t="b">
        <f t="shared" si="10"/>
        <v>0</v>
      </c>
      <c r="R45" t="b">
        <f t="shared" si="7"/>
        <v>0</v>
      </c>
      <c r="S45" s="3">
        <f t="shared" si="1"/>
        <v>0</v>
      </c>
      <c r="T45" s="3">
        <f t="shared" si="2"/>
        <v>0</v>
      </c>
      <c r="U45" s="3">
        <f t="shared" si="3"/>
        <v>0</v>
      </c>
      <c r="V45" s="3">
        <f t="shared" si="8"/>
        <v>0</v>
      </c>
      <c r="W45" s="3">
        <v>0</v>
      </c>
      <c r="X45" s="3">
        <f t="shared" si="4"/>
        <v>15070</v>
      </c>
      <c r="Y45" s="3">
        <f t="shared" si="9"/>
        <v>15.07</v>
      </c>
      <c r="Z45" t="b">
        <f t="shared" si="5"/>
        <v>1</v>
      </c>
      <c r="AA45">
        <v>3</v>
      </c>
      <c r="AB45" t="str">
        <f>VLOOKUP(C45,'Feedstock source'!$A$1:$B$8,2,FALSE)</f>
        <v>wood</v>
      </c>
      <c r="AC45" t="str">
        <f>VLOOKUP($F45,'PAHs abbreviations'!$A$2:$B$17,2,FALSE)</f>
        <v>Flu</v>
      </c>
    </row>
    <row r="46" spans="1:29">
      <c r="A46" t="s">
        <v>42</v>
      </c>
      <c r="B46" t="s">
        <v>42</v>
      </c>
      <c r="C46" t="s">
        <v>136</v>
      </c>
      <c r="D46">
        <v>700</v>
      </c>
      <c r="E46" t="s">
        <v>15</v>
      </c>
      <c r="F46" t="s">
        <v>60</v>
      </c>
      <c r="G46" t="s">
        <v>46</v>
      </c>
      <c r="H46" s="3">
        <v>2</v>
      </c>
      <c r="I46" s="3">
        <f t="shared" si="6"/>
        <v>2</v>
      </c>
      <c r="J46" t="s">
        <v>25</v>
      </c>
      <c r="K46" s="3" t="s">
        <v>26</v>
      </c>
      <c r="L46" s="3" t="s">
        <v>26</v>
      </c>
      <c r="M46" s="3" t="s">
        <v>26</v>
      </c>
      <c r="N46" s="1" t="s">
        <v>175</v>
      </c>
      <c r="O46" s="1" t="s">
        <v>175</v>
      </c>
      <c r="P46" t="b">
        <f>IF(COUNTIF(carcinogens!$A$2:$A$35,F46),TRUE,FALSE)</f>
        <v>1</v>
      </c>
      <c r="Q46" t="b">
        <f t="shared" si="10"/>
        <v>0</v>
      </c>
      <c r="R46" t="b">
        <f t="shared" si="7"/>
        <v>0</v>
      </c>
      <c r="S46" s="3">
        <f t="shared" si="1"/>
        <v>0</v>
      </c>
      <c r="T46" s="3">
        <f t="shared" si="2"/>
        <v>0</v>
      </c>
      <c r="U46" s="3">
        <f t="shared" si="3"/>
        <v>0</v>
      </c>
      <c r="V46" s="3">
        <f t="shared" si="8"/>
        <v>0</v>
      </c>
      <c r="W46" s="3">
        <v>0</v>
      </c>
      <c r="X46" s="3">
        <f t="shared" si="4"/>
        <v>2</v>
      </c>
      <c r="Y46" s="3">
        <f t="shared" si="9"/>
        <v>2E-3</v>
      </c>
      <c r="Z46" t="b">
        <f t="shared" si="5"/>
        <v>1</v>
      </c>
      <c r="AA46">
        <v>3</v>
      </c>
      <c r="AB46" t="str">
        <f>VLOOKUP(C46,'Feedstock source'!$A$1:$B$8,2,FALSE)</f>
        <v>wood</v>
      </c>
      <c r="AC46" t="str">
        <f>VLOOKUP($F46,'PAHs abbreviations'!$A$2:$B$17,2,FALSE)</f>
        <v>IP</v>
      </c>
    </row>
    <row r="47" spans="1:29">
      <c r="A47" t="s">
        <v>42</v>
      </c>
      <c r="B47" t="s">
        <v>42</v>
      </c>
      <c r="C47" t="s">
        <v>136</v>
      </c>
      <c r="D47">
        <v>700</v>
      </c>
      <c r="E47" t="s">
        <v>15</v>
      </c>
      <c r="F47" t="s">
        <v>47</v>
      </c>
      <c r="G47" t="s">
        <v>46</v>
      </c>
      <c r="H47" s="3">
        <v>62100</v>
      </c>
      <c r="I47" s="3">
        <f t="shared" si="6"/>
        <v>62100</v>
      </c>
      <c r="J47" t="s">
        <v>25</v>
      </c>
      <c r="K47" s="3">
        <v>24</v>
      </c>
      <c r="L47" s="3">
        <v>15</v>
      </c>
      <c r="M47" s="3">
        <v>11</v>
      </c>
      <c r="N47" s="1" t="s">
        <v>175</v>
      </c>
      <c r="O47" s="1" t="s">
        <v>175</v>
      </c>
      <c r="P47" t="b">
        <f>IF(COUNTIF(carcinogens!$A$2:$A$35,F47),TRUE,FALSE)</f>
        <v>0</v>
      </c>
      <c r="Q47" t="b">
        <f t="shared" si="10"/>
        <v>0</v>
      </c>
      <c r="R47" t="b">
        <f t="shared" si="7"/>
        <v>0</v>
      </c>
      <c r="S47" s="3">
        <f t="shared" si="1"/>
        <v>24</v>
      </c>
      <c r="T47" s="3">
        <f t="shared" si="2"/>
        <v>15</v>
      </c>
      <c r="U47" s="3">
        <f t="shared" si="3"/>
        <v>11</v>
      </c>
      <c r="V47" s="3">
        <f t="shared" si="8"/>
        <v>16.666666666666668</v>
      </c>
      <c r="W47" s="3">
        <f>_xlfn.STDEV.S(S47:U47)</f>
        <v>6.6583281184793917</v>
      </c>
      <c r="X47" s="3">
        <f t="shared" si="4"/>
        <v>62083.333333333336</v>
      </c>
      <c r="Y47" s="3">
        <f t="shared" si="9"/>
        <v>62.083333333333336</v>
      </c>
      <c r="Z47" t="b">
        <f t="shared" si="5"/>
        <v>0</v>
      </c>
      <c r="AA47">
        <v>3</v>
      </c>
      <c r="AB47" t="str">
        <f>VLOOKUP(C47,'Feedstock source'!$A$1:$B$8,2,FALSE)</f>
        <v>wood</v>
      </c>
      <c r="AC47" t="str">
        <f>VLOOKUP($F47,'PAHs abbreviations'!$A$2:$B$17,2,FALSE)</f>
        <v>Nap</v>
      </c>
    </row>
    <row r="48" spans="1:29">
      <c r="A48" t="s">
        <v>42</v>
      </c>
      <c r="B48" t="s">
        <v>42</v>
      </c>
      <c r="C48" t="s">
        <v>136</v>
      </c>
      <c r="D48">
        <v>700</v>
      </c>
      <c r="E48" t="s">
        <v>15</v>
      </c>
      <c r="F48" t="s">
        <v>51</v>
      </c>
      <c r="G48" t="s">
        <v>46</v>
      </c>
      <c r="H48" s="3">
        <v>20710</v>
      </c>
      <c r="I48" s="3">
        <f t="shared" si="6"/>
        <v>20710</v>
      </c>
      <c r="J48" t="s">
        <v>25</v>
      </c>
      <c r="K48" s="3">
        <v>10</v>
      </c>
      <c r="L48" s="3">
        <v>7.5</v>
      </c>
      <c r="M48" s="3">
        <v>6.7</v>
      </c>
      <c r="N48" s="1" t="s">
        <v>175</v>
      </c>
      <c r="O48" s="1" t="s">
        <v>175</v>
      </c>
      <c r="P48" t="b">
        <f>IF(COUNTIF(carcinogens!$A$2:$A$35,F48),TRUE,FALSE)</f>
        <v>0</v>
      </c>
      <c r="Q48" t="b">
        <f t="shared" si="10"/>
        <v>0</v>
      </c>
      <c r="R48" t="b">
        <f t="shared" si="7"/>
        <v>0</v>
      </c>
      <c r="S48" s="3">
        <f t="shared" si="1"/>
        <v>10</v>
      </c>
      <c r="T48" s="3">
        <f t="shared" si="2"/>
        <v>7.5</v>
      </c>
      <c r="U48" s="3">
        <f t="shared" si="3"/>
        <v>6.7</v>
      </c>
      <c r="V48" s="3">
        <f t="shared" si="8"/>
        <v>8.0666666666666664</v>
      </c>
      <c r="W48" s="3">
        <f>_xlfn.STDEV.S(S48:U48)</f>
        <v>1.7214335111567116</v>
      </c>
      <c r="X48" s="3">
        <f t="shared" si="4"/>
        <v>20701.933333333334</v>
      </c>
      <c r="Y48" s="3">
        <f t="shared" si="9"/>
        <v>20.701933333333333</v>
      </c>
      <c r="Z48" t="b">
        <f t="shared" si="5"/>
        <v>0</v>
      </c>
      <c r="AA48">
        <v>3</v>
      </c>
      <c r="AB48" t="str">
        <f>VLOOKUP(C48,'Feedstock source'!$A$1:$B$8,2,FALSE)</f>
        <v>wood</v>
      </c>
      <c r="AC48" t="str">
        <f>VLOOKUP($F48,'PAHs abbreviations'!$A$2:$B$17,2,FALSE)</f>
        <v>Phen</v>
      </c>
    </row>
    <row r="49" spans="1:29">
      <c r="A49" t="s">
        <v>42</v>
      </c>
      <c r="B49" t="s">
        <v>42</v>
      </c>
      <c r="C49" t="s">
        <v>136</v>
      </c>
      <c r="D49">
        <v>700</v>
      </c>
      <c r="E49" t="s">
        <v>15</v>
      </c>
      <c r="F49" t="s">
        <v>54</v>
      </c>
      <c r="G49" t="s">
        <v>46</v>
      </c>
      <c r="H49" s="3">
        <v>1130</v>
      </c>
      <c r="I49" s="3">
        <f t="shared" si="6"/>
        <v>1130</v>
      </c>
      <c r="J49" t="s">
        <v>25</v>
      </c>
      <c r="K49" s="3" t="s">
        <v>28</v>
      </c>
      <c r="L49" s="3" t="s">
        <v>28</v>
      </c>
      <c r="M49" s="3" t="s">
        <v>26</v>
      </c>
      <c r="N49" s="1" t="s">
        <v>175</v>
      </c>
      <c r="O49" s="1" t="s">
        <v>175</v>
      </c>
      <c r="P49" t="b">
        <f>IF(COUNTIF(carcinogens!$A$2:$A$35,F49),TRUE,FALSE)</f>
        <v>0</v>
      </c>
      <c r="Q49" t="b">
        <f t="shared" si="10"/>
        <v>0</v>
      </c>
      <c r="R49" t="b">
        <f t="shared" si="7"/>
        <v>0</v>
      </c>
      <c r="S49" s="3">
        <f t="shared" si="1"/>
        <v>0</v>
      </c>
      <c r="T49" s="3">
        <f t="shared" si="2"/>
        <v>0</v>
      </c>
      <c r="U49" s="3">
        <f t="shared" si="3"/>
        <v>0</v>
      </c>
      <c r="V49" s="3">
        <f t="shared" si="8"/>
        <v>0</v>
      </c>
      <c r="W49" s="3">
        <v>0</v>
      </c>
      <c r="X49" s="3">
        <f t="shared" si="4"/>
        <v>1130</v>
      </c>
      <c r="Y49" s="3">
        <f t="shared" si="9"/>
        <v>1.1299999999999999</v>
      </c>
      <c r="Z49" t="b">
        <f t="shared" si="5"/>
        <v>1</v>
      </c>
      <c r="AA49">
        <v>3</v>
      </c>
      <c r="AB49" t="str">
        <f>VLOOKUP(C49,'Feedstock source'!$A$1:$B$8,2,FALSE)</f>
        <v>wood</v>
      </c>
      <c r="AC49" t="str">
        <f>VLOOKUP($F49,'PAHs abbreviations'!$A$2:$B$17,2,FALSE)</f>
        <v>Pyr</v>
      </c>
    </row>
    <row r="50" spans="1:29">
      <c r="A50" t="s">
        <v>123</v>
      </c>
      <c r="B50" t="s">
        <v>123</v>
      </c>
      <c r="C50" t="s">
        <v>137</v>
      </c>
      <c r="D50">
        <v>600</v>
      </c>
      <c r="E50" t="s">
        <v>15</v>
      </c>
      <c r="F50" t="s">
        <v>83</v>
      </c>
      <c r="G50" t="s">
        <v>76</v>
      </c>
      <c r="H50" s="3" t="s">
        <v>148</v>
      </c>
      <c r="I50" s="3">
        <v>2.5</v>
      </c>
      <c r="J50" t="s">
        <v>24</v>
      </c>
      <c r="K50" s="3" t="s">
        <v>148</v>
      </c>
      <c r="N50" s="1" t="s">
        <v>175</v>
      </c>
      <c r="O50" s="1" t="s">
        <v>175</v>
      </c>
      <c r="P50" t="b">
        <f>IF(COUNTIF(carcinogens!$A$2:$A$35,F50),TRUE,FALSE)</f>
        <v>1</v>
      </c>
      <c r="Q50" t="b">
        <f>IF(ISNUMBER(H50),FALSE,TRUE)</f>
        <v>1</v>
      </c>
      <c r="R50" t="b">
        <f>IF(ISNUMBER(I50),FALSE,TRUE)</f>
        <v>0</v>
      </c>
      <c r="S50" s="3">
        <f t="shared" ref="S50:S81" si="11">IF(ISNUMBER(K50),K50,0)</f>
        <v>0</v>
      </c>
      <c r="V50" s="3">
        <f t="shared" si="8"/>
        <v>0</v>
      </c>
      <c r="W50" s="3">
        <v>0</v>
      </c>
      <c r="X50" s="3">
        <f t="shared" si="4"/>
        <v>0</v>
      </c>
      <c r="Y50" s="3">
        <f t="shared" si="9"/>
        <v>0</v>
      </c>
      <c r="Z50" t="b">
        <f t="shared" si="5"/>
        <v>1</v>
      </c>
      <c r="AA50">
        <v>1</v>
      </c>
      <c r="AB50" t="str">
        <f>VLOOKUP(C50,'Feedstock source'!$A$1:$B$8,2,FALSE)</f>
        <v>reject</v>
      </c>
      <c r="AC50" t="e">
        <f>VLOOKUP($F50,'PAHs abbreviations'!$A$2:$B$17,2,FALSE)</f>
        <v>#N/A</v>
      </c>
    </row>
    <row r="51" spans="1:29">
      <c r="A51" t="s">
        <v>123</v>
      </c>
      <c r="B51" t="s">
        <v>123</v>
      </c>
      <c r="C51" t="s">
        <v>137</v>
      </c>
      <c r="D51">
        <v>600</v>
      </c>
      <c r="E51" t="s">
        <v>15</v>
      </c>
      <c r="F51" t="s">
        <v>92</v>
      </c>
      <c r="G51" t="s">
        <v>76</v>
      </c>
      <c r="H51" s="3" t="s">
        <v>150</v>
      </c>
      <c r="I51" s="3">
        <v>1.5</v>
      </c>
      <c r="J51" t="s">
        <v>24</v>
      </c>
      <c r="K51" s="3" t="s">
        <v>150</v>
      </c>
      <c r="N51" s="1" t="s">
        <v>175</v>
      </c>
      <c r="O51" s="1" t="s">
        <v>175</v>
      </c>
      <c r="P51" t="b">
        <f>IF(COUNTIF(carcinogens!$A$2:$A$35,F51),TRUE,FALSE)</f>
        <v>1</v>
      </c>
      <c r="Q51" t="b">
        <f t="shared" si="10"/>
        <v>1</v>
      </c>
      <c r="R51" t="b">
        <f t="shared" ref="R51:R114" si="12">IF(ISNUMBER(I51),FALSE,TRUE)</f>
        <v>0</v>
      </c>
      <c r="S51" s="3">
        <f t="shared" si="11"/>
        <v>0</v>
      </c>
      <c r="V51" s="3">
        <f t="shared" si="8"/>
        <v>0</v>
      </c>
      <c r="W51" s="3">
        <v>0</v>
      </c>
      <c r="X51" s="3">
        <f t="shared" si="4"/>
        <v>0</v>
      </c>
      <c r="Y51" s="3">
        <f t="shared" si="9"/>
        <v>0</v>
      </c>
      <c r="Z51" t="b">
        <f t="shared" si="5"/>
        <v>1</v>
      </c>
      <c r="AA51">
        <v>1</v>
      </c>
      <c r="AB51" t="str">
        <f>VLOOKUP(C51,'Feedstock source'!$A$1:$B$8,2,FALSE)</f>
        <v>reject</v>
      </c>
      <c r="AC51" t="e">
        <f>VLOOKUP($F51,'PAHs abbreviations'!$A$2:$B$17,2,FALSE)</f>
        <v>#N/A</v>
      </c>
    </row>
    <row r="52" spans="1:29">
      <c r="A52" t="s">
        <v>123</v>
      </c>
      <c r="B52" t="s">
        <v>123</v>
      </c>
      <c r="C52" t="s">
        <v>137</v>
      </c>
      <c r="D52">
        <v>600</v>
      </c>
      <c r="E52" t="s">
        <v>15</v>
      </c>
      <c r="F52" t="s">
        <v>93</v>
      </c>
      <c r="G52" t="s">
        <v>76</v>
      </c>
      <c r="H52" s="3" t="s">
        <v>150</v>
      </c>
      <c r="I52" s="3">
        <v>1.5</v>
      </c>
      <c r="J52" t="s">
        <v>24</v>
      </c>
      <c r="K52" s="3" t="s">
        <v>150</v>
      </c>
      <c r="N52" s="1" t="s">
        <v>175</v>
      </c>
      <c r="O52" s="1" t="s">
        <v>175</v>
      </c>
      <c r="P52" t="b">
        <f>IF(COUNTIF(carcinogens!$A$2:$A$35,F52),TRUE,FALSE)</f>
        <v>1</v>
      </c>
      <c r="Q52" t="b">
        <f t="shared" si="10"/>
        <v>1</v>
      </c>
      <c r="R52" t="b">
        <f t="shared" si="12"/>
        <v>0</v>
      </c>
      <c r="S52" s="3">
        <f t="shared" si="11"/>
        <v>0</v>
      </c>
      <c r="V52" s="3">
        <f t="shared" si="8"/>
        <v>0</v>
      </c>
      <c r="W52" s="3">
        <v>0</v>
      </c>
      <c r="X52" s="3">
        <f t="shared" si="4"/>
        <v>0</v>
      </c>
      <c r="Y52" s="3">
        <f t="shared" si="9"/>
        <v>0</v>
      </c>
      <c r="Z52" t="b">
        <f t="shared" si="5"/>
        <v>1</v>
      </c>
      <c r="AA52">
        <v>1</v>
      </c>
      <c r="AB52" t="str">
        <f>VLOOKUP(C52,'Feedstock source'!$A$1:$B$8,2,FALSE)</f>
        <v>reject</v>
      </c>
      <c r="AC52" t="e">
        <f>VLOOKUP($F52,'PAHs abbreviations'!$A$2:$B$17,2,FALSE)</f>
        <v>#N/A</v>
      </c>
    </row>
    <row r="53" spans="1:29">
      <c r="A53" t="s">
        <v>123</v>
      </c>
      <c r="B53" t="s">
        <v>123</v>
      </c>
      <c r="C53" t="s">
        <v>137</v>
      </c>
      <c r="D53">
        <v>600</v>
      </c>
      <c r="E53" t="s">
        <v>15</v>
      </c>
      <c r="F53" t="s">
        <v>80</v>
      </c>
      <c r="G53" t="s">
        <v>76</v>
      </c>
      <c r="H53" s="3" t="s">
        <v>99</v>
      </c>
      <c r="I53" s="3">
        <v>0.5</v>
      </c>
      <c r="J53" t="s">
        <v>24</v>
      </c>
      <c r="K53" s="3" t="s">
        <v>99</v>
      </c>
      <c r="N53" s="1" t="s">
        <v>175</v>
      </c>
      <c r="O53" s="1" t="s">
        <v>175</v>
      </c>
      <c r="P53" t="b">
        <f>IF(COUNTIF(carcinogens!$A$2:$A$35,F53),TRUE,FALSE)</f>
        <v>1</v>
      </c>
      <c r="Q53" t="b">
        <f t="shared" si="10"/>
        <v>1</v>
      </c>
      <c r="R53" t="b">
        <f t="shared" si="12"/>
        <v>0</v>
      </c>
      <c r="S53" s="3">
        <f t="shared" si="11"/>
        <v>0</v>
      </c>
      <c r="V53" s="3">
        <f t="shared" si="8"/>
        <v>0</v>
      </c>
      <c r="W53" s="3">
        <v>0</v>
      </c>
      <c r="X53" s="3">
        <f t="shared" si="4"/>
        <v>0</v>
      </c>
      <c r="Y53" s="3">
        <f t="shared" si="9"/>
        <v>0</v>
      </c>
      <c r="Z53" t="b">
        <f t="shared" si="5"/>
        <v>1</v>
      </c>
      <c r="AA53">
        <v>1</v>
      </c>
      <c r="AB53" t="str">
        <f>VLOOKUP(C53,'Feedstock source'!$A$1:$B$8,2,FALSE)</f>
        <v>reject</v>
      </c>
      <c r="AC53" t="e">
        <f>VLOOKUP($F53,'PAHs abbreviations'!$A$2:$B$17,2,FALSE)</f>
        <v>#N/A</v>
      </c>
    </row>
    <row r="54" spans="1:29">
      <c r="A54" t="s">
        <v>123</v>
      </c>
      <c r="B54" t="s">
        <v>123</v>
      </c>
      <c r="C54" t="s">
        <v>137</v>
      </c>
      <c r="D54">
        <v>600</v>
      </c>
      <c r="E54" t="s">
        <v>15</v>
      </c>
      <c r="F54" t="s">
        <v>88</v>
      </c>
      <c r="G54" t="s">
        <v>76</v>
      </c>
      <c r="H54" s="3" t="s">
        <v>99</v>
      </c>
      <c r="I54" s="3">
        <v>0.5</v>
      </c>
      <c r="J54" t="s">
        <v>24</v>
      </c>
      <c r="K54" s="3" t="s">
        <v>99</v>
      </c>
      <c r="N54" s="1" t="s">
        <v>175</v>
      </c>
      <c r="O54" s="1" t="s">
        <v>175</v>
      </c>
      <c r="P54" t="b">
        <f>IF(COUNTIF(carcinogens!$A$2:$A$35,F54),TRUE,FALSE)</f>
        <v>1</v>
      </c>
      <c r="Q54" t="b">
        <f t="shared" si="10"/>
        <v>1</v>
      </c>
      <c r="R54" t="b">
        <f t="shared" si="12"/>
        <v>0</v>
      </c>
      <c r="S54" s="3">
        <f t="shared" si="11"/>
        <v>0</v>
      </c>
      <c r="V54" s="3">
        <f t="shared" si="8"/>
        <v>0</v>
      </c>
      <c r="W54" s="3">
        <v>0</v>
      </c>
      <c r="X54" s="3">
        <f t="shared" si="4"/>
        <v>0</v>
      </c>
      <c r="Y54" s="3">
        <f t="shared" si="9"/>
        <v>0</v>
      </c>
      <c r="Z54" t="b">
        <f t="shared" si="5"/>
        <v>1</v>
      </c>
      <c r="AA54">
        <v>1</v>
      </c>
      <c r="AB54" t="str">
        <f>VLOOKUP(C54,'Feedstock source'!$A$1:$B$8,2,FALSE)</f>
        <v>reject</v>
      </c>
      <c r="AC54" t="e">
        <f>VLOOKUP($F54,'PAHs abbreviations'!$A$2:$B$17,2,FALSE)</f>
        <v>#N/A</v>
      </c>
    </row>
    <row r="55" spans="1:29">
      <c r="A55" t="s">
        <v>123</v>
      </c>
      <c r="B55" t="s">
        <v>123</v>
      </c>
      <c r="C55" t="s">
        <v>137</v>
      </c>
      <c r="D55">
        <v>600</v>
      </c>
      <c r="E55" t="s">
        <v>15</v>
      </c>
      <c r="F55" t="s">
        <v>81</v>
      </c>
      <c r="G55" t="s">
        <v>76</v>
      </c>
      <c r="H55" s="3" t="s">
        <v>99</v>
      </c>
      <c r="I55" s="3">
        <v>0.5</v>
      </c>
      <c r="J55" t="s">
        <v>24</v>
      </c>
      <c r="K55" s="3" t="s">
        <v>99</v>
      </c>
      <c r="N55" s="1" t="s">
        <v>175</v>
      </c>
      <c r="O55" s="1" t="s">
        <v>175</v>
      </c>
      <c r="P55" t="b">
        <f>IF(COUNTIF(carcinogens!$A$2:$A$35,F55),TRUE,FALSE)</f>
        <v>1</v>
      </c>
      <c r="Q55" t="b">
        <f t="shared" si="10"/>
        <v>1</v>
      </c>
      <c r="R55" t="b">
        <f t="shared" si="12"/>
        <v>0</v>
      </c>
      <c r="S55" s="3">
        <f t="shared" si="11"/>
        <v>0</v>
      </c>
      <c r="V55" s="3">
        <f t="shared" si="8"/>
        <v>0</v>
      </c>
      <c r="W55" s="3">
        <v>0</v>
      </c>
      <c r="X55" s="3">
        <f t="shared" si="4"/>
        <v>0</v>
      </c>
      <c r="Y55" s="3">
        <f t="shared" si="9"/>
        <v>0</v>
      </c>
      <c r="Z55" t="b">
        <f t="shared" si="5"/>
        <v>1</v>
      </c>
      <c r="AA55">
        <v>1</v>
      </c>
      <c r="AB55" t="str">
        <f>VLOOKUP(C55,'Feedstock source'!$A$1:$B$8,2,FALSE)</f>
        <v>reject</v>
      </c>
      <c r="AC55" t="e">
        <f>VLOOKUP($F55,'PAHs abbreviations'!$A$2:$B$17,2,FALSE)</f>
        <v>#N/A</v>
      </c>
    </row>
    <row r="56" spans="1:29">
      <c r="A56" t="s">
        <v>123</v>
      </c>
      <c r="B56" t="s">
        <v>123</v>
      </c>
      <c r="C56" t="s">
        <v>137</v>
      </c>
      <c r="D56">
        <v>600</v>
      </c>
      <c r="E56" t="s">
        <v>15</v>
      </c>
      <c r="F56" t="s">
        <v>89</v>
      </c>
      <c r="G56" t="s">
        <v>76</v>
      </c>
      <c r="H56" s="3" t="s">
        <v>99</v>
      </c>
      <c r="I56" s="3">
        <v>0.5</v>
      </c>
      <c r="J56" t="s">
        <v>24</v>
      </c>
      <c r="K56" s="3" t="s">
        <v>99</v>
      </c>
      <c r="N56" s="1" t="s">
        <v>175</v>
      </c>
      <c r="O56" s="1" t="s">
        <v>175</v>
      </c>
      <c r="P56" t="b">
        <f>IF(COUNTIF(carcinogens!$A$2:$A$35,F56),TRUE,FALSE)</f>
        <v>1</v>
      </c>
      <c r="Q56" t="b">
        <f t="shared" si="10"/>
        <v>1</v>
      </c>
      <c r="R56" t="b">
        <f t="shared" si="12"/>
        <v>0</v>
      </c>
      <c r="S56" s="3">
        <f t="shared" si="11"/>
        <v>0</v>
      </c>
      <c r="V56" s="3">
        <f t="shared" si="8"/>
        <v>0</v>
      </c>
      <c r="W56" s="3">
        <v>0</v>
      </c>
      <c r="X56" s="3">
        <f t="shared" si="4"/>
        <v>0</v>
      </c>
      <c r="Y56" s="3">
        <f t="shared" si="9"/>
        <v>0</v>
      </c>
      <c r="Z56" t="b">
        <f t="shared" si="5"/>
        <v>1</v>
      </c>
      <c r="AA56">
        <v>1</v>
      </c>
      <c r="AB56" t="str">
        <f>VLOOKUP(C56,'Feedstock source'!$A$1:$B$8,2,FALSE)</f>
        <v>reject</v>
      </c>
      <c r="AC56" t="e">
        <f>VLOOKUP($F56,'PAHs abbreviations'!$A$2:$B$17,2,FALSE)</f>
        <v>#N/A</v>
      </c>
    </row>
    <row r="57" spans="1:29">
      <c r="A57" t="s">
        <v>123</v>
      </c>
      <c r="B57" t="s">
        <v>123</v>
      </c>
      <c r="C57" t="s">
        <v>137</v>
      </c>
      <c r="D57">
        <v>600</v>
      </c>
      <c r="E57" t="s">
        <v>15</v>
      </c>
      <c r="F57" t="s">
        <v>82</v>
      </c>
      <c r="G57" t="s">
        <v>76</v>
      </c>
      <c r="H57" s="3" t="s">
        <v>99</v>
      </c>
      <c r="I57" s="3">
        <v>0.5</v>
      </c>
      <c r="J57" t="s">
        <v>24</v>
      </c>
      <c r="K57" s="3" t="s">
        <v>99</v>
      </c>
      <c r="N57" s="1" t="s">
        <v>175</v>
      </c>
      <c r="O57" s="1" t="s">
        <v>175</v>
      </c>
      <c r="P57" t="b">
        <f>IF(COUNTIF(carcinogens!$A$2:$A$35,F57),TRUE,FALSE)</f>
        <v>1</v>
      </c>
      <c r="Q57" t="b">
        <f t="shared" si="10"/>
        <v>1</v>
      </c>
      <c r="R57" t="b">
        <f t="shared" si="12"/>
        <v>0</v>
      </c>
      <c r="S57" s="3">
        <f t="shared" si="11"/>
        <v>0</v>
      </c>
      <c r="V57" s="3">
        <f t="shared" si="8"/>
        <v>0</v>
      </c>
      <c r="W57" s="3">
        <v>0</v>
      </c>
      <c r="X57" s="3">
        <f t="shared" si="4"/>
        <v>0</v>
      </c>
      <c r="Y57" s="3">
        <f t="shared" si="9"/>
        <v>0</v>
      </c>
      <c r="Z57" t="b">
        <f t="shared" si="5"/>
        <v>1</v>
      </c>
      <c r="AA57">
        <v>1</v>
      </c>
      <c r="AB57" t="str">
        <f>VLOOKUP(C57,'Feedstock source'!$A$1:$B$8,2,FALSE)</f>
        <v>reject</v>
      </c>
      <c r="AC57" t="e">
        <f>VLOOKUP($F57,'PAHs abbreviations'!$A$2:$B$17,2,FALSE)</f>
        <v>#N/A</v>
      </c>
    </row>
    <row r="58" spans="1:29">
      <c r="A58" t="s">
        <v>123</v>
      </c>
      <c r="B58" t="s">
        <v>123</v>
      </c>
      <c r="C58" t="s">
        <v>137</v>
      </c>
      <c r="D58">
        <v>600</v>
      </c>
      <c r="E58" t="s">
        <v>15</v>
      </c>
      <c r="F58" t="s">
        <v>90</v>
      </c>
      <c r="G58" t="s">
        <v>76</v>
      </c>
      <c r="H58" s="3" t="s">
        <v>99</v>
      </c>
      <c r="I58" s="3">
        <v>0.5</v>
      </c>
      <c r="J58" t="s">
        <v>24</v>
      </c>
      <c r="K58" s="3" t="s">
        <v>99</v>
      </c>
      <c r="N58" s="1" t="s">
        <v>175</v>
      </c>
      <c r="O58" s="1" t="s">
        <v>175</v>
      </c>
      <c r="P58" t="b">
        <f>IF(COUNTIF(carcinogens!$A$2:$A$35,F58),TRUE,FALSE)</f>
        <v>1</v>
      </c>
      <c r="Q58" t="b">
        <f t="shared" si="10"/>
        <v>1</v>
      </c>
      <c r="R58" t="b">
        <f t="shared" si="12"/>
        <v>0</v>
      </c>
      <c r="S58" s="3">
        <f t="shared" si="11"/>
        <v>0</v>
      </c>
      <c r="V58" s="3">
        <f t="shared" si="8"/>
        <v>0</v>
      </c>
      <c r="W58" s="3">
        <v>0</v>
      </c>
      <c r="X58" s="3">
        <f t="shared" si="4"/>
        <v>0</v>
      </c>
      <c r="Y58" s="3">
        <f t="shared" si="9"/>
        <v>0</v>
      </c>
      <c r="Z58" t="b">
        <f t="shared" si="5"/>
        <v>1</v>
      </c>
      <c r="AA58">
        <v>1</v>
      </c>
      <c r="AB58" t="str">
        <f>VLOOKUP(C58,'Feedstock source'!$A$1:$B$8,2,FALSE)</f>
        <v>reject</v>
      </c>
      <c r="AC58" t="e">
        <f>VLOOKUP($F58,'PAHs abbreviations'!$A$2:$B$17,2,FALSE)</f>
        <v>#N/A</v>
      </c>
    </row>
    <row r="59" spans="1:29">
      <c r="A59" t="s">
        <v>123</v>
      </c>
      <c r="B59" t="s">
        <v>123</v>
      </c>
      <c r="C59" t="s">
        <v>137</v>
      </c>
      <c r="D59">
        <v>600</v>
      </c>
      <c r="E59" t="s">
        <v>15</v>
      </c>
      <c r="F59" t="s">
        <v>79</v>
      </c>
      <c r="G59" t="s">
        <v>76</v>
      </c>
      <c r="H59" s="3" t="s">
        <v>99</v>
      </c>
      <c r="I59" s="3">
        <v>0.5</v>
      </c>
      <c r="J59" t="s">
        <v>24</v>
      </c>
      <c r="K59" s="3" t="s">
        <v>99</v>
      </c>
      <c r="N59" s="1" t="s">
        <v>175</v>
      </c>
      <c r="O59" s="1" t="s">
        <v>175</v>
      </c>
      <c r="P59" t="b">
        <f>IF(COUNTIF(carcinogens!$A$2:$A$35,F59),TRUE,FALSE)</f>
        <v>1</v>
      </c>
      <c r="Q59" t="b">
        <f t="shared" si="10"/>
        <v>1</v>
      </c>
      <c r="R59" t="b">
        <f t="shared" si="12"/>
        <v>0</v>
      </c>
      <c r="S59" s="3">
        <f t="shared" si="11"/>
        <v>0</v>
      </c>
      <c r="V59" s="3">
        <f t="shared" si="8"/>
        <v>0</v>
      </c>
      <c r="W59" s="3">
        <v>0</v>
      </c>
      <c r="X59" s="3">
        <f t="shared" si="4"/>
        <v>0</v>
      </c>
      <c r="Y59" s="3">
        <f t="shared" si="9"/>
        <v>0</v>
      </c>
      <c r="Z59" t="b">
        <f t="shared" si="5"/>
        <v>1</v>
      </c>
      <c r="AA59">
        <v>1</v>
      </c>
      <c r="AB59" t="str">
        <f>VLOOKUP(C59,'Feedstock source'!$A$1:$B$8,2,FALSE)</f>
        <v>reject</v>
      </c>
      <c r="AC59" t="e">
        <f>VLOOKUP($F59,'PAHs abbreviations'!$A$2:$B$17,2,FALSE)</f>
        <v>#N/A</v>
      </c>
    </row>
    <row r="60" spans="1:29">
      <c r="A60" t="s">
        <v>123</v>
      </c>
      <c r="B60" t="s">
        <v>123</v>
      </c>
      <c r="C60" t="s">
        <v>137</v>
      </c>
      <c r="D60">
        <v>600</v>
      </c>
      <c r="E60" t="s">
        <v>15</v>
      </c>
      <c r="F60" t="s">
        <v>86</v>
      </c>
      <c r="G60" t="s">
        <v>76</v>
      </c>
      <c r="H60" s="3" t="s">
        <v>99</v>
      </c>
      <c r="I60" s="3">
        <v>0.5</v>
      </c>
      <c r="J60" t="s">
        <v>24</v>
      </c>
      <c r="K60" s="3" t="s">
        <v>99</v>
      </c>
      <c r="N60" s="1" t="s">
        <v>175</v>
      </c>
      <c r="O60" s="1" t="s">
        <v>175</v>
      </c>
      <c r="P60" t="b">
        <f>IF(COUNTIF(carcinogens!$A$2:$A$35,F60),TRUE,FALSE)</f>
        <v>1</v>
      </c>
      <c r="Q60" t="b">
        <f t="shared" si="10"/>
        <v>1</v>
      </c>
      <c r="R60" t="b">
        <f t="shared" si="12"/>
        <v>0</v>
      </c>
      <c r="S60" s="3">
        <f t="shared" si="11"/>
        <v>0</v>
      </c>
      <c r="V60" s="3">
        <f t="shared" si="8"/>
        <v>0</v>
      </c>
      <c r="W60" s="3">
        <v>0</v>
      </c>
      <c r="X60" s="3">
        <f t="shared" si="4"/>
        <v>0</v>
      </c>
      <c r="Y60" s="3">
        <f t="shared" si="9"/>
        <v>0</v>
      </c>
      <c r="Z60" t="b">
        <f t="shared" si="5"/>
        <v>1</v>
      </c>
      <c r="AA60">
        <v>1</v>
      </c>
      <c r="AB60" t="str">
        <f>VLOOKUP(C60,'Feedstock source'!$A$1:$B$8,2,FALSE)</f>
        <v>reject</v>
      </c>
      <c r="AC60" t="e">
        <f>VLOOKUP($F60,'PAHs abbreviations'!$A$2:$B$17,2,FALSE)</f>
        <v>#N/A</v>
      </c>
    </row>
    <row r="61" spans="1:29">
      <c r="A61" t="s">
        <v>123</v>
      </c>
      <c r="B61" t="s">
        <v>123</v>
      </c>
      <c r="C61" t="s">
        <v>137</v>
      </c>
      <c r="D61">
        <v>600</v>
      </c>
      <c r="E61" t="s">
        <v>15</v>
      </c>
      <c r="F61" t="s">
        <v>91</v>
      </c>
      <c r="G61" t="s">
        <v>76</v>
      </c>
      <c r="H61" s="3" t="s">
        <v>99</v>
      </c>
      <c r="I61" s="3">
        <v>0.5</v>
      </c>
      <c r="J61" t="s">
        <v>24</v>
      </c>
      <c r="K61" s="3" t="s">
        <v>99</v>
      </c>
      <c r="N61" s="1" t="s">
        <v>175</v>
      </c>
      <c r="O61" s="1" t="s">
        <v>175</v>
      </c>
      <c r="P61" t="b">
        <f>IF(COUNTIF(carcinogens!$A$2:$A$35,F61),TRUE,FALSE)</f>
        <v>1</v>
      </c>
      <c r="Q61" t="b">
        <f t="shared" si="10"/>
        <v>1</v>
      </c>
      <c r="R61" t="b">
        <f t="shared" si="12"/>
        <v>0</v>
      </c>
      <c r="S61" s="3">
        <f t="shared" si="11"/>
        <v>0</v>
      </c>
      <c r="V61" s="3">
        <f t="shared" si="8"/>
        <v>0</v>
      </c>
      <c r="W61" s="3">
        <v>0</v>
      </c>
      <c r="X61" s="3">
        <f t="shared" si="4"/>
        <v>0</v>
      </c>
      <c r="Y61" s="3">
        <f t="shared" si="9"/>
        <v>0</v>
      </c>
      <c r="Z61" t="b">
        <f t="shared" si="5"/>
        <v>1</v>
      </c>
      <c r="AA61">
        <v>1</v>
      </c>
      <c r="AB61" t="str">
        <f>VLOOKUP(C61,'Feedstock source'!$A$1:$B$8,2,FALSE)</f>
        <v>reject</v>
      </c>
      <c r="AC61" t="e">
        <f>VLOOKUP($F61,'PAHs abbreviations'!$A$2:$B$17,2,FALSE)</f>
        <v>#N/A</v>
      </c>
    </row>
    <row r="62" spans="1:29">
      <c r="A62" t="s">
        <v>123</v>
      </c>
      <c r="B62" t="s">
        <v>123</v>
      </c>
      <c r="C62" t="s">
        <v>137</v>
      </c>
      <c r="D62">
        <v>600</v>
      </c>
      <c r="E62" t="s">
        <v>15</v>
      </c>
      <c r="F62" t="s">
        <v>87</v>
      </c>
      <c r="G62" t="s">
        <v>76</v>
      </c>
      <c r="H62" s="3" t="s">
        <v>99</v>
      </c>
      <c r="I62" s="3">
        <v>0.5</v>
      </c>
      <c r="J62" t="s">
        <v>24</v>
      </c>
      <c r="K62" s="3" t="s">
        <v>99</v>
      </c>
      <c r="N62" s="1" t="s">
        <v>175</v>
      </c>
      <c r="O62" s="1" t="s">
        <v>175</v>
      </c>
      <c r="P62" t="b">
        <f>IF(COUNTIF(carcinogens!$A$2:$A$35,F62),TRUE,FALSE)</f>
        <v>1</v>
      </c>
      <c r="Q62" t="b">
        <f t="shared" si="10"/>
        <v>1</v>
      </c>
      <c r="R62" t="b">
        <f t="shared" si="12"/>
        <v>0</v>
      </c>
      <c r="S62" s="3">
        <f t="shared" si="11"/>
        <v>0</v>
      </c>
      <c r="V62" s="3">
        <f t="shared" si="8"/>
        <v>0</v>
      </c>
      <c r="W62" s="3">
        <v>0</v>
      </c>
      <c r="X62" s="3">
        <f t="shared" si="4"/>
        <v>0</v>
      </c>
      <c r="Y62" s="3">
        <f t="shared" si="9"/>
        <v>0</v>
      </c>
      <c r="Z62" t="b">
        <f t="shared" si="5"/>
        <v>1</v>
      </c>
      <c r="AA62">
        <v>1</v>
      </c>
      <c r="AB62" t="str">
        <f>VLOOKUP(C62,'Feedstock source'!$A$1:$B$8,2,FALSE)</f>
        <v>reject</v>
      </c>
      <c r="AC62" t="e">
        <f>VLOOKUP($F62,'PAHs abbreviations'!$A$2:$B$17,2,FALSE)</f>
        <v>#N/A</v>
      </c>
    </row>
    <row r="63" spans="1:29">
      <c r="A63" t="s">
        <v>123</v>
      </c>
      <c r="B63" t="s">
        <v>123</v>
      </c>
      <c r="C63" t="s">
        <v>137</v>
      </c>
      <c r="D63">
        <v>600</v>
      </c>
      <c r="E63" t="s">
        <v>15</v>
      </c>
      <c r="F63" t="s">
        <v>77</v>
      </c>
      <c r="G63" t="s">
        <v>76</v>
      </c>
      <c r="H63" s="3" t="s">
        <v>99</v>
      </c>
      <c r="I63" s="3">
        <v>0.5</v>
      </c>
      <c r="J63" t="s">
        <v>24</v>
      </c>
      <c r="K63" s="3" t="s">
        <v>99</v>
      </c>
      <c r="N63" s="1" t="s">
        <v>175</v>
      </c>
      <c r="O63" s="1" t="s">
        <v>175</v>
      </c>
      <c r="P63" t="b">
        <f>IF(COUNTIF(carcinogens!$A$2:$A$35,F63),TRUE,FALSE)</f>
        <v>1</v>
      </c>
      <c r="Q63" t="b">
        <f t="shared" si="10"/>
        <v>1</v>
      </c>
      <c r="R63" t="b">
        <f t="shared" si="12"/>
        <v>0</v>
      </c>
      <c r="S63" s="3">
        <f t="shared" si="11"/>
        <v>0</v>
      </c>
      <c r="V63" s="3">
        <f t="shared" si="8"/>
        <v>0</v>
      </c>
      <c r="W63" s="3">
        <v>0</v>
      </c>
      <c r="X63" s="3">
        <f t="shared" si="4"/>
        <v>0</v>
      </c>
      <c r="Y63" s="3">
        <f t="shared" si="9"/>
        <v>0</v>
      </c>
      <c r="Z63" t="b">
        <f t="shared" si="5"/>
        <v>1</v>
      </c>
      <c r="AA63">
        <v>1</v>
      </c>
      <c r="AB63" t="str">
        <f>VLOOKUP(C63,'Feedstock source'!$A$1:$B$8,2,FALSE)</f>
        <v>reject</v>
      </c>
      <c r="AC63" t="e">
        <f>VLOOKUP($F63,'PAHs abbreviations'!$A$2:$B$17,2,FALSE)</f>
        <v>#N/A</v>
      </c>
    </row>
    <row r="64" spans="1:29">
      <c r="A64" t="s">
        <v>123</v>
      </c>
      <c r="B64" t="s">
        <v>123</v>
      </c>
      <c r="C64" t="s">
        <v>137</v>
      </c>
      <c r="D64">
        <v>600</v>
      </c>
      <c r="E64" t="s">
        <v>15</v>
      </c>
      <c r="F64" t="s">
        <v>85</v>
      </c>
      <c r="G64" t="s">
        <v>76</v>
      </c>
      <c r="H64" s="3" t="s">
        <v>99</v>
      </c>
      <c r="I64" s="3">
        <v>0.5</v>
      </c>
      <c r="J64" t="s">
        <v>24</v>
      </c>
      <c r="K64" s="3" t="s">
        <v>99</v>
      </c>
      <c r="N64" s="1" t="s">
        <v>175</v>
      </c>
      <c r="O64" s="1" t="s">
        <v>175</v>
      </c>
      <c r="P64" t="b">
        <f>IF(COUNTIF(carcinogens!$A$2:$A$35,F64),TRUE,FALSE)</f>
        <v>1</v>
      </c>
      <c r="Q64" t="b">
        <f t="shared" si="10"/>
        <v>1</v>
      </c>
      <c r="R64" t="b">
        <f t="shared" si="12"/>
        <v>0</v>
      </c>
      <c r="S64" s="3">
        <f t="shared" si="11"/>
        <v>0</v>
      </c>
      <c r="V64" s="3">
        <f t="shared" si="8"/>
        <v>0</v>
      </c>
      <c r="W64" s="3">
        <v>0</v>
      </c>
      <c r="X64" s="3">
        <f t="shared" si="4"/>
        <v>0</v>
      </c>
      <c r="Y64" s="3">
        <f t="shared" si="9"/>
        <v>0</v>
      </c>
      <c r="Z64" t="b">
        <f t="shared" si="5"/>
        <v>1</v>
      </c>
      <c r="AA64">
        <v>1</v>
      </c>
      <c r="AB64" t="str">
        <f>VLOOKUP(C64,'Feedstock source'!$A$1:$B$8,2,FALSE)</f>
        <v>reject</v>
      </c>
      <c r="AC64" t="e">
        <f>VLOOKUP($F64,'PAHs abbreviations'!$A$2:$B$17,2,FALSE)</f>
        <v>#N/A</v>
      </c>
    </row>
    <row r="65" spans="1:29">
      <c r="A65" t="s">
        <v>123</v>
      </c>
      <c r="B65" t="s">
        <v>123</v>
      </c>
      <c r="C65" t="s">
        <v>137</v>
      </c>
      <c r="D65">
        <v>600</v>
      </c>
      <c r="E65" t="s">
        <v>15</v>
      </c>
      <c r="F65" t="s">
        <v>84</v>
      </c>
      <c r="G65" t="s">
        <v>76</v>
      </c>
      <c r="H65" s="3" t="s">
        <v>149</v>
      </c>
      <c r="I65" s="3">
        <v>5</v>
      </c>
      <c r="J65" t="s">
        <v>24</v>
      </c>
      <c r="K65" s="3" t="s">
        <v>149</v>
      </c>
      <c r="N65" s="1" t="s">
        <v>175</v>
      </c>
      <c r="O65" s="1" t="s">
        <v>175</v>
      </c>
      <c r="P65" t="b">
        <f>IF(COUNTIF(carcinogens!$A$2:$A$35,F65),TRUE,FALSE)</f>
        <v>1</v>
      </c>
      <c r="Q65" t="b">
        <f t="shared" si="10"/>
        <v>1</v>
      </c>
      <c r="R65" t="b">
        <f t="shared" si="12"/>
        <v>0</v>
      </c>
      <c r="S65" s="3">
        <f t="shared" si="11"/>
        <v>0</v>
      </c>
      <c r="V65" s="3">
        <f t="shared" si="8"/>
        <v>0</v>
      </c>
      <c r="W65" s="3">
        <v>0</v>
      </c>
      <c r="X65" s="3">
        <f t="shared" si="4"/>
        <v>0</v>
      </c>
      <c r="Y65" s="3">
        <f t="shared" si="9"/>
        <v>0</v>
      </c>
      <c r="Z65" t="b">
        <f t="shared" si="5"/>
        <v>1</v>
      </c>
      <c r="AA65">
        <v>1</v>
      </c>
      <c r="AB65" t="str">
        <f>VLOOKUP(C65,'Feedstock source'!$A$1:$B$8,2,FALSE)</f>
        <v>reject</v>
      </c>
      <c r="AC65" t="e">
        <f>VLOOKUP($F65,'PAHs abbreviations'!$A$2:$B$17,2,FALSE)</f>
        <v>#N/A</v>
      </c>
    </row>
    <row r="66" spans="1:29">
      <c r="A66" t="s">
        <v>123</v>
      </c>
      <c r="B66" t="s">
        <v>123</v>
      </c>
      <c r="C66" t="s">
        <v>137</v>
      </c>
      <c r="D66">
        <v>600</v>
      </c>
      <c r="E66" t="s">
        <v>15</v>
      </c>
      <c r="F66" t="s">
        <v>94</v>
      </c>
      <c r="G66" t="s">
        <v>76</v>
      </c>
      <c r="H66" s="3" t="s">
        <v>149</v>
      </c>
      <c r="I66" s="3">
        <v>5</v>
      </c>
      <c r="J66" t="s">
        <v>24</v>
      </c>
      <c r="K66" s="3" t="s">
        <v>149</v>
      </c>
      <c r="N66" s="1" t="s">
        <v>175</v>
      </c>
      <c r="O66" s="1" t="s">
        <v>175</v>
      </c>
      <c r="P66" t="b">
        <f>IF(COUNTIF(carcinogens!$A$2:$A$35,F66),TRUE,FALSE)</f>
        <v>1</v>
      </c>
      <c r="Q66" t="b">
        <f t="shared" ref="Q66:Q129" si="13">IF(ISNUMBER(H66),FALSE,TRUE)</f>
        <v>1</v>
      </c>
      <c r="R66" t="b">
        <f t="shared" si="12"/>
        <v>0</v>
      </c>
      <c r="S66" s="3">
        <f t="shared" si="11"/>
        <v>0</v>
      </c>
      <c r="V66" s="3">
        <f t="shared" si="8"/>
        <v>0</v>
      </c>
      <c r="W66" s="3">
        <v>0</v>
      </c>
      <c r="X66" s="3">
        <f t="shared" ref="X66:X129" si="14">IF(ISNUMBER(H66),H66-V66,0)</f>
        <v>0</v>
      </c>
      <c r="Y66" s="3">
        <f t="shared" si="9"/>
        <v>0</v>
      </c>
      <c r="Z66" t="b">
        <f t="shared" ref="Z66:Z129" si="15">IF(ISNUMBER(K66),FALSE,TRUE)</f>
        <v>1</v>
      </c>
      <c r="AA66">
        <v>1</v>
      </c>
      <c r="AB66" t="str">
        <f>VLOOKUP(C66,'Feedstock source'!$A$1:$B$8,2,FALSE)</f>
        <v>reject</v>
      </c>
      <c r="AC66" t="e">
        <f>VLOOKUP($F66,'PAHs abbreviations'!$A$2:$B$17,2,FALSE)</f>
        <v>#N/A</v>
      </c>
    </row>
    <row r="67" spans="1:29">
      <c r="A67" t="s">
        <v>123</v>
      </c>
      <c r="B67" t="s">
        <v>123</v>
      </c>
      <c r="C67" t="s">
        <v>137</v>
      </c>
      <c r="D67">
        <v>600</v>
      </c>
      <c r="E67" t="s">
        <v>15</v>
      </c>
      <c r="F67" t="s">
        <v>49</v>
      </c>
      <c r="G67" t="s">
        <v>46</v>
      </c>
      <c r="H67" s="3">
        <v>97</v>
      </c>
      <c r="I67" s="3">
        <v>97</v>
      </c>
      <c r="J67" t="s">
        <v>25</v>
      </c>
      <c r="K67" s="3" t="s">
        <v>28</v>
      </c>
      <c r="L67" s="3" t="s">
        <v>28</v>
      </c>
      <c r="M67" s="3" t="s">
        <v>28</v>
      </c>
      <c r="N67" s="1" t="s">
        <v>175</v>
      </c>
      <c r="O67" s="1" t="s">
        <v>175</v>
      </c>
      <c r="P67" t="b">
        <f>IF(COUNTIF(carcinogens!$A$2:$A$35,F67),TRUE,FALSE)</f>
        <v>0</v>
      </c>
      <c r="Q67" t="b">
        <f t="shared" si="13"/>
        <v>0</v>
      </c>
      <c r="R67" t="b">
        <f t="shared" si="12"/>
        <v>0</v>
      </c>
      <c r="S67" s="3">
        <f t="shared" si="11"/>
        <v>0</v>
      </c>
      <c r="T67" s="3">
        <f t="shared" ref="T67:T82" si="16">IF(ISNUMBER(L67),L67,0)</f>
        <v>0</v>
      </c>
      <c r="U67" s="3">
        <f t="shared" ref="U67:U82" si="17">IF(ISNUMBER(M67),M67,0)</f>
        <v>0</v>
      </c>
      <c r="V67" s="3">
        <f t="shared" ref="V67:V130" si="18">AVERAGE(S67:U67)</f>
        <v>0</v>
      </c>
      <c r="W67" s="3">
        <v>0</v>
      </c>
      <c r="X67" s="3">
        <f t="shared" si="14"/>
        <v>97</v>
      </c>
      <c r="Y67" s="3">
        <f t="shared" ref="Y67:Y130" si="19">X67/1000</f>
        <v>9.7000000000000003E-2</v>
      </c>
      <c r="Z67" t="b">
        <f t="shared" si="15"/>
        <v>1</v>
      </c>
      <c r="AA67">
        <v>3</v>
      </c>
      <c r="AB67" t="str">
        <f>VLOOKUP(C67,'Feedstock source'!$A$1:$B$8,2,FALSE)</f>
        <v>reject</v>
      </c>
      <c r="AC67" t="str">
        <f>VLOOKUP($F67,'PAHs abbreviations'!$A$2:$B$17,2,FALSE)</f>
        <v>Ace</v>
      </c>
    </row>
    <row r="68" spans="1:29">
      <c r="A68" t="s">
        <v>123</v>
      </c>
      <c r="B68" t="s">
        <v>123</v>
      </c>
      <c r="C68" t="s">
        <v>137</v>
      </c>
      <c r="D68">
        <v>600</v>
      </c>
      <c r="E68" t="s">
        <v>15</v>
      </c>
      <c r="F68" t="s">
        <v>48</v>
      </c>
      <c r="G68" t="s">
        <v>46</v>
      </c>
      <c r="H68" s="3">
        <v>537</v>
      </c>
      <c r="I68" s="3">
        <v>537</v>
      </c>
      <c r="J68" t="s">
        <v>25</v>
      </c>
      <c r="K68" s="3" t="s">
        <v>28</v>
      </c>
      <c r="L68" s="3" t="s">
        <v>28</v>
      </c>
      <c r="M68" s="3" t="s">
        <v>28</v>
      </c>
      <c r="N68" s="1" t="s">
        <v>175</v>
      </c>
      <c r="O68" s="1" t="s">
        <v>175</v>
      </c>
      <c r="P68" t="b">
        <f>IF(COUNTIF(carcinogens!$A$2:$A$35,F68),TRUE,FALSE)</f>
        <v>0</v>
      </c>
      <c r="Q68" t="b">
        <f t="shared" si="13"/>
        <v>0</v>
      </c>
      <c r="R68" t="b">
        <f t="shared" si="12"/>
        <v>0</v>
      </c>
      <c r="S68" s="3">
        <f t="shared" si="11"/>
        <v>0</v>
      </c>
      <c r="T68" s="3">
        <f t="shared" si="16"/>
        <v>0</v>
      </c>
      <c r="U68" s="3">
        <f t="shared" si="17"/>
        <v>0</v>
      </c>
      <c r="V68" s="3">
        <f t="shared" si="18"/>
        <v>0</v>
      </c>
      <c r="W68" s="3">
        <v>0</v>
      </c>
      <c r="X68" s="3">
        <f t="shared" si="14"/>
        <v>537</v>
      </c>
      <c r="Y68" s="3">
        <f t="shared" si="19"/>
        <v>0.53700000000000003</v>
      </c>
      <c r="Z68" t="b">
        <f t="shared" si="15"/>
        <v>1</v>
      </c>
      <c r="AA68">
        <v>3</v>
      </c>
      <c r="AB68" t="str">
        <f>VLOOKUP(C68,'Feedstock source'!$A$1:$B$8,2,FALSE)</f>
        <v>reject</v>
      </c>
      <c r="AC68" t="str">
        <f>VLOOKUP($F68,'PAHs abbreviations'!$A$2:$B$17,2,FALSE)</f>
        <v>Acy</v>
      </c>
    </row>
    <row r="69" spans="1:29">
      <c r="A69" t="s">
        <v>123</v>
      </c>
      <c r="B69" t="s">
        <v>123</v>
      </c>
      <c r="C69" t="s">
        <v>137</v>
      </c>
      <c r="D69">
        <v>600</v>
      </c>
      <c r="E69" t="s">
        <v>15</v>
      </c>
      <c r="F69" t="s">
        <v>52</v>
      </c>
      <c r="G69" t="s">
        <v>46</v>
      </c>
      <c r="H69" s="3">
        <v>105</v>
      </c>
      <c r="I69" s="3">
        <v>105</v>
      </c>
      <c r="J69" t="s">
        <v>25</v>
      </c>
      <c r="K69" s="3" t="s">
        <v>26</v>
      </c>
      <c r="L69" s="3" t="s">
        <v>26</v>
      </c>
      <c r="M69" s="3" t="s">
        <v>26</v>
      </c>
      <c r="N69" s="1" t="s">
        <v>175</v>
      </c>
      <c r="O69" s="1" t="s">
        <v>175</v>
      </c>
      <c r="P69" t="b">
        <f>IF(COUNTIF(carcinogens!$A$2:$A$35,F69),TRUE,FALSE)</f>
        <v>0</v>
      </c>
      <c r="Q69" t="b">
        <f t="shared" si="13"/>
        <v>0</v>
      </c>
      <c r="R69" t="b">
        <f t="shared" si="12"/>
        <v>0</v>
      </c>
      <c r="S69" s="3">
        <f t="shared" si="11"/>
        <v>0</v>
      </c>
      <c r="T69" s="3">
        <f t="shared" si="16"/>
        <v>0</v>
      </c>
      <c r="U69" s="3">
        <f t="shared" si="17"/>
        <v>0</v>
      </c>
      <c r="V69" s="3">
        <f t="shared" si="18"/>
        <v>0</v>
      </c>
      <c r="W69" s="3">
        <v>0</v>
      </c>
      <c r="X69" s="3">
        <f t="shared" si="14"/>
        <v>105</v>
      </c>
      <c r="Y69" s="3">
        <f t="shared" si="19"/>
        <v>0.105</v>
      </c>
      <c r="Z69" t="b">
        <f t="shared" si="15"/>
        <v>1</v>
      </c>
      <c r="AA69">
        <v>3</v>
      </c>
      <c r="AB69" t="str">
        <f>VLOOKUP(C69,'Feedstock source'!$A$1:$B$8,2,FALSE)</f>
        <v>reject</v>
      </c>
      <c r="AC69" t="str">
        <f>VLOOKUP($F69,'PAHs abbreviations'!$A$2:$B$17,2,FALSE)</f>
        <v>Ant</v>
      </c>
    </row>
    <row r="70" spans="1:29">
      <c r="A70" t="s">
        <v>123</v>
      </c>
      <c r="B70" t="s">
        <v>123</v>
      </c>
      <c r="C70" t="s">
        <v>137</v>
      </c>
      <c r="D70">
        <v>600</v>
      </c>
      <c r="E70" t="s">
        <v>15</v>
      </c>
      <c r="F70" t="s">
        <v>55</v>
      </c>
      <c r="G70" t="s">
        <v>46</v>
      </c>
      <c r="H70" s="3" t="s">
        <v>26</v>
      </c>
      <c r="I70" s="3">
        <v>1</v>
      </c>
      <c r="J70" t="s">
        <v>25</v>
      </c>
      <c r="K70" s="3" t="s">
        <v>26</v>
      </c>
      <c r="L70" s="3" t="s">
        <v>26</v>
      </c>
      <c r="M70" s="3" t="s">
        <v>26</v>
      </c>
      <c r="N70" s="1" t="s">
        <v>175</v>
      </c>
      <c r="O70" s="1" t="s">
        <v>175</v>
      </c>
      <c r="P70" t="b">
        <f>IF(COUNTIF(carcinogens!$A$2:$A$35,F70),TRUE,FALSE)</f>
        <v>1</v>
      </c>
      <c r="Q70" t="b">
        <f t="shared" si="13"/>
        <v>1</v>
      </c>
      <c r="R70" t="b">
        <f t="shared" si="12"/>
        <v>0</v>
      </c>
      <c r="S70" s="3">
        <f t="shared" si="11"/>
        <v>0</v>
      </c>
      <c r="T70" s="3">
        <f t="shared" si="16"/>
        <v>0</v>
      </c>
      <c r="U70" s="3">
        <f t="shared" si="17"/>
        <v>0</v>
      </c>
      <c r="V70" s="3">
        <f t="shared" si="18"/>
        <v>0</v>
      </c>
      <c r="W70" s="3">
        <v>0</v>
      </c>
      <c r="X70" s="3">
        <f t="shared" si="14"/>
        <v>0</v>
      </c>
      <c r="Y70" s="3">
        <f t="shared" si="19"/>
        <v>0</v>
      </c>
      <c r="Z70" t="b">
        <f t="shared" si="15"/>
        <v>1</v>
      </c>
      <c r="AA70">
        <v>3</v>
      </c>
      <c r="AB70" t="str">
        <f>VLOOKUP(C70,'Feedstock source'!$A$1:$B$8,2,FALSE)</f>
        <v>reject</v>
      </c>
      <c r="AC70" t="str">
        <f>VLOOKUP($F70,'PAHs abbreviations'!$A$2:$B$17,2,FALSE)</f>
        <v>B(a)A</v>
      </c>
    </row>
    <row r="71" spans="1:29">
      <c r="A71" t="s">
        <v>123</v>
      </c>
      <c r="B71" t="s">
        <v>123</v>
      </c>
      <c r="C71" t="s">
        <v>137</v>
      </c>
      <c r="D71">
        <v>600</v>
      </c>
      <c r="E71" t="s">
        <v>15</v>
      </c>
      <c r="F71" t="s">
        <v>59</v>
      </c>
      <c r="G71" t="s">
        <v>46</v>
      </c>
      <c r="H71" s="3" t="s">
        <v>26</v>
      </c>
      <c r="I71" s="3">
        <v>1</v>
      </c>
      <c r="J71" t="s">
        <v>25</v>
      </c>
      <c r="K71" s="3" t="s">
        <v>26</v>
      </c>
      <c r="L71" s="3" t="s">
        <v>26</v>
      </c>
      <c r="M71" s="3" t="s">
        <v>26</v>
      </c>
      <c r="N71" s="1" t="s">
        <v>175</v>
      </c>
      <c r="O71" s="1" t="s">
        <v>175</v>
      </c>
      <c r="P71" t="b">
        <f>IF(COUNTIF(carcinogens!$A$2:$A$35,F71),TRUE,FALSE)</f>
        <v>1</v>
      </c>
      <c r="Q71" t="b">
        <f t="shared" si="13"/>
        <v>1</v>
      </c>
      <c r="R71" t="b">
        <f t="shared" si="12"/>
        <v>0</v>
      </c>
      <c r="S71" s="3">
        <f t="shared" si="11"/>
        <v>0</v>
      </c>
      <c r="T71" s="3">
        <f t="shared" si="16"/>
        <v>0</v>
      </c>
      <c r="U71" s="3">
        <f t="shared" si="17"/>
        <v>0</v>
      </c>
      <c r="V71" s="3">
        <f t="shared" si="18"/>
        <v>0</v>
      </c>
      <c r="W71" s="3">
        <v>0</v>
      </c>
      <c r="X71" s="3">
        <f t="shared" si="14"/>
        <v>0</v>
      </c>
      <c r="Y71" s="3">
        <f t="shared" si="19"/>
        <v>0</v>
      </c>
      <c r="Z71" t="b">
        <f t="shared" si="15"/>
        <v>1</v>
      </c>
      <c r="AA71">
        <v>3</v>
      </c>
      <c r="AB71" t="str">
        <f>VLOOKUP(C71,'Feedstock source'!$A$1:$B$8,2,FALSE)</f>
        <v>reject</v>
      </c>
      <c r="AC71" t="str">
        <f>VLOOKUP($F71,'PAHs abbreviations'!$A$2:$B$17,2,FALSE)</f>
        <v>B(a)P</v>
      </c>
    </row>
    <row r="72" spans="1:29">
      <c r="A72" t="s">
        <v>123</v>
      </c>
      <c r="B72" t="s">
        <v>123</v>
      </c>
      <c r="C72" t="s">
        <v>137</v>
      </c>
      <c r="D72">
        <v>600</v>
      </c>
      <c r="E72" t="s">
        <v>15</v>
      </c>
      <c r="F72" t="s">
        <v>57</v>
      </c>
      <c r="G72" t="s">
        <v>46</v>
      </c>
      <c r="H72" s="3" t="s">
        <v>26</v>
      </c>
      <c r="I72" s="3">
        <v>1</v>
      </c>
      <c r="J72" t="s">
        <v>25</v>
      </c>
      <c r="K72" s="3" t="s">
        <v>26</v>
      </c>
      <c r="L72" s="3" t="s">
        <v>26</v>
      </c>
      <c r="M72" s="3" t="s">
        <v>26</v>
      </c>
      <c r="N72" s="1" t="s">
        <v>175</v>
      </c>
      <c r="O72" s="1" t="s">
        <v>175</v>
      </c>
      <c r="P72" t="b">
        <f>IF(COUNTIF(carcinogens!$A$2:$A$35,F72),TRUE,FALSE)</f>
        <v>1</v>
      </c>
      <c r="Q72" t="b">
        <f t="shared" si="13"/>
        <v>1</v>
      </c>
      <c r="R72" t="b">
        <f t="shared" si="12"/>
        <v>0</v>
      </c>
      <c r="S72" s="3">
        <f t="shared" si="11"/>
        <v>0</v>
      </c>
      <c r="T72" s="3">
        <f t="shared" si="16"/>
        <v>0</v>
      </c>
      <c r="U72" s="3">
        <f t="shared" si="17"/>
        <v>0</v>
      </c>
      <c r="V72" s="3">
        <f t="shared" si="18"/>
        <v>0</v>
      </c>
      <c r="W72" s="3">
        <v>0</v>
      </c>
      <c r="X72" s="3">
        <f t="shared" si="14"/>
        <v>0</v>
      </c>
      <c r="Y72" s="3">
        <f t="shared" si="19"/>
        <v>0</v>
      </c>
      <c r="Z72" t="b">
        <f t="shared" si="15"/>
        <v>1</v>
      </c>
      <c r="AA72">
        <v>3</v>
      </c>
      <c r="AB72" t="str">
        <f>VLOOKUP(C72,'Feedstock source'!$A$1:$B$8,2,FALSE)</f>
        <v>reject</v>
      </c>
      <c r="AC72" t="str">
        <f>VLOOKUP($F72,'PAHs abbreviations'!$A$2:$B$17,2,FALSE)</f>
        <v>B(b)F</v>
      </c>
    </row>
    <row r="73" spans="1:29">
      <c r="A73" t="s">
        <v>123</v>
      </c>
      <c r="B73" t="s">
        <v>123</v>
      </c>
      <c r="C73" t="s">
        <v>137</v>
      </c>
      <c r="D73">
        <v>600</v>
      </c>
      <c r="E73" t="s">
        <v>15</v>
      </c>
      <c r="F73" t="s">
        <v>61</v>
      </c>
      <c r="G73" t="s">
        <v>46</v>
      </c>
      <c r="H73" s="3" t="s">
        <v>26</v>
      </c>
      <c r="I73" s="3">
        <v>1</v>
      </c>
      <c r="J73" t="s">
        <v>25</v>
      </c>
      <c r="K73" s="3" t="s">
        <v>26</v>
      </c>
      <c r="L73" s="3" t="s">
        <v>26</v>
      </c>
      <c r="M73" s="3" t="s">
        <v>26</v>
      </c>
      <c r="N73" s="1" t="s">
        <v>175</v>
      </c>
      <c r="O73" s="1" t="s">
        <v>175</v>
      </c>
      <c r="P73" t="b">
        <f>IF(COUNTIF(carcinogens!$A$2:$A$35,F73),TRUE,FALSE)</f>
        <v>1</v>
      </c>
      <c r="Q73" t="b">
        <f t="shared" si="13"/>
        <v>1</v>
      </c>
      <c r="R73" t="b">
        <f t="shared" si="12"/>
        <v>0</v>
      </c>
      <c r="S73" s="3">
        <f t="shared" si="11"/>
        <v>0</v>
      </c>
      <c r="T73" s="3">
        <f t="shared" si="16"/>
        <v>0</v>
      </c>
      <c r="U73" s="3">
        <f t="shared" si="17"/>
        <v>0</v>
      </c>
      <c r="V73" s="3">
        <f t="shared" si="18"/>
        <v>0</v>
      </c>
      <c r="W73" s="3">
        <v>0</v>
      </c>
      <c r="X73" s="3">
        <f t="shared" si="14"/>
        <v>0</v>
      </c>
      <c r="Y73" s="3">
        <f t="shared" si="19"/>
        <v>0</v>
      </c>
      <c r="Z73" t="b">
        <f t="shared" si="15"/>
        <v>1</v>
      </c>
      <c r="AA73">
        <v>3</v>
      </c>
      <c r="AB73" t="str">
        <f>VLOOKUP(C73,'Feedstock source'!$A$1:$B$8,2,FALSE)</f>
        <v>reject</v>
      </c>
      <c r="AC73" t="str">
        <f>VLOOKUP($F73,'PAHs abbreviations'!$A$2:$B$17,2,FALSE)</f>
        <v>B(ghi)P</v>
      </c>
    </row>
    <row r="74" spans="1:29">
      <c r="A74" t="s">
        <v>123</v>
      </c>
      <c r="B74" t="s">
        <v>123</v>
      </c>
      <c r="C74" t="s">
        <v>137</v>
      </c>
      <c r="D74">
        <v>600</v>
      </c>
      <c r="E74" t="s">
        <v>15</v>
      </c>
      <c r="F74" t="s">
        <v>58</v>
      </c>
      <c r="G74" t="s">
        <v>46</v>
      </c>
      <c r="H74" s="3" t="s">
        <v>26</v>
      </c>
      <c r="I74" s="3">
        <v>1</v>
      </c>
      <c r="J74" t="s">
        <v>25</v>
      </c>
      <c r="K74" s="3" t="s">
        <v>26</v>
      </c>
      <c r="L74" s="3" t="s">
        <v>26</v>
      </c>
      <c r="M74" s="3" t="s">
        <v>26</v>
      </c>
      <c r="N74" s="1" t="s">
        <v>175</v>
      </c>
      <c r="O74" s="1" t="s">
        <v>175</v>
      </c>
      <c r="P74" t="b">
        <f>IF(COUNTIF(carcinogens!$A$2:$A$35,F74),TRUE,FALSE)</f>
        <v>1</v>
      </c>
      <c r="Q74" t="b">
        <f t="shared" si="13"/>
        <v>1</v>
      </c>
      <c r="R74" t="b">
        <f t="shared" si="12"/>
        <v>0</v>
      </c>
      <c r="S74" s="3">
        <f t="shared" si="11"/>
        <v>0</v>
      </c>
      <c r="T74" s="3">
        <f t="shared" si="16"/>
        <v>0</v>
      </c>
      <c r="U74" s="3">
        <f t="shared" si="17"/>
        <v>0</v>
      </c>
      <c r="V74" s="3">
        <f t="shared" si="18"/>
        <v>0</v>
      </c>
      <c r="W74" s="3">
        <v>0</v>
      </c>
      <c r="X74" s="3">
        <f t="shared" si="14"/>
        <v>0</v>
      </c>
      <c r="Y74" s="3">
        <f t="shared" si="19"/>
        <v>0</v>
      </c>
      <c r="Z74" t="b">
        <f t="shared" si="15"/>
        <v>1</v>
      </c>
      <c r="AA74">
        <v>3</v>
      </c>
      <c r="AB74" t="str">
        <f>VLOOKUP(C74,'Feedstock source'!$A$1:$B$8,2,FALSE)</f>
        <v>reject</v>
      </c>
      <c r="AC74" t="str">
        <f>VLOOKUP($F74,'PAHs abbreviations'!$A$2:$B$17,2,FALSE)</f>
        <v>B(k)F</v>
      </c>
    </row>
    <row r="75" spans="1:29">
      <c r="A75" t="s">
        <v>123</v>
      </c>
      <c r="B75" t="s">
        <v>123</v>
      </c>
      <c r="C75" t="s">
        <v>137</v>
      </c>
      <c r="D75">
        <v>600</v>
      </c>
      <c r="E75" t="s">
        <v>15</v>
      </c>
      <c r="F75" t="s">
        <v>56</v>
      </c>
      <c r="G75" t="s">
        <v>46</v>
      </c>
      <c r="H75" s="3" t="s">
        <v>26</v>
      </c>
      <c r="I75" s="3">
        <v>1</v>
      </c>
      <c r="J75" t="s">
        <v>25</v>
      </c>
      <c r="K75" s="3" t="s">
        <v>26</v>
      </c>
      <c r="L75" s="3" t="s">
        <v>26</v>
      </c>
      <c r="M75" s="3" t="s">
        <v>26</v>
      </c>
      <c r="N75" s="1" t="s">
        <v>175</v>
      </c>
      <c r="O75" s="1" t="s">
        <v>175</v>
      </c>
      <c r="P75" t="b">
        <f>IF(COUNTIF(carcinogens!$A$2:$A$35,F75),TRUE,FALSE)</f>
        <v>1</v>
      </c>
      <c r="Q75" t="b">
        <f t="shared" si="13"/>
        <v>1</v>
      </c>
      <c r="R75" t="b">
        <f t="shared" si="12"/>
        <v>0</v>
      </c>
      <c r="S75" s="3">
        <f t="shared" si="11"/>
        <v>0</v>
      </c>
      <c r="T75" s="3">
        <f t="shared" si="16"/>
        <v>0</v>
      </c>
      <c r="U75" s="3">
        <f t="shared" si="17"/>
        <v>0</v>
      </c>
      <c r="V75" s="3">
        <f t="shared" si="18"/>
        <v>0</v>
      </c>
      <c r="W75" s="3">
        <v>0</v>
      </c>
      <c r="X75" s="3">
        <f t="shared" si="14"/>
        <v>0</v>
      </c>
      <c r="Y75" s="3">
        <f t="shared" si="19"/>
        <v>0</v>
      </c>
      <c r="Z75" t="b">
        <f t="shared" si="15"/>
        <v>1</v>
      </c>
      <c r="AA75">
        <v>3</v>
      </c>
      <c r="AB75" t="str">
        <f>VLOOKUP(C75,'Feedstock source'!$A$1:$B$8,2,FALSE)</f>
        <v>reject</v>
      </c>
      <c r="AC75" t="str">
        <f>VLOOKUP($F75,'PAHs abbreviations'!$A$2:$B$17,2,FALSE)</f>
        <v>Cry</v>
      </c>
    </row>
    <row r="76" spans="1:29">
      <c r="A76" t="s">
        <v>123</v>
      </c>
      <c r="B76" t="s">
        <v>123</v>
      </c>
      <c r="C76" t="s">
        <v>137</v>
      </c>
      <c r="D76">
        <v>600</v>
      </c>
      <c r="E76" t="s">
        <v>15</v>
      </c>
      <c r="F76" t="s">
        <v>62</v>
      </c>
      <c r="G76" t="s">
        <v>46</v>
      </c>
      <c r="H76" s="3" t="s">
        <v>26</v>
      </c>
      <c r="I76" s="3">
        <v>1</v>
      </c>
      <c r="J76" t="s">
        <v>25</v>
      </c>
      <c r="K76" s="3" t="s">
        <v>26</v>
      </c>
      <c r="L76" s="3" t="s">
        <v>26</v>
      </c>
      <c r="M76" s="3" t="s">
        <v>26</v>
      </c>
      <c r="N76" s="1" t="s">
        <v>175</v>
      </c>
      <c r="O76" s="1" t="s">
        <v>175</v>
      </c>
      <c r="P76" t="b">
        <f>IF(COUNTIF(carcinogens!$A$2:$A$35,F76),TRUE,FALSE)</f>
        <v>1</v>
      </c>
      <c r="Q76" t="b">
        <f t="shared" si="13"/>
        <v>1</v>
      </c>
      <c r="R76" t="b">
        <f t="shared" si="12"/>
        <v>0</v>
      </c>
      <c r="S76" s="3">
        <f t="shared" si="11"/>
        <v>0</v>
      </c>
      <c r="T76" s="3">
        <f t="shared" si="16"/>
        <v>0</v>
      </c>
      <c r="U76" s="3">
        <f t="shared" si="17"/>
        <v>0</v>
      </c>
      <c r="V76" s="3">
        <f t="shared" si="18"/>
        <v>0</v>
      </c>
      <c r="W76" s="3">
        <v>0</v>
      </c>
      <c r="X76" s="3">
        <f t="shared" si="14"/>
        <v>0</v>
      </c>
      <c r="Y76" s="3">
        <f t="shared" si="19"/>
        <v>0</v>
      </c>
      <c r="Z76" t="b">
        <f t="shared" si="15"/>
        <v>1</v>
      </c>
      <c r="AA76">
        <v>3</v>
      </c>
      <c r="AB76" t="str">
        <f>VLOOKUP(C76,'Feedstock source'!$A$1:$B$8,2,FALSE)</f>
        <v>reject</v>
      </c>
      <c r="AC76" t="str">
        <f>VLOOKUP($F76,'PAHs abbreviations'!$A$2:$B$17,2,FALSE)</f>
        <v>DB(ah)A</v>
      </c>
    </row>
    <row r="77" spans="1:29">
      <c r="A77" t="s">
        <v>123</v>
      </c>
      <c r="B77" t="s">
        <v>123</v>
      </c>
      <c r="C77" t="s">
        <v>137</v>
      </c>
      <c r="D77">
        <v>600</v>
      </c>
      <c r="E77" t="s">
        <v>15</v>
      </c>
      <c r="F77" t="s">
        <v>53</v>
      </c>
      <c r="G77" t="s">
        <v>46</v>
      </c>
      <c r="H77" s="3">
        <v>322</v>
      </c>
      <c r="I77" s="3">
        <v>322</v>
      </c>
      <c r="J77" t="s">
        <v>25</v>
      </c>
      <c r="K77" s="3" t="s">
        <v>26</v>
      </c>
      <c r="L77" s="3" t="s">
        <v>28</v>
      </c>
      <c r="M77" s="3" t="s">
        <v>26</v>
      </c>
      <c r="N77" s="1" t="s">
        <v>175</v>
      </c>
      <c r="O77" s="1" t="s">
        <v>175</v>
      </c>
      <c r="P77" t="b">
        <f>IF(COUNTIF(carcinogens!$A$2:$A$35,F77),TRUE,FALSE)</f>
        <v>0</v>
      </c>
      <c r="Q77" t="b">
        <f t="shared" si="13"/>
        <v>0</v>
      </c>
      <c r="R77" t="b">
        <f t="shared" si="12"/>
        <v>0</v>
      </c>
      <c r="S77" s="3">
        <f t="shared" si="11"/>
        <v>0</v>
      </c>
      <c r="T77" s="3">
        <f t="shared" si="16"/>
        <v>0</v>
      </c>
      <c r="U77" s="3">
        <f t="shared" si="17"/>
        <v>0</v>
      </c>
      <c r="V77" s="3">
        <f t="shared" si="18"/>
        <v>0</v>
      </c>
      <c r="W77" s="3">
        <v>0</v>
      </c>
      <c r="X77" s="3">
        <f t="shared" si="14"/>
        <v>322</v>
      </c>
      <c r="Y77" s="3">
        <f t="shared" si="19"/>
        <v>0.32200000000000001</v>
      </c>
      <c r="Z77" t="b">
        <f t="shared" si="15"/>
        <v>1</v>
      </c>
      <c r="AA77">
        <v>3</v>
      </c>
      <c r="AB77" t="str">
        <f>VLOOKUP(C77,'Feedstock source'!$A$1:$B$8,2,FALSE)</f>
        <v>reject</v>
      </c>
      <c r="AC77" t="str">
        <f>VLOOKUP($F77,'PAHs abbreviations'!$A$2:$B$17,2,FALSE)</f>
        <v>Flt</v>
      </c>
    </row>
    <row r="78" spans="1:29">
      <c r="A78" t="s">
        <v>123</v>
      </c>
      <c r="B78" t="s">
        <v>123</v>
      </c>
      <c r="C78" t="s">
        <v>137</v>
      </c>
      <c r="D78">
        <v>600</v>
      </c>
      <c r="E78" t="s">
        <v>15</v>
      </c>
      <c r="F78" t="s">
        <v>50</v>
      </c>
      <c r="G78" t="s">
        <v>46</v>
      </c>
      <c r="H78" s="3">
        <v>1060</v>
      </c>
      <c r="I78" s="3">
        <v>1060</v>
      </c>
      <c r="J78" t="s">
        <v>25</v>
      </c>
      <c r="K78" s="3" t="s">
        <v>28</v>
      </c>
      <c r="L78" s="3" t="s">
        <v>28</v>
      </c>
      <c r="M78" s="3" t="s">
        <v>28</v>
      </c>
      <c r="N78" s="1" t="s">
        <v>175</v>
      </c>
      <c r="O78" s="1" t="s">
        <v>175</v>
      </c>
      <c r="P78" t="b">
        <f>IF(COUNTIF(carcinogens!$A$2:$A$35,F78),TRUE,FALSE)</f>
        <v>0</v>
      </c>
      <c r="Q78" t="b">
        <f t="shared" si="13"/>
        <v>0</v>
      </c>
      <c r="R78" t="b">
        <f t="shared" si="12"/>
        <v>0</v>
      </c>
      <c r="S78" s="3">
        <f t="shared" si="11"/>
        <v>0</v>
      </c>
      <c r="T78" s="3">
        <f t="shared" si="16"/>
        <v>0</v>
      </c>
      <c r="U78" s="3">
        <f t="shared" si="17"/>
        <v>0</v>
      </c>
      <c r="V78" s="3">
        <f t="shared" si="18"/>
        <v>0</v>
      </c>
      <c r="W78" s="3">
        <v>0</v>
      </c>
      <c r="X78" s="3">
        <f t="shared" si="14"/>
        <v>1060</v>
      </c>
      <c r="Y78" s="3">
        <f t="shared" si="19"/>
        <v>1.06</v>
      </c>
      <c r="Z78" t="b">
        <f t="shared" si="15"/>
        <v>1</v>
      </c>
      <c r="AA78">
        <v>3</v>
      </c>
      <c r="AB78" t="str">
        <f>VLOOKUP(C78,'Feedstock source'!$A$1:$B$8,2,FALSE)</f>
        <v>reject</v>
      </c>
      <c r="AC78" t="str">
        <f>VLOOKUP($F78,'PAHs abbreviations'!$A$2:$B$17,2,FALSE)</f>
        <v>Flu</v>
      </c>
    </row>
    <row r="79" spans="1:29">
      <c r="A79" t="s">
        <v>123</v>
      </c>
      <c r="B79" t="s">
        <v>123</v>
      </c>
      <c r="C79" t="s">
        <v>137</v>
      </c>
      <c r="D79">
        <v>600</v>
      </c>
      <c r="E79" t="s">
        <v>15</v>
      </c>
      <c r="F79" t="s">
        <v>60</v>
      </c>
      <c r="G79" t="s">
        <v>46</v>
      </c>
      <c r="H79" s="3" t="s">
        <v>26</v>
      </c>
      <c r="I79" s="3">
        <v>1</v>
      </c>
      <c r="J79" t="s">
        <v>25</v>
      </c>
      <c r="K79" s="3" t="s">
        <v>26</v>
      </c>
      <c r="L79" s="3" t="s">
        <v>26</v>
      </c>
      <c r="M79" s="3" t="s">
        <v>26</v>
      </c>
      <c r="N79" s="1" t="s">
        <v>175</v>
      </c>
      <c r="O79" s="1" t="s">
        <v>175</v>
      </c>
      <c r="P79" t="b">
        <f>IF(COUNTIF(carcinogens!$A$2:$A$35,F79),TRUE,FALSE)</f>
        <v>1</v>
      </c>
      <c r="Q79" t="b">
        <f t="shared" si="13"/>
        <v>1</v>
      </c>
      <c r="R79" t="b">
        <f t="shared" si="12"/>
        <v>0</v>
      </c>
      <c r="S79" s="3">
        <f t="shared" si="11"/>
        <v>0</v>
      </c>
      <c r="T79" s="3">
        <f t="shared" si="16"/>
        <v>0</v>
      </c>
      <c r="U79" s="3">
        <f t="shared" si="17"/>
        <v>0</v>
      </c>
      <c r="V79" s="3">
        <f t="shared" si="18"/>
        <v>0</v>
      </c>
      <c r="W79" s="3">
        <v>0</v>
      </c>
      <c r="X79" s="3">
        <f t="shared" si="14"/>
        <v>0</v>
      </c>
      <c r="Y79" s="3">
        <f t="shared" si="19"/>
        <v>0</v>
      </c>
      <c r="Z79" t="b">
        <f t="shared" si="15"/>
        <v>1</v>
      </c>
      <c r="AA79">
        <v>3</v>
      </c>
      <c r="AB79" t="str">
        <f>VLOOKUP(C79,'Feedstock source'!$A$1:$B$8,2,FALSE)</f>
        <v>reject</v>
      </c>
      <c r="AC79" t="str">
        <f>VLOOKUP($F79,'PAHs abbreviations'!$A$2:$B$17,2,FALSE)</f>
        <v>IP</v>
      </c>
    </row>
    <row r="80" spans="1:29">
      <c r="A80" t="s">
        <v>123</v>
      </c>
      <c r="B80" t="s">
        <v>123</v>
      </c>
      <c r="C80" t="s">
        <v>137</v>
      </c>
      <c r="D80">
        <v>600</v>
      </c>
      <c r="E80" t="s">
        <v>15</v>
      </c>
      <c r="F80" t="s">
        <v>47</v>
      </c>
      <c r="G80" t="s">
        <v>46</v>
      </c>
      <c r="H80" s="3">
        <v>1200</v>
      </c>
      <c r="I80" s="3">
        <v>1200</v>
      </c>
      <c r="J80" t="s">
        <v>25</v>
      </c>
      <c r="K80" s="3">
        <v>24</v>
      </c>
      <c r="L80" s="3">
        <v>15</v>
      </c>
      <c r="M80" s="3">
        <v>11</v>
      </c>
      <c r="N80" s="1" t="s">
        <v>175</v>
      </c>
      <c r="O80" s="1" t="s">
        <v>175</v>
      </c>
      <c r="P80" t="b">
        <f>IF(COUNTIF(carcinogens!$A$2:$A$35,F80),TRUE,FALSE)</f>
        <v>0</v>
      </c>
      <c r="Q80" t="b">
        <f t="shared" si="13"/>
        <v>0</v>
      </c>
      <c r="R80" t="b">
        <f t="shared" si="12"/>
        <v>0</v>
      </c>
      <c r="S80" s="3">
        <f t="shared" si="11"/>
        <v>24</v>
      </c>
      <c r="T80" s="3">
        <f t="shared" si="16"/>
        <v>15</v>
      </c>
      <c r="U80" s="3">
        <f t="shared" si="17"/>
        <v>11</v>
      </c>
      <c r="V80" s="3">
        <f t="shared" si="18"/>
        <v>16.666666666666668</v>
      </c>
      <c r="W80" s="3">
        <f>_xlfn.STDEV.S(S80:U80)</f>
        <v>6.6583281184793917</v>
      </c>
      <c r="X80" s="3">
        <f t="shared" si="14"/>
        <v>1183.3333333333333</v>
      </c>
      <c r="Y80" s="3">
        <f t="shared" si="19"/>
        <v>1.1833333333333333</v>
      </c>
      <c r="Z80" t="b">
        <f t="shared" si="15"/>
        <v>0</v>
      </c>
      <c r="AA80">
        <v>3</v>
      </c>
      <c r="AB80" t="str">
        <f>VLOOKUP(C80,'Feedstock source'!$A$1:$B$8,2,FALSE)</f>
        <v>reject</v>
      </c>
      <c r="AC80" t="str">
        <f>VLOOKUP($F80,'PAHs abbreviations'!$A$2:$B$17,2,FALSE)</f>
        <v>Nap</v>
      </c>
    </row>
    <row r="81" spans="1:29">
      <c r="A81" t="s">
        <v>123</v>
      </c>
      <c r="B81" t="s">
        <v>123</v>
      </c>
      <c r="C81" t="s">
        <v>137</v>
      </c>
      <c r="D81">
        <v>600</v>
      </c>
      <c r="E81" t="s">
        <v>15</v>
      </c>
      <c r="F81" t="s">
        <v>51</v>
      </c>
      <c r="G81" t="s">
        <v>46</v>
      </c>
      <c r="H81" s="3">
        <v>930</v>
      </c>
      <c r="I81" s="3">
        <v>930</v>
      </c>
      <c r="J81" t="s">
        <v>25</v>
      </c>
      <c r="K81" s="3">
        <v>10</v>
      </c>
      <c r="L81" s="3">
        <v>7.5</v>
      </c>
      <c r="M81" s="3">
        <v>6.7</v>
      </c>
      <c r="N81" s="1" t="s">
        <v>175</v>
      </c>
      <c r="O81" s="1" t="s">
        <v>175</v>
      </c>
      <c r="P81" t="b">
        <f>IF(COUNTIF(carcinogens!$A$2:$A$35,F81),TRUE,FALSE)</f>
        <v>0</v>
      </c>
      <c r="Q81" t="b">
        <f t="shared" si="13"/>
        <v>0</v>
      </c>
      <c r="R81" t="b">
        <f t="shared" si="12"/>
        <v>0</v>
      </c>
      <c r="S81" s="3">
        <f t="shared" si="11"/>
        <v>10</v>
      </c>
      <c r="T81" s="3">
        <f t="shared" si="16"/>
        <v>7.5</v>
      </c>
      <c r="U81" s="3">
        <f t="shared" si="17"/>
        <v>6.7</v>
      </c>
      <c r="V81" s="3">
        <f t="shared" si="18"/>
        <v>8.0666666666666664</v>
      </c>
      <c r="W81" s="3">
        <f>_xlfn.STDEV.S(S81:U81)</f>
        <v>1.7214335111567116</v>
      </c>
      <c r="X81" s="3">
        <f t="shared" si="14"/>
        <v>921.93333333333328</v>
      </c>
      <c r="Y81" s="3">
        <f t="shared" si="19"/>
        <v>0.92193333333333327</v>
      </c>
      <c r="Z81" t="b">
        <f t="shared" si="15"/>
        <v>0</v>
      </c>
      <c r="AA81">
        <v>3</v>
      </c>
      <c r="AB81" t="str">
        <f>VLOOKUP(C81,'Feedstock source'!$A$1:$B$8,2,FALSE)</f>
        <v>reject</v>
      </c>
      <c r="AC81" t="str">
        <f>VLOOKUP($F81,'PAHs abbreviations'!$A$2:$B$17,2,FALSE)</f>
        <v>Phen</v>
      </c>
    </row>
    <row r="82" spans="1:29">
      <c r="A82" t="s">
        <v>123</v>
      </c>
      <c r="B82" t="s">
        <v>123</v>
      </c>
      <c r="C82" t="s">
        <v>137</v>
      </c>
      <c r="D82">
        <v>600</v>
      </c>
      <c r="E82" t="s">
        <v>15</v>
      </c>
      <c r="F82" t="s">
        <v>54</v>
      </c>
      <c r="G82" t="s">
        <v>46</v>
      </c>
      <c r="H82" s="3">
        <v>234</v>
      </c>
      <c r="I82" s="3">
        <v>234</v>
      </c>
      <c r="J82" t="s">
        <v>25</v>
      </c>
      <c r="K82" s="3" t="s">
        <v>28</v>
      </c>
      <c r="L82" s="3" t="s">
        <v>28</v>
      </c>
      <c r="M82" s="3" t="s">
        <v>26</v>
      </c>
      <c r="N82" s="1" t="s">
        <v>175</v>
      </c>
      <c r="O82" s="1" t="s">
        <v>175</v>
      </c>
      <c r="P82" t="b">
        <f>IF(COUNTIF(carcinogens!$A$2:$A$35,F82),TRUE,FALSE)</f>
        <v>0</v>
      </c>
      <c r="Q82" t="b">
        <f t="shared" si="13"/>
        <v>0</v>
      </c>
      <c r="R82" t="b">
        <f t="shared" si="12"/>
        <v>0</v>
      </c>
      <c r="S82" s="3">
        <f t="shared" ref="S82:S113" si="20">IF(ISNUMBER(K82),K82,0)</f>
        <v>0</v>
      </c>
      <c r="T82" s="3">
        <f t="shared" si="16"/>
        <v>0</v>
      </c>
      <c r="U82" s="3">
        <f t="shared" si="17"/>
        <v>0</v>
      </c>
      <c r="V82" s="3">
        <f t="shared" si="18"/>
        <v>0</v>
      </c>
      <c r="W82" s="3">
        <v>0</v>
      </c>
      <c r="X82" s="3">
        <f t="shared" si="14"/>
        <v>234</v>
      </c>
      <c r="Y82" s="3">
        <f t="shared" si="19"/>
        <v>0.23400000000000001</v>
      </c>
      <c r="Z82" t="b">
        <f t="shared" si="15"/>
        <v>1</v>
      </c>
      <c r="AA82">
        <v>3</v>
      </c>
      <c r="AB82" t="str">
        <f>VLOOKUP(C82,'Feedstock source'!$A$1:$B$8,2,FALSE)</f>
        <v>reject</v>
      </c>
      <c r="AC82" t="str">
        <f>VLOOKUP($F82,'PAHs abbreviations'!$A$2:$B$17,2,FALSE)</f>
        <v>Pyr</v>
      </c>
    </row>
    <row r="83" spans="1:29">
      <c r="A83" t="s">
        <v>124</v>
      </c>
      <c r="B83" t="s">
        <v>124</v>
      </c>
      <c r="C83" t="s">
        <v>137</v>
      </c>
      <c r="D83">
        <v>800</v>
      </c>
      <c r="E83" t="s">
        <v>15</v>
      </c>
      <c r="F83" t="s">
        <v>83</v>
      </c>
      <c r="G83" t="s">
        <v>76</v>
      </c>
      <c r="H83" s="3" t="s">
        <v>148</v>
      </c>
      <c r="I83" s="3">
        <v>2.5</v>
      </c>
      <c r="J83" t="s">
        <v>24</v>
      </c>
      <c r="K83" s="3" t="s">
        <v>148</v>
      </c>
      <c r="N83" s="1" t="s">
        <v>175</v>
      </c>
      <c r="O83" s="1" t="s">
        <v>175</v>
      </c>
      <c r="P83" t="b">
        <f>IF(COUNTIF(carcinogens!$A$2:$A$35,F83),TRUE,FALSE)</f>
        <v>1</v>
      </c>
      <c r="Q83" t="b">
        <f t="shared" si="13"/>
        <v>1</v>
      </c>
      <c r="R83" t="b">
        <f t="shared" si="12"/>
        <v>0</v>
      </c>
      <c r="S83" s="3">
        <f t="shared" si="20"/>
        <v>0</v>
      </c>
      <c r="V83" s="3">
        <f t="shared" si="18"/>
        <v>0</v>
      </c>
      <c r="W83" s="3">
        <v>0</v>
      </c>
      <c r="X83" s="3">
        <f t="shared" si="14"/>
        <v>0</v>
      </c>
      <c r="Y83" s="3">
        <f t="shared" si="19"/>
        <v>0</v>
      </c>
      <c r="Z83" t="b">
        <f t="shared" si="15"/>
        <v>1</v>
      </c>
      <c r="AA83">
        <v>1</v>
      </c>
      <c r="AB83" t="str">
        <f>VLOOKUP(C83,'Feedstock source'!$A$1:$B$8,2,FALSE)</f>
        <v>reject</v>
      </c>
      <c r="AC83" t="e">
        <f>VLOOKUP($F83,'PAHs abbreviations'!$A$2:$B$17,2,FALSE)</f>
        <v>#N/A</v>
      </c>
    </row>
    <row r="84" spans="1:29">
      <c r="A84" t="s">
        <v>124</v>
      </c>
      <c r="B84" t="s">
        <v>124</v>
      </c>
      <c r="C84" t="s">
        <v>137</v>
      </c>
      <c r="D84">
        <v>800</v>
      </c>
      <c r="E84" t="s">
        <v>15</v>
      </c>
      <c r="F84" t="s">
        <v>92</v>
      </c>
      <c r="G84" t="s">
        <v>76</v>
      </c>
      <c r="H84" s="3" t="s">
        <v>150</v>
      </c>
      <c r="I84" s="3">
        <v>1.5</v>
      </c>
      <c r="J84" t="s">
        <v>24</v>
      </c>
      <c r="K84" s="3" t="s">
        <v>150</v>
      </c>
      <c r="N84" s="1" t="s">
        <v>175</v>
      </c>
      <c r="O84" s="1" t="s">
        <v>175</v>
      </c>
      <c r="P84" t="b">
        <f>IF(COUNTIF(carcinogens!$A$2:$A$35,F84),TRUE,FALSE)</f>
        <v>1</v>
      </c>
      <c r="Q84" t="b">
        <f t="shared" si="13"/>
        <v>1</v>
      </c>
      <c r="R84" t="b">
        <f t="shared" si="12"/>
        <v>0</v>
      </c>
      <c r="S84" s="3">
        <f t="shared" si="20"/>
        <v>0</v>
      </c>
      <c r="V84" s="3">
        <f t="shared" si="18"/>
        <v>0</v>
      </c>
      <c r="W84" s="3">
        <v>0</v>
      </c>
      <c r="X84" s="3">
        <f t="shared" si="14"/>
        <v>0</v>
      </c>
      <c r="Y84" s="3">
        <f t="shared" si="19"/>
        <v>0</v>
      </c>
      <c r="Z84" t="b">
        <f t="shared" si="15"/>
        <v>1</v>
      </c>
      <c r="AA84">
        <v>1</v>
      </c>
      <c r="AB84" t="str">
        <f>VLOOKUP(C84,'Feedstock source'!$A$1:$B$8,2,FALSE)</f>
        <v>reject</v>
      </c>
      <c r="AC84" t="e">
        <f>VLOOKUP($F84,'PAHs abbreviations'!$A$2:$B$17,2,FALSE)</f>
        <v>#N/A</v>
      </c>
    </row>
    <row r="85" spans="1:29">
      <c r="A85" t="s">
        <v>124</v>
      </c>
      <c r="B85" t="s">
        <v>124</v>
      </c>
      <c r="C85" t="s">
        <v>137</v>
      </c>
      <c r="D85">
        <v>800</v>
      </c>
      <c r="E85" t="s">
        <v>15</v>
      </c>
      <c r="F85" t="s">
        <v>93</v>
      </c>
      <c r="G85" t="s">
        <v>76</v>
      </c>
      <c r="H85" s="3" t="s">
        <v>150</v>
      </c>
      <c r="I85" s="3">
        <v>1.5</v>
      </c>
      <c r="J85" t="s">
        <v>24</v>
      </c>
      <c r="K85" s="3" t="s">
        <v>150</v>
      </c>
      <c r="N85" s="1" t="s">
        <v>175</v>
      </c>
      <c r="O85" s="1" t="s">
        <v>175</v>
      </c>
      <c r="P85" t="b">
        <f>IF(COUNTIF(carcinogens!$A$2:$A$35,F85),TRUE,FALSE)</f>
        <v>1</v>
      </c>
      <c r="Q85" t="b">
        <f t="shared" si="13"/>
        <v>1</v>
      </c>
      <c r="R85" t="b">
        <f t="shared" si="12"/>
        <v>0</v>
      </c>
      <c r="S85" s="3">
        <f t="shared" si="20"/>
        <v>0</v>
      </c>
      <c r="V85" s="3">
        <f t="shared" si="18"/>
        <v>0</v>
      </c>
      <c r="W85" s="3">
        <v>0</v>
      </c>
      <c r="X85" s="3">
        <f t="shared" si="14"/>
        <v>0</v>
      </c>
      <c r="Y85" s="3">
        <f t="shared" si="19"/>
        <v>0</v>
      </c>
      <c r="Z85" t="b">
        <f t="shared" si="15"/>
        <v>1</v>
      </c>
      <c r="AA85">
        <v>1</v>
      </c>
      <c r="AB85" t="str">
        <f>VLOOKUP(C85,'Feedstock source'!$A$1:$B$8,2,FALSE)</f>
        <v>reject</v>
      </c>
      <c r="AC85" t="e">
        <f>VLOOKUP($F85,'PAHs abbreviations'!$A$2:$B$17,2,FALSE)</f>
        <v>#N/A</v>
      </c>
    </row>
    <row r="86" spans="1:29">
      <c r="A86" t="s">
        <v>124</v>
      </c>
      <c r="B86" t="s">
        <v>124</v>
      </c>
      <c r="C86" t="s">
        <v>137</v>
      </c>
      <c r="D86">
        <v>800</v>
      </c>
      <c r="E86" t="s">
        <v>15</v>
      </c>
      <c r="F86" t="s">
        <v>80</v>
      </c>
      <c r="G86" t="s">
        <v>76</v>
      </c>
      <c r="H86" s="3" t="s">
        <v>99</v>
      </c>
      <c r="I86" s="3">
        <v>0.5</v>
      </c>
      <c r="J86" t="s">
        <v>24</v>
      </c>
      <c r="K86" s="3" t="s">
        <v>99</v>
      </c>
      <c r="N86" s="1" t="s">
        <v>175</v>
      </c>
      <c r="O86" s="1" t="s">
        <v>175</v>
      </c>
      <c r="P86" t="b">
        <f>IF(COUNTIF(carcinogens!$A$2:$A$35,F86),TRUE,FALSE)</f>
        <v>1</v>
      </c>
      <c r="Q86" t="b">
        <f t="shared" si="13"/>
        <v>1</v>
      </c>
      <c r="R86" t="b">
        <f t="shared" si="12"/>
        <v>0</v>
      </c>
      <c r="S86" s="3">
        <f t="shared" si="20"/>
        <v>0</v>
      </c>
      <c r="V86" s="3">
        <f t="shared" si="18"/>
        <v>0</v>
      </c>
      <c r="W86" s="3">
        <v>0</v>
      </c>
      <c r="X86" s="3">
        <f t="shared" si="14"/>
        <v>0</v>
      </c>
      <c r="Y86" s="3">
        <f t="shared" si="19"/>
        <v>0</v>
      </c>
      <c r="Z86" t="b">
        <f t="shared" si="15"/>
        <v>1</v>
      </c>
      <c r="AA86">
        <v>1</v>
      </c>
      <c r="AB86" t="str">
        <f>VLOOKUP(C86,'Feedstock source'!$A$1:$B$8,2,FALSE)</f>
        <v>reject</v>
      </c>
      <c r="AC86" t="e">
        <f>VLOOKUP($F86,'PAHs abbreviations'!$A$2:$B$17,2,FALSE)</f>
        <v>#N/A</v>
      </c>
    </row>
    <row r="87" spans="1:29">
      <c r="A87" t="s">
        <v>124</v>
      </c>
      <c r="B87" t="s">
        <v>124</v>
      </c>
      <c r="C87" t="s">
        <v>137</v>
      </c>
      <c r="D87">
        <v>800</v>
      </c>
      <c r="E87" t="s">
        <v>15</v>
      </c>
      <c r="F87" t="s">
        <v>88</v>
      </c>
      <c r="G87" t="s">
        <v>76</v>
      </c>
      <c r="H87" s="3" t="s">
        <v>99</v>
      </c>
      <c r="I87" s="3">
        <v>0.5</v>
      </c>
      <c r="J87" t="s">
        <v>24</v>
      </c>
      <c r="K87" s="3" t="s">
        <v>99</v>
      </c>
      <c r="N87" s="1" t="s">
        <v>175</v>
      </c>
      <c r="O87" s="1" t="s">
        <v>175</v>
      </c>
      <c r="P87" t="b">
        <f>IF(COUNTIF(carcinogens!$A$2:$A$35,F87),TRUE,FALSE)</f>
        <v>1</v>
      </c>
      <c r="Q87" t="b">
        <f t="shared" si="13"/>
        <v>1</v>
      </c>
      <c r="R87" t="b">
        <f t="shared" si="12"/>
        <v>0</v>
      </c>
      <c r="S87" s="3">
        <f t="shared" si="20"/>
        <v>0</v>
      </c>
      <c r="V87" s="3">
        <f t="shared" si="18"/>
        <v>0</v>
      </c>
      <c r="W87" s="3">
        <v>0</v>
      </c>
      <c r="X87" s="3">
        <f t="shared" si="14"/>
        <v>0</v>
      </c>
      <c r="Y87" s="3">
        <f t="shared" si="19"/>
        <v>0</v>
      </c>
      <c r="Z87" t="b">
        <f t="shared" si="15"/>
        <v>1</v>
      </c>
      <c r="AA87">
        <v>1</v>
      </c>
      <c r="AB87" t="str">
        <f>VLOOKUP(C87,'Feedstock source'!$A$1:$B$8,2,FALSE)</f>
        <v>reject</v>
      </c>
      <c r="AC87" t="e">
        <f>VLOOKUP($F87,'PAHs abbreviations'!$A$2:$B$17,2,FALSE)</f>
        <v>#N/A</v>
      </c>
    </row>
    <row r="88" spans="1:29">
      <c r="A88" t="s">
        <v>124</v>
      </c>
      <c r="B88" t="s">
        <v>124</v>
      </c>
      <c r="C88" t="s">
        <v>137</v>
      </c>
      <c r="D88">
        <v>800</v>
      </c>
      <c r="E88" t="s">
        <v>15</v>
      </c>
      <c r="F88" t="s">
        <v>81</v>
      </c>
      <c r="G88" t="s">
        <v>76</v>
      </c>
      <c r="H88" s="3" t="s">
        <v>99</v>
      </c>
      <c r="I88" s="3">
        <v>0.5</v>
      </c>
      <c r="J88" t="s">
        <v>24</v>
      </c>
      <c r="K88" s="3" t="s">
        <v>99</v>
      </c>
      <c r="N88" s="1" t="s">
        <v>175</v>
      </c>
      <c r="O88" s="1" t="s">
        <v>175</v>
      </c>
      <c r="P88" t="b">
        <f>IF(COUNTIF(carcinogens!$A$2:$A$35,F88),TRUE,FALSE)</f>
        <v>1</v>
      </c>
      <c r="Q88" t="b">
        <f t="shared" si="13"/>
        <v>1</v>
      </c>
      <c r="R88" t="b">
        <f t="shared" si="12"/>
        <v>0</v>
      </c>
      <c r="S88" s="3">
        <f t="shared" si="20"/>
        <v>0</v>
      </c>
      <c r="V88" s="3">
        <f t="shared" si="18"/>
        <v>0</v>
      </c>
      <c r="W88" s="3">
        <v>0</v>
      </c>
      <c r="X88" s="3">
        <f t="shared" si="14"/>
        <v>0</v>
      </c>
      <c r="Y88" s="3">
        <f t="shared" si="19"/>
        <v>0</v>
      </c>
      <c r="Z88" t="b">
        <f t="shared" si="15"/>
        <v>1</v>
      </c>
      <c r="AA88">
        <v>1</v>
      </c>
      <c r="AB88" t="str">
        <f>VLOOKUP(C88,'Feedstock source'!$A$1:$B$8,2,FALSE)</f>
        <v>reject</v>
      </c>
      <c r="AC88" t="e">
        <f>VLOOKUP($F88,'PAHs abbreviations'!$A$2:$B$17,2,FALSE)</f>
        <v>#N/A</v>
      </c>
    </row>
    <row r="89" spans="1:29">
      <c r="A89" t="s">
        <v>124</v>
      </c>
      <c r="B89" t="s">
        <v>124</v>
      </c>
      <c r="C89" t="s">
        <v>137</v>
      </c>
      <c r="D89">
        <v>800</v>
      </c>
      <c r="E89" t="s">
        <v>15</v>
      </c>
      <c r="F89" t="s">
        <v>89</v>
      </c>
      <c r="G89" t="s">
        <v>76</v>
      </c>
      <c r="H89" s="3" t="s">
        <v>99</v>
      </c>
      <c r="I89" s="3">
        <v>0.5</v>
      </c>
      <c r="J89" t="s">
        <v>24</v>
      </c>
      <c r="K89" s="3" t="s">
        <v>99</v>
      </c>
      <c r="N89" s="1" t="s">
        <v>175</v>
      </c>
      <c r="O89" s="1" t="s">
        <v>175</v>
      </c>
      <c r="P89" t="b">
        <f>IF(COUNTIF(carcinogens!$A$2:$A$35,F89),TRUE,FALSE)</f>
        <v>1</v>
      </c>
      <c r="Q89" t="b">
        <f t="shared" si="13"/>
        <v>1</v>
      </c>
      <c r="R89" t="b">
        <f t="shared" si="12"/>
        <v>0</v>
      </c>
      <c r="S89" s="3">
        <f t="shared" si="20"/>
        <v>0</v>
      </c>
      <c r="V89" s="3">
        <f t="shared" si="18"/>
        <v>0</v>
      </c>
      <c r="W89" s="3">
        <v>0</v>
      </c>
      <c r="X89" s="3">
        <f t="shared" si="14"/>
        <v>0</v>
      </c>
      <c r="Y89" s="3">
        <f t="shared" si="19"/>
        <v>0</v>
      </c>
      <c r="Z89" t="b">
        <f t="shared" si="15"/>
        <v>1</v>
      </c>
      <c r="AA89">
        <v>1</v>
      </c>
      <c r="AB89" t="str">
        <f>VLOOKUP(C89,'Feedstock source'!$A$1:$B$8,2,FALSE)</f>
        <v>reject</v>
      </c>
      <c r="AC89" t="e">
        <f>VLOOKUP($F89,'PAHs abbreviations'!$A$2:$B$17,2,FALSE)</f>
        <v>#N/A</v>
      </c>
    </row>
    <row r="90" spans="1:29">
      <c r="A90" t="s">
        <v>124</v>
      </c>
      <c r="B90" t="s">
        <v>124</v>
      </c>
      <c r="C90" t="s">
        <v>137</v>
      </c>
      <c r="D90">
        <v>800</v>
      </c>
      <c r="E90" t="s">
        <v>15</v>
      </c>
      <c r="F90" t="s">
        <v>82</v>
      </c>
      <c r="G90" t="s">
        <v>76</v>
      </c>
      <c r="H90" s="3" t="s">
        <v>99</v>
      </c>
      <c r="I90" s="3">
        <v>0.5</v>
      </c>
      <c r="J90" t="s">
        <v>24</v>
      </c>
      <c r="K90" s="3" t="s">
        <v>99</v>
      </c>
      <c r="N90" s="1" t="s">
        <v>175</v>
      </c>
      <c r="O90" s="1" t="s">
        <v>175</v>
      </c>
      <c r="P90" t="b">
        <f>IF(COUNTIF(carcinogens!$A$2:$A$35,F90),TRUE,FALSE)</f>
        <v>1</v>
      </c>
      <c r="Q90" t="b">
        <f t="shared" si="13"/>
        <v>1</v>
      </c>
      <c r="R90" t="b">
        <f t="shared" si="12"/>
        <v>0</v>
      </c>
      <c r="S90" s="3">
        <f t="shared" si="20"/>
        <v>0</v>
      </c>
      <c r="V90" s="3">
        <f t="shared" si="18"/>
        <v>0</v>
      </c>
      <c r="W90" s="3">
        <v>0</v>
      </c>
      <c r="X90" s="3">
        <f t="shared" si="14"/>
        <v>0</v>
      </c>
      <c r="Y90" s="3">
        <f t="shared" si="19"/>
        <v>0</v>
      </c>
      <c r="Z90" t="b">
        <f t="shared" si="15"/>
        <v>1</v>
      </c>
      <c r="AA90">
        <v>1</v>
      </c>
      <c r="AB90" t="str">
        <f>VLOOKUP(C90,'Feedstock source'!$A$1:$B$8,2,FALSE)</f>
        <v>reject</v>
      </c>
      <c r="AC90" t="e">
        <f>VLOOKUP($F90,'PAHs abbreviations'!$A$2:$B$17,2,FALSE)</f>
        <v>#N/A</v>
      </c>
    </row>
    <row r="91" spans="1:29">
      <c r="A91" t="s">
        <v>124</v>
      </c>
      <c r="B91" t="s">
        <v>124</v>
      </c>
      <c r="C91" t="s">
        <v>137</v>
      </c>
      <c r="D91">
        <v>800</v>
      </c>
      <c r="E91" t="s">
        <v>15</v>
      </c>
      <c r="F91" t="s">
        <v>90</v>
      </c>
      <c r="G91" t="s">
        <v>76</v>
      </c>
      <c r="H91" s="3" t="s">
        <v>99</v>
      </c>
      <c r="I91" s="3">
        <v>0.5</v>
      </c>
      <c r="J91" t="s">
        <v>24</v>
      </c>
      <c r="K91" s="3" t="s">
        <v>99</v>
      </c>
      <c r="N91" s="1" t="s">
        <v>175</v>
      </c>
      <c r="O91" s="1" t="s">
        <v>175</v>
      </c>
      <c r="P91" t="b">
        <f>IF(COUNTIF(carcinogens!$A$2:$A$35,F91),TRUE,FALSE)</f>
        <v>1</v>
      </c>
      <c r="Q91" t="b">
        <f t="shared" si="13"/>
        <v>1</v>
      </c>
      <c r="R91" t="b">
        <f t="shared" si="12"/>
        <v>0</v>
      </c>
      <c r="S91" s="3">
        <f t="shared" si="20"/>
        <v>0</v>
      </c>
      <c r="V91" s="3">
        <f t="shared" si="18"/>
        <v>0</v>
      </c>
      <c r="W91" s="3">
        <v>0</v>
      </c>
      <c r="X91" s="3">
        <f t="shared" si="14"/>
        <v>0</v>
      </c>
      <c r="Y91" s="3">
        <f t="shared" si="19"/>
        <v>0</v>
      </c>
      <c r="Z91" t="b">
        <f t="shared" si="15"/>
        <v>1</v>
      </c>
      <c r="AA91">
        <v>1</v>
      </c>
      <c r="AB91" t="str">
        <f>VLOOKUP(C91,'Feedstock source'!$A$1:$B$8,2,FALSE)</f>
        <v>reject</v>
      </c>
      <c r="AC91" t="e">
        <f>VLOOKUP($F91,'PAHs abbreviations'!$A$2:$B$17,2,FALSE)</f>
        <v>#N/A</v>
      </c>
    </row>
    <row r="92" spans="1:29">
      <c r="A92" t="s">
        <v>124</v>
      </c>
      <c r="B92" t="s">
        <v>124</v>
      </c>
      <c r="C92" t="s">
        <v>137</v>
      </c>
      <c r="D92">
        <v>800</v>
      </c>
      <c r="E92" t="s">
        <v>15</v>
      </c>
      <c r="F92" t="s">
        <v>79</v>
      </c>
      <c r="G92" t="s">
        <v>76</v>
      </c>
      <c r="H92" s="3" t="s">
        <v>99</v>
      </c>
      <c r="I92" s="3">
        <v>0.5</v>
      </c>
      <c r="J92" t="s">
        <v>24</v>
      </c>
      <c r="K92" s="3" t="s">
        <v>99</v>
      </c>
      <c r="N92" s="1" t="s">
        <v>175</v>
      </c>
      <c r="O92" s="1" t="s">
        <v>175</v>
      </c>
      <c r="P92" t="b">
        <f>IF(COUNTIF(carcinogens!$A$2:$A$35,F92),TRUE,FALSE)</f>
        <v>1</v>
      </c>
      <c r="Q92" t="b">
        <f t="shared" si="13"/>
        <v>1</v>
      </c>
      <c r="R92" t="b">
        <f t="shared" si="12"/>
        <v>0</v>
      </c>
      <c r="S92" s="3">
        <f t="shared" si="20"/>
        <v>0</v>
      </c>
      <c r="V92" s="3">
        <f t="shared" si="18"/>
        <v>0</v>
      </c>
      <c r="W92" s="3">
        <v>0</v>
      </c>
      <c r="X92" s="3">
        <f t="shared" si="14"/>
        <v>0</v>
      </c>
      <c r="Y92" s="3">
        <f t="shared" si="19"/>
        <v>0</v>
      </c>
      <c r="Z92" t="b">
        <f t="shared" si="15"/>
        <v>1</v>
      </c>
      <c r="AA92">
        <v>1</v>
      </c>
      <c r="AB92" t="str">
        <f>VLOOKUP(C92,'Feedstock source'!$A$1:$B$8,2,FALSE)</f>
        <v>reject</v>
      </c>
      <c r="AC92" t="e">
        <f>VLOOKUP($F92,'PAHs abbreviations'!$A$2:$B$17,2,FALSE)</f>
        <v>#N/A</v>
      </c>
    </row>
    <row r="93" spans="1:29">
      <c r="A93" t="s">
        <v>124</v>
      </c>
      <c r="B93" t="s">
        <v>124</v>
      </c>
      <c r="C93" t="s">
        <v>137</v>
      </c>
      <c r="D93">
        <v>800</v>
      </c>
      <c r="E93" t="s">
        <v>15</v>
      </c>
      <c r="F93" t="s">
        <v>86</v>
      </c>
      <c r="G93" t="s">
        <v>76</v>
      </c>
      <c r="H93" s="3" t="s">
        <v>99</v>
      </c>
      <c r="I93" s="3">
        <v>0.5</v>
      </c>
      <c r="J93" t="s">
        <v>24</v>
      </c>
      <c r="K93" s="3" t="s">
        <v>99</v>
      </c>
      <c r="N93" s="1" t="s">
        <v>175</v>
      </c>
      <c r="O93" s="1" t="s">
        <v>175</v>
      </c>
      <c r="P93" t="b">
        <f>IF(COUNTIF(carcinogens!$A$2:$A$35,F93),TRUE,FALSE)</f>
        <v>1</v>
      </c>
      <c r="Q93" t="b">
        <f t="shared" si="13"/>
        <v>1</v>
      </c>
      <c r="R93" t="b">
        <f t="shared" si="12"/>
        <v>0</v>
      </c>
      <c r="S93" s="3">
        <f t="shared" si="20"/>
        <v>0</v>
      </c>
      <c r="V93" s="3">
        <f t="shared" si="18"/>
        <v>0</v>
      </c>
      <c r="W93" s="3">
        <v>0</v>
      </c>
      <c r="X93" s="3">
        <f t="shared" si="14"/>
        <v>0</v>
      </c>
      <c r="Y93" s="3">
        <f t="shared" si="19"/>
        <v>0</v>
      </c>
      <c r="Z93" t="b">
        <f t="shared" si="15"/>
        <v>1</v>
      </c>
      <c r="AA93">
        <v>1</v>
      </c>
      <c r="AB93" t="str">
        <f>VLOOKUP(C93,'Feedstock source'!$A$1:$B$8,2,FALSE)</f>
        <v>reject</v>
      </c>
      <c r="AC93" t="e">
        <f>VLOOKUP($F93,'PAHs abbreviations'!$A$2:$B$17,2,FALSE)</f>
        <v>#N/A</v>
      </c>
    </row>
    <row r="94" spans="1:29">
      <c r="A94" t="s">
        <v>124</v>
      </c>
      <c r="B94" t="s">
        <v>124</v>
      </c>
      <c r="C94" t="s">
        <v>137</v>
      </c>
      <c r="D94">
        <v>800</v>
      </c>
      <c r="E94" t="s">
        <v>15</v>
      </c>
      <c r="F94" t="s">
        <v>91</v>
      </c>
      <c r="G94" t="s">
        <v>76</v>
      </c>
      <c r="H94" s="3" t="s">
        <v>99</v>
      </c>
      <c r="I94" s="3">
        <v>0.5</v>
      </c>
      <c r="J94" t="s">
        <v>24</v>
      </c>
      <c r="K94" s="3" t="s">
        <v>99</v>
      </c>
      <c r="N94" s="1" t="s">
        <v>175</v>
      </c>
      <c r="O94" s="1" t="s">
        <v>175</v>
      </c>
      <c r="P94" t="b">
        <f>IF(COUNTIF(carcinogens!$A$2:$A$35,F94),TRUE,FALSE)</f>
        <v>1</v>
      </c>
      <c r="Q94" t="b">
        <f t="shared" si="13"/>
        <v>1</v>
      </c>
      <c r="R94" t="b">
        <f t="shared" si="12"/>
        <v>0</v>
      </c>
      <c r="S94" s="3">
        <f t="shared" si="20"/>
        <v>0</v>
      </c>
      <c r="V94" s="3">
        <f t="shared" si="18"/>
        <v>0</v>
      </c>
      <c r="W94" s="3">
        <v>0</v>
      </c>
      <c r="X94" s="3">
        <f t="shared" si="14"/>
        <v>0</v>
      </c>
      <c r="Y94" s="3">
        <f t="shared" si="19"/>
        <v>0</v>
      </c>
      <c r="Z94" t="b">
        <f t="shared" si="15"/>
        <v>1</v>
      </c>
      <c r="AA94">
        <v>1</v>
      </c>
      <c r="AB94" t="str">
        <f>VLOOKUP(C94,'Feedstock source'!$A$1:$B$8,2,FALSE)</f>
        <v>reject</v>
      </c>
      <c r="AC94" t="e">
        <f>VLOOKUP($F94,'PAHs abbreviations'!$A$2:$B$17,2,FALSE)</f>
        <v>#N/A</v>
      </c>
    </row>
    <row r="95" spans="1:29">
      <c r="A95" t="s">
        <v>124</v>
      </c>
      <c r="B95" t="s">
        <v>124</v>
      </c>
      <c r="C95" t="s">
        <v>137</v>
      </c>
      <c r="D95">
        <v>800</v>
      </c>
      <c r="E95" t="s">
        <v>15</v>
      </c>
      <c r="F95" t="s">
        <v>87</v>
      </c>
      <c r="G95" t="s">
        <v>76</v>
      </c>
      <c r="H95" s="3">
        <v>0.64</v>
      </c>
      <c r="I95" s="3">
        <v>0.64</v>
      </c>
      <c r="J95" t="s">
        <v>24</v>
      </c>
      <c r="K95" s="3" t="s">
        <v>99</v>
      </c>
      <c r="N95" s="1" t="s">
        <v>175</v>
      </c>
      <c r="O95" s="1" t="s">
        <v>175</v>
      </c>
      <c r="P95" t="b">
        <f>IF(COUNTIF(carcinogens!$A$2:$A$35,F95),TRUE,FALSE)</f>
        <v>1</v>
      </c>
      <c r="Q95" t="b">
        <f t="shared" si="13"/>
        <v>0</v>
      </c>
      <c r="R95" t="b">
        <f t="shared" si="12"/>
        <v>0</v>
      </c>
      <c r="S95" s="3">
        <f t="shared" si="20"/>
        <v>0</v>
      </c>
      <c r="V95" s="3">
        <f t="shared" si="18"/>
        <v>0</v>
      </c>
      <c r="W95" s="3">
        <v>0</v>
      </c>
      <c r="X95" s="3">
        <f t="shared" si="14"/>
        <v>0.64</v>
      </c>
      <c r="Y95" s="3">
        <f t="shared" si="19"/>
        <v>6.4000000000000005E-4</v>
      </c>
      <c r="Z95" t="b">
        <f t="shared" si="15"/>
        <v>1</v>
      </c>
      <c r="AA95">
        <v>1</v>
      </c>
      <c r="AB95" t="str">
        <f>VLOOKUP(C95,'Feedstock source'!$A$1:$B$8,2,FALSE)</f>
        <v>reject</v>
      </c>
      <c r="AC95" t="e">
        <f>VLOOKUP($F95,'PAHs abbreviations'!$A$2:$B$17,2,FALSE)</f>
        <v>#N/A</v>
      </c>
    </row>
    <row r="96" spans="1:29">
      <c r="A96" t="s">
        <v>124</v>
      </c>
      <c r="B96" t="s">
        <v>124</v>
      </c>
      <c r="C96" t="s">
        <v>137</v>
      </c>
      <c r="D96">
        <v>800</v>
      </c>
      <c r="E96" t="s">
        <v>15</v>
      </c>
      <c r="F96" t="s">
        <v>77</v>
      </c>
      <c r="G96" t="s">
        <v>76</v>
      </c>
      <c r="H96" s="3" t="s">
        <v>99</v>
      </c>
      <c r="I96" s="3">
        <v>0.5</v>
      </c>
      <c r="J96" t="s">
        <v>24</v>
      </c>
      <c r="K96" s="3" t="s">
        <v>99</v>
      </c>
      <c r="N96" s="1" t="s">
        <v>175</v>
      </c>
      <c r="O96" s="1" t="s">
        <v>175</v>
      </c>
      <c r="P96" t="b">
        <f>IF(COUNTIF(carcinogens!$A$2:$A$35,F96),TRUE,FALSE)</f>
        <v>1</v>
      </c>
      <c r="Q96" t="b">
        <f t="shared" si="13"/>
        <v>1</v>
      </c>
      <c r="R96" t="b">
        <f t="shared" si="12"/>
        <v>0</v>
      </c>
      <c r="S96" s="3">
        <f t="shared" si="20"/>
        <v>0</v>
      </c>
      <c r="V96" s="3">
        <f t="shared" si="18"/>
        <v>0</v>
      </c>
      <c r="W96" s="3">
        <v>0</v>
      </c>
      <c r="X96" s="3">
        <f t="shared" si="14"/>
        <v>0</v>
      </c>
      <c r="Y96" s="3">
        <f t="shared" si="19"/>
        <v>0</v>
      </c>
      <c r="Z96" t="b">
        <f t="shared" si="15"/>
        <v>1</v>
      </c>
      <c r="AA96">
        <v>1</v>
      </c>
      <c r="AB96" t="str">
        <f>VLOOKUP(C96,'Feedstock source'!$A$1:$B$8,2,FALSE)</f>
        <v>reject</v>
      </c>
      <c r="AC96" t="e">
        <f>VLOOKUP($F96,'PAHs abbreviations'!$A$2:$B$17,2,FALSE)</f>
        <v>#N/A</v>
      </c>
    </row>
    <row r="97" spans="1:29">
      <c r="A97" t="s">
        <v>124</v>
      </c>
      <c r="B97" t="s">
        <v>124</v>
      </c>
      <c r="C97" t="s">
        <v>137</v>
      </c>
      <c r="D97">
        <v>800</v>
      </c>
      <c r="E97" t="s">
        <v>15</v>
      </c>
      <c r="F97" t="s">
        <v>85</v>
      </c>
      <c r="G97" t="s">
        <v>76</v>
      </c>
      <c r="H97" s="3">
        <v>6.8</v>
      </c>
      <c r="I97" s="3">
        <v>6.8</v>
      </c>
      <c r="J97" t="s">
        <v>24</v>
      </c>
      <c r="K97" s="3" t="s">
        <v>99</v>
      </c>
      <c r="N97" s="1" t="s">
        <v>175</v>
      </c>
      <c r="O97" s="1" t="s">
        <v>175</v>
      </c>
      <c r="P97" t="b">
        <f>IF(COUNTIF(carcinogens!$A$2:$A$35,F97),TRUE,FALSE)</f>
        <v>1</v>
      </c>
      <c r="Q97" t="b">
        <f t="shared" si="13"/>
        <v>0</v>
      </c>
      <c r="R97" t="b">
        <f t="shared" si="12"/>
        <v>0</v>
      </c>
      <c r="S97" s="3">
        <f t="shared" si="20"/>
        <v>0</v>
      </c>
      <c r="V97" s="3">
        <f t="shared" si="18"/>
        <v>0</v>
      </c>
      <c r="W97" s="3">
        <v>0</v>
      </c>
      <c r="X97" s="3">
        <f t="shared" si="14"/>
        <v>6.8</v>
      </c>
      <c r="Y97" s="3">
        <f t="shared" si="19"/>
        <v>6.7999999999999996E-3</v>
      </c>
      <c r="Z97" t="b">
        <f t="shared" si="15"/>
        <v>1</v>
      </c>
      <c r="AA97">
        <v>1</v>
      </c>
      <c r="AB97" t="str">
        <f>VLOOKUP(C97,'Feedstock source'!$A$1:$B$8,2,FALSE)</f>
        <v>reject</v>
      </c>
      <c r="AC97" t="e">
        <f>VLOOKUP($F97,'PAHs abbreviations'!$A$2:$B$17,2,FALSE)</f>
        <v>#N/A</v>
      </c>
    </row>
    <row r="98" spans="1:29">
      <c r="A98" t="s">
        <v>124</v>
      </c>
      <c r="B98" t="s">
        <v>124</v>
      </c>
      <c r="C98" t="s">
        <v>137</v>
      </c>
      <c r="D98">
        <v>800</v>
      </c>
      <c r="E98" t="s">
        <v>15</v>
      </c>
      <c r="F98" t="s">
        <v>84</v>
      </c>
      <c r="G98" t="s">
        <v>76</v>
      </c>
      <c r="H98" s="3" t="s">
        <v>149</v>
      </c>
      <c r="I98" s="3">
        <v>5</v>
      </c>
      <c r="J98" t="s">
        <v>24</v>
      </c>
      <c r="K98" s="3" t="s">
        <v>149</v>
      </c>
      <c r="N98" s="1" t="s">
        <v>175</v>
      </c>
      <c r="O98" s="1" t="s">
        <v>175</v>
      </c>
      <c r="P98" t="b">
        <f>IF(COUNTIF(carcinogens!$A$2:$A$35,F98),TRUE,FALSE)</f>
        <v>1</v>
      </c>
      <c r="Q98" t="b">
        <f t="shared" si="13"/>
        <v>1</v>
      </c>
      <c r="R98" t="b">
        <f t="shared" si="12"/>
        <v>0</v>
      </c>
      <c r="S98" s="3">
        <f t="shared" si="20"/>
        <v>0</v>
      </c>
      <c r="V98" s="3">
        <f t="shared" si="18"/>
        <v>0</v>
      </c>
      <c r="W98" s="3">
        <v>0</v>
      </c>
      <c r="X98" s="3">
        <f t="shared" si="14"/>
        <v>0</v>
      </c>
      <c r="Y98" s="3">
        <f t="shared" si="19"/>
        <v>0</v>
      </c>
      <c r="Z98" t="b">
        <f t="shared" si="15"/>
        <v>1</v>
      </c>
      <c r="AA98">
        <v>1</v>
      </c>
      <c r="AB98" t="str">
        <f>VLOOKUP(C98,'Feedstock source'!$A$1:$B$8,2,FALSE)</f>
        <v>reject</v>
      </c>
      <c r="AC98" t="e">
        <f>VLOOKUP($F98,'PAHs abbreviations'!$A$2:$B$17,2,FALSE)</f>
        <v>#N/A</v>
      </c>
    </row>
    <row r="99" spans="1:29">
      <c r="A99" t="s">
        <v>124</v>
      </c>
      <c r="B99" t="s">
        <v>124</v>
      </c>
      <c r="C99" t="s">
        <v>137</v>
      </c>
      <c r="D99">
        <v>800</v>
      </c>
      <c r="E99" t="s">
        <v>15</v>
      </c>
      <c r="F99" t="s">
        <v>94</v>
      </c>
      <c r="G99" t="s">
        <v>76</v>
      </c>
      <c r="H99" s="3" t="s">
        <v>149</v>
      </c>
      <c r="I99" s="3">
        <v>5</v>
      </c>
      <c r="J99" t="s">
        <v>24</v>
      </c>
      <c r="K99" s="3" t="s">
        <v>149</v>
      </c>
      <c r="N99" s="1" t="s">
        <v>175</v>
      </c>
      <c r="O99" s="1" t="s">
        <v>175</v>
      </c>
      <c r="P99" t="b">
        <f>IF(COUNTIF(carcinogens!$A$2:$A$35,F99),TRUE,FALSE)</f>
        <v>1</v>
      </c>
      <c r="Q99" t="b">
        <f t="shared" si="13"/>
        <v>1</v>
      </c>
      <c r="R99" t="b">
        <f t="shared" si="12"/>
        <v>0</v>
      </c>
      <c r="S99" s="3">
        <f t="shared" si="20"/>
        <v>0</v>
      </c>
      <c r="V99" s="3">
        <f t="shared" si="18"/>
        <v>0</v>
      </c>
      <c r="W99" s="3">
        <v>0</v>
      </c>
      <c r="X99" s="3">
        <f t="shared" si="14"/>
        <v>0</v>
      </c>
      <c r="Y99" s="3">
        <f t="shared" si="19"/>
        <v>0</v>
      </c>
      <c r="Z99" t="b">
        <f t="shared" si="15"/>
        <v>1</v>
      </c>
      <c r="AA99">
        <v>1</v>
      </c>
      <c r="AB99" t="str">
        <f>VLOOKUP(C99,'Feedstock source'!$A$1:$B$8,2,FALSE)</f>
        <v>reject</v>
      </c>
      <c r="AC99" t="e">
        <f>VLOOKUP($F99,'PAHs abbreviations'!$A$2:$B$17,2,FALSE)</f>
        <v>#N/A</v>
      </c>
    </row>
    <row r="100" spans="1:29">
      <c r="A100" t="s">
        <v>124</v>
      </c>
      <c r="B100" t="s">
        <v>124</v>
      </c>
      <c r="C100" t="s">
        <v>137</v>
      </c>
      <c r="D100">
        <v>800</v>
      </c>
      <c r="E100" t="s">
        <v>15</v>
      </c>
      <c r="F100" t="s">
        <v>49</v>
      </c>
      <c r="G100" t="s">
        <v>46</v>
      </c>
      <c r="H100" s="3">
        <v>61</v>
      </c>
      <c r="I100" s="3">
        <v>61</v>
      </c>
      <c r="J100" t="s">
        <v>25</v>
      </c>
      <c r="K100" s="3" t="s">
        <v>28</v>
      </c>
      <c r="L100" s="3" t="s">
        <v>28</v>
      </c>
      <c r="M100" s="3" t="s">
        <v>28</v>
      </c>
      <c r="N100" s="1" t="s">
        <v>175</v>
      </c>
      <c r="O100" s="1" t="s">
        <v>175</v>
      </c>
      <c r="P100" t="b">
        <f>IF(COUNTIF(carcinogens!$A$2:$A$35,F100),TRUE,FALSE)</f>
        <v>0</v>
      </c>
      <c r="Q100" t="b">
        <f t="shared" si="13"/>
        <v>0</v>
      </c>
      <c r="R100" t="b">
        <f t="shared" si="12"/>
        <v>0</v>
      </c>
      <c r="S100" s="3">
        <f t="shared" si="20"/>
        <v>0</v>
      </c>
      <c r="T100" s="3">
        <f t="shared" ref="T100:T131" si="21">IF(ISNUMBER(L100),L100,0)</f>
        <v>0</v>
      </c>
      <c r="U100" s="3">
        <f t="shared" ref="U100:U131" si="22">IF(ISNUMBER(M100),M100,0)</f>
        <v>0</v>
      </c>
      <c r="V100" s="3">
        <f t="shared" si="18"/>
        <v>0</v>
      </c>
      <c r="W100" s="3">
        <v>0</v>
      </c>
      <c r="X100" s="3">
        <f t="shared" si="14"/>
        <v>61</v>
      </c>
      <c r="Y100" s="3">
        <f t="shared" si="19"/>
        <v>6.0999999999999999E-2</v>
      </c>
      <c r="Z100" t="b">
        <f t="shared" si="15"/>
        <v>1</v>
      </c>
      <c r="AA100">
        <v>3</v>
      </c>
      <c r="AB100" t="str">
        <f>VLOOKUP(C100,'Feedstock source'!$A$1:$B$8,2,FALSE)</f>
        <v>reject</v>
      </c>
      <c r="AC100" t="str">
        <f>VLOOKUP($F100,'PAHs abbreviations'!$A$2:$B$17,2,FALSE)</f>
        <v>Ace</v>
      </c>
    </row>
    <row r="101" spans="1:29">
      <c r="A101" t="s">
        <v>124</v>
      </c>
      <c r="B101" t="s">
        <v>124</v>
      </c>
      <c r="C101" t="s">
        <v>137</v>
      </c>
      <c r="D101">
        <v>800</v>
      </c>
      <c r="E101" t="s">
        <v>15</v>
      </c>
      <c r="F101" t="s">
        <v>48</v>
      </c>
      <c r="G101" t="s">
        <v>46</v>
      </c>
      <c r="H101" s="3">
        <v>239</v>
      </c>
      <c r="I101" s="3">
        <v>239</v>
      </c>
      <c r="J101" t="s">
        <v>25</v>
      </c>
      <c r="K101" s="3" t="s">
        <v>28</v>
      </c>
      <c r="L101" s="3" t="s">
        <v>28</v>
      </c>
      <c r="M101" s="3" t="s">
        <v>28</v>
      </c>
      <c r="N101" s="1" t="s">
        <v>175</v>
      </c>
      <c r="O101" s="1" t="s">
        <v>175</v>
      </c>
      <c r="P101" t="b">
        <f>IF(COUNTIF(carcinogens!$A$2:$A$35,F101),TRUE,FALSE)</f>
        <v>0</v>
      </c>
      <c r="Q101" t="b">
        <f t="shared" si="13"/>
        <v>0</v>
      </c>
      <c r="R101" t="b">
        <f t="shared" si="12"/>
        <v>0</v>
      </c>
      <c r="S101" s="3">
        <f t="shared" si="20"/>
        <v>0</v>
      </c>
      <c r="T101" s="3">
        <f t="shared" si="21"/>
        <v>0</v>
      </c>
      <c r="U101" s="3">
        <f t="shared" si="22"/>
        <v>0</v>
      </c>
      <c r="V101" s="3">
        <f t="shared" si="18"/>
        <v>0</v>
      </c>
      <c r="W101" s="3">
        <v>0</v>
      </c>
      <c r="X101" s="3">
        <f t="shared" si="14"/>
        <v>239</v>
      </c>
      <c r="Y101" s="3">
        <f t="shared" si="19"/>
        <v>0.23899999999999999</v>
      </c>
      <c r="Z101" t="b">
        <f t="shared" si="15"/>
        <v>1</v>
      </c>
      <c r="AA101">
        <v>3</v>
      </c>
      <c r="AB101" t="str">
        <f>VLOOKUP(C101,'Feedstock source'!$A$1:$B$8,2,FALSE)</f>
        <v>reject</v>
      </c>
      <c r="AC101" t="str">
        <f>VLOOKUP($F101,'PAHs abbreviations'!$A$2:$B$17,2,FALSE)</f>
        <v>Acy</v>
      </c>
    </row>
    <row r="102" spans="1:29">
      <c r="A102" t="s">
        <v>124</v>
      </c>
      <c r="B102" t="s">
        <v>124</v>
      </c>
      <c r="C102" t="s">
        <v>137</v>
      </c>
      <c r="D102">
        <v>800</v>
      </c>
      <c r="E102" t="s">
        <v>15</v>
      </c>
      <c r="F102" t="s">
        <v>52</v>
      </c>
      <c r="G102" t="s">
        <v>46</v>
      </c>
      <c r="H102" s="3">
        <v>48</v>
      </c>
      <c r="I102" s="3">
        <v>48</v>
      </c>
      <c r="J102" t="s">
        <v>25</v>
      </c>
      <c r="K102" s="3" t="s">
        <v>26</v>
      </c>
      <c r="L102" s="3" t="s">
        <v>26</v>
      </c>
      <c r="M102" s="3" t="s">
        <v>26</v>
      </c>
      <c r="N102" s="1" t="s">
        <v>175</v>
      </c>
      <c r="O102" s="1" t="s">
        <v>175</v>
      </c>
      <c r="P102" t="b">
        <f>IF(COUNTIF(carcinogens!$A$2:$A$35,F102),TRUE,FALSE)</f>
        <v>0</v>
      </c>
      <c r="Q102" t="b">
        <f t="shared" si="13"/>
        <v>0</v>
      </c>
      <c r="R102" t="b">
        <f t="shared" si="12"/>
        <v>0</v>
      </c>
      <c r="S102" s="3">
        <f t="shared" si="20"/>
        <v>0</v>
      </c>
      <c r="T102" s="3">
        <f t="shared" si="21"/>
        <v>0</v>
      </c>
      <c r="U102" s="3">
        <f t="shared" si="22"/>
        <v>0</v>
      </c>
      <c r="V102" s="3">
        <f t="shared" si="18"/>
        <v>0</v>
      </c>
      <c r="W102" s="3">
        <v>0</v>
      </c>
      <c r="X102" s="3">
        <f t="shared" si="14"/>
        <v>48</v>
      </c>
      <c r="Y102" s="3">
        <f t="shared" si="19"/>
        <v>4.8000000000000001E-2</v>
      </c>
      <c r="Z102" t="b">
        <f t="shared" si="15"/>
        <v>1</v>
      </c>
      <c r="AA102">
        <v>3</v>
      </c>
      <c r="AB102" t="str">
        <f>VLOOKUP(C102,'Feedstock source'!$A$1:$B$8,2,FALSE)</f>
        <v>reject</v>
      </c>
      <c r="AC102" t="str">
        <f>VLOOKUP($F102,'PAHs abbreviations'!$A$2:$B$17,2,FALSE)</f>
        <v>Ant</v>
      </c>
    </row>
    <row r="103" spans="1:29">
      <c r="A103" t="s">
        <v>124</v>
      </c>
      <c r="B103" t="s">
        <v>124</v>
      </c>
      <c r="C103" t="s">
        <v>137</v>
      </c>
      <c r="D103">
        <v>800</v>
      </c>
      <c r="E103" t="s">
        <v>15</v>
      </c>
      <c r="F103" t="s">
        <v>55</v>
      </c>
      <c r="G103" t="s">
        <v>46</v>
      </c>
      <c r="H103" s="3" t="s">
        <v>26</v>
      </c>
      <c r="I103" s="3">
        <v>1</v>
      </c>
      <c r="J103" t="s">
        <v>25</v>
      </c>
      <c r="K103" s="3" t="s">
        <v>26</v>
      </c>
      <c r="L103" s="3" t="s">
        <v>26</v>
      </c>
      <c r="M103" s="3" t="s">
        <v>26</v>
      </c>
      <c r="N103" s="1" t="s">
        <v>175</v>
      </c>
      <c r="O103" s="1" t="s">
        <v>175</v>
      </c>
      <c r="P103" t="b">
        <f>IF(COUNTIF(carcinogens!$A$2:$A$35,F103),TRUE,FALSE)</f>
        <v>1</v>
      </c>
      <c r="Q103" t="b">
        <f t="shared" si="13"/>
        <v>1</v>
      </c>
      <c r="R103" t="b">
        <f t="shared" si="12"/>
        <v>0</v>
      </c>
      <c r="S103" s="3">
        <f t="shared" si="20"/>
        <v>0</v>
      </c>
      <c r="T103" s="3">
        <f t="shared" si="21"/>
        <v>0</v>
      </c>
      <c r="U103" s="3">
        <f t="shared" si="22"/>
        <v>0</v>
      </c>
      <c r="V103" s="3">
        <f t="shared" si="18"/>
        <v>0</v>
      </c>
      <c r="W103" s="3">
        <v>0</v>
      </c>
      <c r="X103" s="3">
        <f t="shared" si="14"/>
        <v>0</v>
      </c>
      <c r="Y103" s="3">
        <f t="shared" si="19"/>
        <v>0</v>
      </c>
      <c r="Z103" t="b">
        <f t="shared" si="15"/>
        <v>1</v>
      </c>
      <c r="AA103">
        <v>3</v>
      </c>
      <c r="AB103" t="str">
        <f>VLOOKUP(C103,'Feedstock source'!$A$1:$B$8,2,FALSE)</f>
        <v>reject</v>
      </c>
      <c r="AC103" t="str">
        <f>VLOOKUP($F103,'PAHs abbreviations'!$A$2:$B$17,2,FALSE)</f>
        <v>B(a)A</v>
      </c>
    </row>
    <row r="104" spans="1:29">
      <c r="A104" t="s">
        <v>124</v>
      </c>
      <c r="B104" t="s">
        <v>124</v>
      </c>
      <c r="C104" t="s">
        <v>137</v>
      </c>
      <c r="D104">
        <v>800</v>
      </c>
      <c r="E104" t="s">
        <v>15</v>
      </c>
      <c r="F104" t="s">
        <v>59</v>
      </c>
      <c r="G104" t="s">
        <v>46</v>
      </c>
      <c r="H104" s="3" t="s">
        <v>26</v>
      </c>
      <c r="I104" s="3">
        <v>1</v>
      </c>
      <c r="J104" t="s">
        <v>25</v>
      </c>
      <c r="K104" s="3" t="s">
        <v>26</v>
      </c>
      <c r="L104" s="3" t="s">
        <v>26</v>
      </c>
      <c r="M104" s="3" t="s">
        <v>26</v>
      </c>
      <c r="N104" s="1" t="s">
        <v>175</v>
      </c>
      <c r="O104" s="1" t="s">
        <v>175</v>
      </c>
      <c r="P104" t="b">
        <f>IF(COUNTIF(carcinogens!$A$2:$A$35,F104),TRUE,FALSE)</f>
        <v>1</v>
      </c>
      <c r="Q104" t="b">
        <f t="shared" si="13"/>
        <v>1</v>
      </c>
      <c r="R104" t="b">
        <f t="shared" si="12"/>
        <v>0</v>
      </c>
      <c r="S104" s="3">
        <f t="shared" si="20"/>
        <v>0</v>
      </c>
      <c r="T104" s="3">
        <f t="shared" si="21"/>
        <v>0</v>
      </c>
      <c r="U104" s="3">
        <f t="shared" si="22"/>
        <v>0</v>
      </c>
      <c r="V104" s="3">
        <f t="shared" si="18"/>
        <v>0</v>
      </c>
      <c r="W104" s="3">
        <v>0</v>
      </c>
      <c r="X104" s="3">
        <f t="shared" si="14"/>
        <v>0</v>
      </c>
      <c r="Y104" s="3">
        <f t="shared" si="19"/>
        <v>0</v>
      </c>
      <c r="Z104" t="b">
        <f t="shared" si="15"/>
        <v>1</v>
      </c>
      <c r="AA104">
        <v>3</v>
      </c>
      <c r="AB104" t="str">
        <f>VLOOKUP(C104,'Feedstock source'!$A$1:$B$8,2,FALSE)</f>
        <v>reject</v>
      </c>
      <c r="AC104" t="str">
        <f>VLOOKUP($F104,'PAHs abbreviations'!$A$2:$B$17,2,FALSE)</f>
        <v>B(a)P</v>
      </c>
    </row>
    <row r="105" spans="1:29">
      <c r="A105" t="s">
        <v>124</v>
      </c>
      <c r="B105" t="s">
        <v>124</v>
      </c>
      <c r="C105" t="s">
        <v>137</v>
      </c>
      <c r="D105">
        <v>800</v>
      </c>
      <c r="E105" t="s">
        <v>15</v>
      </c>
      <c r="F105" t="s">
        <v>57</v>
      </c>
      <c r="G105" t="s">
        <v>46</v>
      </c>
      <c r="H105" s="3" t="s">
        <v>26</v>
      </c>
      <c r="I105" s="3">
        <v>1</v>
      </c>
      <c r="J105" t="s">
        <v>25</v>
      </c>
      <c r="K105" s="3" t="s">
        <v>26</v>
      </c>
      <c r="L105" s="3" t="s">
        <v>26</v>
      </c>
      <c r="M105" s="3" t="s">
        <v>26</v>
      </c>
      <c r="N105" s="1" t="s">
        <v>175</v>
      </c>
      <c r="O105" s="1" t="s">
        <v>175</v>
      </c>
      <c r="P105" t="b">
        <f>IF(COUNTIF(carcinogens!$A$2:$A$35,F105),TRUE,FALSE)</f>
        <v>1</v>
      </c>
      <c r="Q105" t="b">
        <f t="shared" si="13"/>
        <v>1</v>
      </c>
      <c r="R105" t="b">
        <f t="shared" si="12"/>
        <v>0</v>
      </c>
      <c r="S105" s="3">
        <f t="shared" si="20"/>
        <v>0</v>
      </c>
      <c r="T105" s="3">
        <f t="shared" si="21"/>
        <v>0</v>
      </c>
      <c r="U105" s="3">
        <f t="shared" si="22"/>
        <v>0</v>
      </c>
      <c r="V105" s="3">
        <f t="shared" si="18"/>
        <v>0</v>
      </c>
      <c r="W105" s="3">
        <v>0</v>
      </c>
      <c r="X105" s="3">
        <f t="shared" si="14"/>
        <v>0</v>
      </c>
      <c r="Y105" s="3">
        <f t="shared" si="19"/>
        <v>0</v>
      </c>
      <c r="Z105" t="b">
        <f t="shared" si="15"/>
        <v>1</v>
      </c>
      <c r="AA105">
        <v>3</v>
      </c>
      <c r="AB105" t="str">
        <f>VLOOKUP(C105,'Feedstock source'!$A$1:$B$8,2,FALSE)</f>
        <v>reject</v>
      </c>
      <c r="AC105" t="str">
        <f>VLOOKUP($F105,'PAHs abbreviations'!$A$2:$B$17,2,FALSE)</f>
        <v>B(b)F</v>
      </c>
    </row>
    <row r="106" spans="1:29">
      <c r="A106" t="s">
        <v>124</v>
      </c>
      <c r="B106" t="s">
        <v>124</v>
      </c>
      <c r="C106" t="s">
        <v>137</v>
      </c>
      <c r="D106">
        <v>800</v>
      </c>
      <c r="E106" t="s">
        <v>15</v>
      </c>
      <c r="F106" t="s">
        <v>61</v>
      </c>
      <c r="G106" t="s">
        <v>46</v>
      </c>
      <c r="H106" s="3" t="s">
        <v>26</v>
      </c>
      <c r="I106" s="3">
        <v>1</v>
      </c>
      <c r="J106" t="s">
        <v>25</v>
      </c>
      <c r="K106" s="3" t="s">
        <v>26</v>
      </c>
      <c r="L106" s="3" t="s">
        <v>26</v>
      </c>
      <c r="M106" s="3" t="s">
        <v>26</v>
      </c>
      <c r="N106" s="1" t="s">
        <v>175</v>
      </c>
      <c r="O106" s="1" t="s">
        <v>175</v>
      </c>
      <c r="P106" t="b">
        <f>IF(COUNTIF(carcinogens!$A$2:$A$35,F106),TRUE,FALSE)</f>
        <v>1</v>
      </c>
      <c r="Q106" t="b">
        <f t="shared" si="13"/>
        <v>1</v>
      </c>
      <c r="R106" t="b">
        <f t="shared" si="12"/>
        <v>0</v>
      </c>
      <c r="S106" s="3">
        <f t="shared" si="20"/>
        <v>0</v>
      </c>
      <c r="T106" s="3">
        <f t="shared" si="21"/>
        <v>0</v>
      </c>
      <c r="U106" s="3">
        <f t="shared" si="22"/>
        <v>0</v>
      </c>
      <c r="V106" s="3">
        <f t="shared" si="18"/>
        <v>0</v>
      </c>
      <c r="W106" s="3">
        <v>0</v>
      </c>
      <c r="X106" s="3">
        <f t="shared" si="14"/>
        <v>0</v>
      </c>
      <c r="Y106" s="3">
        <f t="shared" si="19"/>
        <v>0</v>
      </c>
      <c r="Z106" t="b">
        <f t="shared" si="15"/>
        <v>1</v>
      </c>
      <c r="AA106">
        <v>3</v>
      </c>
      <c r="AB106" t="str">
        <f>VLOOKUP(C106,'Feedstock source'!$A$1:$B$8,2,FALSE)</f>
        <v>reject</v>
      </c>
      <c r="AC106" t="str">
        <f>VLOOKUP($F106,'PAHs abbreviations'!$A$2:$B$17,2,FALSE)</f>
        <v>B(ghi)P</v>
      </c>
    </row>
    <row r="107" spans="1:29">
      <c r="A107" t="s">
        <v>124</v>
      </c>
      <c r="B107" t="s">
        <v>124</v>
      </c>
      <c r="C107" t="s">
        <v>137</v>
      </c>
      <c r="D107">
        <v>800</v>
      </c>
      <c r="E107" t="s">
        <v>15</v>
      </c>
      <c r="F107" t="s">
        <v>58</v>
      </c>
      <c r="G107" t="s">
        <v>46</v>
      </c>
      <c r="H107" s="3" t="s">
        <v>26</v>
      </c>
      <c r="I107" s="3">
        <v>1</v>
      </c>
      <c r="J107" t="s">
        <v>25</v>
      </c>
      <c r="K107" s="3" t="s">
        <v>26</v>
      </c>
      <c r="L107" s="3" t="s">
        <v>26</v>
      </c>
      <c r="M107" s="3" t="s">
        <v>26</v>
      </c>
      <c r="N107" s="1" t="s">
        <v>175</v>
      </c>
      <c r="O107" s="1" t="s">
        <v>175</v>
      </c>
      <c r="P107" t="b">
        <f>IF(COUNTIF(carcinogens!$A$2:$A$35,F107),TRUE,FALSE)</f>
        <v>1</v>
      </c>
      <c r="Q107" t="b">
        <f t="shared" si="13"/>
        <v>1</v>
      </c>
      <c r="R107" t="b">
        <f t="shared" si="12"/>
        <v>0</v>
      </c>
      <c r="S107" s="3">
        <f t="shared" si="20"/>
        <v>0</v>
      </c>
      <c r="T107" s="3">
        <f t="shared" si="21"/>
        <v>0</v>
      </c>
      <c r="U107" s="3">
        <f t="shared" si="22"/>
        <v>0</v>
      </c>
      <c r="V107" s="3">
        <f t="shared" si="18"/>
        <v>0</v>
      </c>
      <c r="W107" s="3">
        <v>0</v>
      </c>
      <c r="X107" s="3">
        <f t="shared" si="14"/>
        <v>0</v>
      </c>
      <c r="Y107" s="3">
        <f t="shared" si="19"/>
        <v>0</v>
      </c>
      <c r="Z107" t="b">
        <f t="shared" si="15"/>
        <v>1</v>
      </c>
      <c r="AA107">
        <v>3</v>
      </c>
      <c r="AB107" t="str">
        <f>VLOOKUP(C107,'Feedstock source'!$A$1:$B$8,2,FALSE)</f>
        <v>reject</v>
      </c>
      <c r="AC107" t="str">
        <f>VLOOKUP($F107,'PAHs abbreviations'!$A$2:$B$17,2,FALSE)</f>
        <v>B(k)F</v>
      </c>
    </row>
    <row r="108" spans="1:29">
      <c r="A108" t="s">
        <v>124</v>
      </c>
      <c r="B108" t="s">
        <v>124</v>
      </c>
      <c r="C108" t="s">
        <v>137</v>
      </c>
      <c r="D108">
        <v>800</v>
      </c>
      <c r="E108" t="s">
        <v>15</v>
      </c>
      <c r="F108" t="s">
        <v>56</v>
      </c>
      <c r="G108" t="s">
        <v>46</v>
      </c>
      <c r="H108" s="3">
        <v>2.8</v>
      </c>
      <c r="I108" s="3">
        <v>2.8</v>
      </c>
      <c r="J108" t="s">
        <v>25</v>
      </c>
      <c r="K108" s="3" t="s">
        <v>26</v>
      </c>
      <c r="L108" s="3" t="s">
        <v>26</v>
      </c>
      <c r="M108" s="3" t="s">
        <v>26</v>
      </c>
      <c r="N108" s="1" t="s">
        <v>175</v>
      </c>
      <c r="O108" s="1" t="s">
        <v>175</v>
      </c>
      <c r="P108" t="b">
        <f>IF(COUNTIF(carcinogens!$A$2:$A$35,F108),TRUE,FALSE)</f>
        <v>1</v>
      </c>
      <c r="Q108" t="b">
        <f t="shared" si="13"/>
        <v>0</v>
      </c>
      <c r="R108" t="b">
        <f t="shared" si="12"/>
        <v>0</v>
      </c>
      <c r="S108" s="3">
        <f t="shared" si="20"/>
        <v>0</v>
      </c>
      <c r="T108" s="3">
        <f t="shared" si="21"/>
        <v>0</v>
      </c>
      <c r="U108" s="3">
        <f t="shared" si="22"/>
        <v>0</v>
      </c>
      <c r="V108" s="3">
        <f t="shared" si="18"/>
        <v>0</v>
      </c>
      <c r="W108" s="3">
        <v>0</v>
      </c>
      <c r="X108" s="3">
        <f t="shared" si="14"/>
        <v>2.8</v>
      </c>
      <c r="Y108" s="3">
        <f t="shared" si="19"/>
        <v>2.8E-3</v>
      </c>
      <c r="Z108" t="b">
        <f t="shared" si="15"/>
        <v>1</v>
      </c>
      <c r="AA108">
        <v>3</v>
      </c>
      <c r="AB108" t="str">
        <f>VLOOKUP(C108,'Feedstock source'!$A$1:$B$8,2,FALSE)</f>
        <v>reject</v>
      </c>
      <c r="AC108" t="str">
        <f>VLOOKUP($F108,'PAHs abbreviations'!$A$2:$B$17,2,FALSE)</f>
        <v>Cry</v>
      </c>
    </row>
    <row r="109" spans="1:29">
      <c r="A109" t="s">
        <v>124</v>
      </c>
      <c r="B109" t="s">
        <v>124</v>
      </c>
      <c r="C109" t="s">
        <v>137</v>
      </c>
      <c r="D109">
        <v>800</v>
      </c>
      <c r="E109" t="s">
        <v>15</v>
      </c>
      <c r="F109" t="s">
        <v>62</v>
      </c>
      <c r="G109" t="s">
        <v>46</v>
      </c>
      <c r="H109" s="3" t="s">
        <v>26</v>
      </c>
      <c r="I109" s="3">
        <v>1</v>
      </c>
      <c r="J109" t="s">
        <v>25</v>
      </c>
      <c r="K109" s="3" t="s">
        <v>26</v>
      </c>
      <c r="L109" s="3" t="s">
        <v>26</v>
      </c>
      <c r="M109" s="3" t="s">
        <v>26</v>
      </c>
      <c r="N109" s="1" t="s">
        <v>175</v>
      </c>
      <c r="O109" s="1" t="s">
        <v>175</v>
      </c>
      <c r="P109" t="b">
        <f>IF(COUNTIF(carcinogens!$A$2:$A$35,F109),TRUE,FALSE)</f>
        <v>1</v>
      </c>
      <c r="Q109" t="b">
        <f t="shared" si="13"/>
        <v>1</v>
      </c>
      <c r="R109" t="b">
        <f t="shared" si="12"/>
        <v>0</v>
      </c>
      <c r="S109" s="3">
        <f t="shared" si="20"/>
        <v>0</v>
      </c>
      <c r="T109" s="3">
        <f t="shared" si="21"/>
        <v>0</v>
      </c>
      <c r="U109" s="3">
        <f t="shared" si="22"/>
        <v>0</v>
      </c>
      <c r="V109" s="3">
        <f t="shared" si="18"/>
        <v>0</v>
      </c>
      <c r="W109" s="3">
        <v>0</v>
      </c>
      <c r="X109" s="3">
        <f t="shared" si="14"/>
        <v>0</v>
      </c>
      <c r="Y109" s="3">
        <f t="shared" si="19"/>
        <v>0</v>
      </c>
      <c r="Z109" t="b">
        <f t="shared" si="15"/>
        <v>1</v>
      </c>
      <c r="AA109">
        <v>3</v>
      </c>
      <c r="AB109" t="str">
        <f>VLOOKUP(C109,'Feedstock source'!$A$1:$B$8,2,FALSE)</f>
        <v>reject</v>
      </c>
      <c r="AC109" t="str">
        <f>VLOOKUP($F109,'PAHs abbreviations'!$A$2:$B$17,2,FALSE)</f>
        <v>DB(ah)A</v>
      </c>
    </row>
    <row r="110" spans="1:29">
      <c r="A110" t="s">
        <v>124</v>
      </c>
      <c r="B110" t="s">
        <v>124</v>
      </c>
      <c r="C110" t="s">
        <v>137</v>
      </c>
      <c r="D110">
        <v>800</v>
      </c>
      <c r="E110" t="s">
        <v>15</v>
      </c>
      <c r="F110" t="s">
        <v>53</v>
      </c>
      <c r="G110" t="s">
        <v>46</v>
      </c>
      <c r="H110" s="3">
        <v>340</v>
      </c>
      <c r="I110" s="3">
        <v>340</v>
      </c>
      <c r="J110" t="s">
        <v>25</v>
      </c>
      <c r="K110" s="3" t="s">
        <v>26</v>
      </c>
      <c r="L110" s="3" t="s">
        <v>28</v>
      </c>
      <c r="M110" s="3" t="s">
        <v>26</v>
      </c>
      <c r="N110" s="1" t="s">
        <v>175</v>
      </c>
      <c r="O110" s="1" t="s">
        <v>175</v>
      </c>
      <c r="P110" t="b">
        <f>IF(COUNTIF(carcinogens!$A$2:$A$35,F110),TRUE,FALSE)</f>
        <v>0</v>
      </c>
      <c r="Q110" t="b">
        <f t="shared" si="13"/>
        <v>0</v>
      </c>
      <c r="R110" t="b">
        <f t="shared" si="12"/>
        <v>0</v>
      </c>
      <c r="S110" s="3">
        <f t="shared" si="20"/>
        <v>0</v>
      </c>
      <c r="T110" s="3">
        <f t="shared" si="21"/>
        <v>0</v>
      </c>
      <c r="U110" s="3">
        <f t="shared" si="22"/>
        <v>0</v>
      </c>
      <c r="V110" s="3">
        <f t="shared" si="18"/>
        <v>0</v>
      </c>
      <c r="W110" s="3">
        <v>0</v>
      </c>
      <c r="X110" s="3">
        <f t="shared" si="14"/>
        <v>340</v>
      </c>
      <c r="Y110" s="3">
        <f t="shared" si="19"/>
        <v>0.34</v>
      </c>
      <c r="Z110" t="b">
        <f t="shared" si="15"/>
        <v>1</v>
      </c>
      <c r="AA110">
        <v>3</v>
      </c>
      <c r="AB110" t="str">
        <f>VLOOKUP(C110,'Feedstock source'!$A$1:$B$8,2,FALSE)</f>
        <v>reject</v>
      </c>
      <c r="AC110" t="str">
        <f>VLOOKUP($F110,'PAHs abbreviations'!$A$2:$B$17,2,FALSE)</f>
        <v>Flt</v>
      </c>
    </row>
    <row r="111" spans="1:29">
      <c r="A111" t="s">
        <v>124</v>
      </c>
      <c r="B111" t="s">
        <v>124</v>
      </c>
      <c r="C111" t="s">
        <v>137</v>
      </c>
      <c r="D111">
        <v>800</v>
      </c>
      <c r="E111" t="s">
        <v>15</v>
      </c>
      <c r="F111" t="s">
        <v>50</v>
      </c>
      <c r="G111" t="s">
        <v>46</v>
      </c>
      <c r="H111" s="3">
        <v>375</v>
      </c>
      <c r="I111" s="3">
        <v>375</v>
      </c>
      <c r="J111" t="s">
        <v>25</v>
      </c>
      <c r="K111" s="3" t="s">
        <v>28</v>
      </c>
      <c r="L111" s="3" t="s">
        <v>28</v>
      </c>
      <c r="M111" s="3" t="s">
        <v>28</v>
      </c>
      <c r="N111" s="1" t="s">
        <v>175</v>
      </c>
      <c r="O111" s="1" t="s">
        <v>175</v>
      </c>
      <c r="P111" t="b">
        <f>IF(COUNTIF(carcinogens!$A$2:$A$35,F111),TRUE,FALSE)</f>
        <v>0</v>
      </c>
      <c r="Q111" t="b">
        <f t="shared" si="13"/>
        <v>0</v>
      </c>
      <c r="R111" t="b">
        <f t="shared" si="12"/>
        <v>0</v>
      </c>
      <c r="S111" s="3">
        <f t="shared" si="20"/>
        <v>0</v>
      </c>
      <c r="T111" s="3">
        <f t="shared" si="21"/>
        <v>0</v>
      </c>
      <c r="U111" s="3">
        <f t="shared" si="22"/>
        <v>0</v>
      </c>
      <c r="V111" s="3">
        <f t="shared" si="18"/>
        <v>0</v>
      </c>
      <c r="W111" s="3">
        <v>0</v>
      </c>
      <c r="X111" s="3">
        <f t="shared" si="14"/>
        <v>375</v>
      </c>
      <c r="Y111" s="3">
        <f t="shared" si="19"/>
        <v>0.375</v>
      </c>
      <c r="Z111" t="b">
        <f t="shared" si="15"/>
        <v>1</v>
      </c>
      <c r="AA111">
        <v>3</v>
      </c>
      <c r="AB111" t="str">
        <f>VLOOKUP(C111,'Feedstock source'!$A$1:$B$8,2,FALSE)</f>
        <v>reject</v>
      </c>
      <c r="AC111" t="str">
        <f>VLOOKUP($F111,'PAHs abbreviations'!$A$2:$B$17,2,FALSE)</f>
        <v>Flu</v>
      </c>
    </row>
    <row r="112" spans="1:29">
      <c r="A112" t="s">
        <v>124</v>
      </c>
      <c r="B112" t="s">
        <v>124</v>
      </c>
      <c r="C112" t="s">
        <v>137</v>
      </c>
      <c r="D112">
        <v>800</v>
      </c>
      <c r="E112" t="s">
        <v>15</v>
      </c>
      <c r="F112" t="s">
        <v>60</v>
      </c>
      <c r="G112" t="s">
        <v>46</v>
      </c>
      <c r="H112" s="3" t="s">
        <v>26</v>
      </c>
      <c r="I112" s="3">
        <v>1</v>
      </c>
      <c r="J112" t="s">
        <v>25</v>
      </c>
      <c r="K112" s="3" t="s">
        <v>26</v>
      </c>
      <c r="L112" s="3" t="s">
        <v>26</v>
      </c>
      <c r="M112" s="3" t="s">
        <v>26</v>
      </c>
      <c r="N112" s="1" t="s">
        <v>175</v>
      </c>
      <c r="O112" s="1" t="s">
        <v>175</v>
      </c>
      <c r="P112" t="b">
        <f>IF(COUNTIF(carcinogens!$A$2:$A$35,F112),TRUE,FALSE)</f>
        <v>1</v>
      </c>
      <c r="Q112" t="b">
        <f t="shared" si="13"/>
        <v>1</v>
      </c>
      <c r="R112" t="b">
        <f t="shared" si="12"/>
        <v>0</v>
      </c>
      <c r="S112" s="3">
        <f t="shared" si="20"/>
        <v>0</v>
      </c>
      <c r="T112" s="3">
        <f t="shared" si="21"/>
        <v>0</v>
      </c>
      <c r="U112" s="3">
        <f t="shared" si="22"/>
        <v>0</v>
      </c>
      <c r="V112" s="3">
        <f t="shared" si="18"/>
        <v>0</v>
      </c>
      <c r="W112" s="3">
        <v>0</v>
      </c>
      <c r="X112" s="3">
        <f t="shared" si="14"/>
        <v>0</v>
      </c>
      <c r="Y112" s="3">
        <f t="shared" si="19"/>
        <v>0</v>
      </c>
      <c r="Z112" t="b">
        <f t="shared" si="15"/>
        <v>1</v>
      </c>
      <c r="AA112">
        <v>3</v>
      </c>
      <c r="AB112" t="str">
        <f>VLOOKUP(C112,'Feedstock source'!$A$1:$B$8,2,FALSE)</f>
        <v>reject</v>
      </c>
      <c r="AC112" t="str">
        <f>VLOOKUP($F112,'PAHs abbreviations'!$A$2:$B$17,2,FALSE)</f>
        <v>IP</v>
      </c>
    </row>
    <row r="113" spans="1:29">
      <c r="A113" t="s">
        <v>124</v>
      </c>
      <c r="B113" t="s">
        <v>124</v>
      </c>
      <c r="C113" t="s">
        <v>137</v>
      </c>
      <c r="D113">
        <v>800</v>
      </c>
      <c r="E113" t="s">
        <v>15</v>
      </c>
      <c r="F113" t="s">
        <v>47</v>
      </c>
      <c r="G113" t="s">
        <v>46</v>
      </c>
      <c r="H113" s="3">
        <v>862</v>
      </c>
      <c r="I113" s="3">
        <v>862</v>
      </c>
      <c r="J113" t="s">
        <v>25</v>
      </c>
      <c r="K113" s="3">
        <v>24</v>
      </c>
      <c r="L113" s="3">
        <v>15</v>
      </c>
      <c r="M113" s="3">
        <v>11</v>
      </c>
      <c r="N113" s="1" t="s">
        <v>175</v>
      </c>
      <c r="O113" s="1" t="s">
        <v>175</v>
      </c>
      <c r="P113" t="b">
        <f>IF(COUNTIF(carcinogens!$A$2:$A$35,F113),TRUE,FALSE)</f>
        <v>0</v>
      </c>
      <c r="Q113" t="b">
        <f t="shared" si="13"/>
        <v>0</v>
      </c>
      <c r="R113" t="b">
        <f t="shared" si="12"/>
        <v>0</v>
      </c>
      <c r="S113" s="3">
        <f t="shared" si="20"/>
        <v>24</v>
      </c>
      <c r="T113" s="3">
        <f t="shared" si="21"/>
        <v>15</v>
      </c>
      <c r="U113" s="3">
        <f t="shared" si="22"/>
        <v>11</v>
      </c>
      <c r="V113" s="3">
        <f t="shared" si="18"/>
        <v>16.666666666666668</v>
      </c>
      <c r="W113" s="3">
        <f>_xlfn.STDEV.S(S113:U113)</f>
        <v>6.6583281184793917</v>
      </c>
      <c r="X113" s="3">
        <f t="shared" si="14"/>
        <v>845.33333333333337</v>
      </c>
      <c r="Y113" s="3">
        <f t="shared" si="19"/>
        <v>0.84533333333333338</v>
      </c>
      <c r="Z113" t="b">
        <f t="shared" si="15"/>
        <v>0</v>
      </c>
      <c r="AA113">
        <v>3</v>
      </c>
      <c r="AB113" t="str">
        <f>VLOOKUP(C113,'Feedstock source'!$A$1:$B$8,2,FALSE)</f>
        <v>reject</v>
      </c>
      <c r="AC113" t="str">
        <f>VLOOKUP($F113,'PAHs abbreviations'!$A$2:$B$17,2,FALSE)</f>
        <v>Nap</v>
      </c>
    </row>
    <row r="114" spans="1:29">
      <c r="A114" t="s">
        <v>124</v>
      </c>
      <c r="B114" t="s">
        <v>124</v>
      </c>
      <c r="C114" t="s">
        <v>137</v>
      </c>
      <c r="D114">
        <v>800</v>
      </c>
      <c r="E114" t="s">
        <v>15</v>
      </c>
      <c r="F114" t="s">
        <v>51</v>
      </c>
      <c r="G114" t="s">
        <v>46</v>
      </c>
      <c r="H114" s="3">
        <v>425</v>
      </c>
      <c r="I114" s="3">
        <v>425</v>
      </c>
      <c r="J114" t="s">
        <v>25</v>
      </c>
      <c r="K114" s="3">
        <v>10</v>
      </c>
      <c r="L114" s="3">
        <v>7.5</v>
      </c>
      <c r="M114" s="3">
        <v>6.7</v>
      </c>
      <c r="N114" s="1" t="s">
        <v>175</v>
      </c>
      <c r="O114" s="1" t="s">
        <v>175</v>
      </c>
      <c r="P114" t="b">
        <f>IF(COUNTIF(carcinogens!$A$2:$A$35,F114),TRUE,FALSE)</f>
        <v>0</v>
      </c>
      <c r="Q114" t="b">
        <f t="shared" si="13"/>
        <v>0</v>
      </c>
      <c r="R114" t="b">
        <f t="shared" si="12"/>
        <v>0</v>
      </c>
      <c r="S114" s="3">
        <f t="shared" ref="S114:S145" si="23">IF(ISNUMBER(K114),K114,0)</f>
        <v>10</v>
      </c>
      <c r="T114" s="3">
        <f t="shared" si="21"/>
        <v>7.5</v>
      </c>
      <c r="U114" s="3">
        <f t="shared" si="22"/>
        <v>6.7</v>
      </c>
      <c r="V114" s="3">
        <f t="shared" si="18"/>
        <v>8.0666666666666664</v>
      </c>
      <c r="W114" s="3">
        <f>_xlfn.STDEV.S(S114:U114)</f>
        <v>1.7214335111567116</v>
      </c>
      <c r="X114" s="3">
        <f t="shared" si="14"/>
        <v>416.93333333333334</v>
      </c>
      <c r="Y114" s="3">
        <f t="shared" si="19"/>
        <v>0.41693333333333332</v>
      </c>
      <c r="Z114" t="b">
        <f t="shared" si="15"/>
        <v>0</v>
      </c>
      <c r="AA114">
        <v>3</v>
      </c>
      <c r="AB114" t="str">
        <f>VLOOKUP(C114,'Feedstock source'!$A$1:$B$8,2,FALSE)</f>
        <v>reject</v>
      </c>
      <c r="AC114" t="str">
        <f>VLOOKUP($F114,'PAHs abbreviations'!$A$2:$B$17,2,FALSE)</f>
        <v>Phen</v>
      </c>
    </row>
    <row r="115" spans="1:29">
      <c r="A115" t="s">
        <v>124</v>
      </c>
      <c r="B115" t="s">
        <v>124</v>
      </c>
      <c r="C115" t="s">
        <v>137</v>
      </c>
      <c r="D115">
        <v>800</v>
      </c>
      <c r="E115" t="s">
        <v>15</v>
      </c>
      <c r="F115" t="s">
        <v>54</v>
      </c>
      <c r="G115" t="s">
        <v>46</v>
      </c>
      <c r="H115" s="3">
        <v>143</v>
      </c>
      <c r="I115" s="3">
        <v>143</v>
      </c>
      <c r="J115" t="s">
        <v>25</v>
      </c>
      <c r="K115" s="3" t="s">
        <v>28</v>
      </c>
      <c r="L115" s="3" t="s">
        <v>28</v>
      </c>
      <c r="M115" s="3" t="s">
        <v>26</v>
      </c>
      <c r="N115" s="1" t="s">
        <v>175</v>
      </c>
      <c r="O115" s="1" t="s">
        <v>175</v>
      </c>
      <c r="P115" t="b">
        <f>IF(COUNTIF(carcinogens!$A$2:$A$35,F115),TRUE,FALSE)</f>
        <v>0</v>
      </c>
      <c r="Q115" t="b">
        <f t="shared" si="13"/>
        <v>0</v>
      </c>
      <c r="R115" t="b">
        <f t="shared" ref="R115" si="24">IF(ISNUMBER(I115),FALSE,TRUE)</f>
        <v>0</v>
      </c>
      <c r="S115" s="3">
        <f t="shared" si="23"/>
        <v>0</v>
      </c>
      <c r="T115" s="3">
        <f t="shared" si="21"/>
        <v>0</v>
      </c>
      <c r="U115" s="3">
        <f t="shared" si="22"/>
        <v>0</v>
      </c>
      <c r="V115" s="3">
        <f t="shared" si="18"/>
        <v>0</v>
      </c>
      <c r="W115" s="3">
        <v>0</v>
      </c>
      <c r="X115" s="3">
        <f t="shared" si="14"/>
        <v>143</v>
      </c>
      <c r="Y115" s="3">
        <f t="shared" si="19"/>
        <v>0.14299999999999999</v>
      </c>
      <c r="Z115" t="b">
        <f t="shared" si="15"/>
        <v>1</v>
      </c>
      <c r="AA115">
        <v>3</v>
      </c>
      <c r="AB115" t="str">
        <f>VLOOKUP(C115,'Feedstock source'!$A$1:$B$8,2,FALSE)</f>
        <v>reject</v>
      </c>
      <c r="AC115" t="str">
        <f>VLOOKUP($F115,'PAHs abbreviations'!$A$2:$B$17,2,FALSE)</f>
        <v>Pyr</v>
      </c>
    </row>
    <row r="116" spans="1:29">
      <c r="A116" t="s">
        <v>16</v>
      </c>
      <c r="B116" t="s">
        <v>16</v>
      </c>
      <c r="C116" t="s">
        <v>38</v>
      </c>
      <c r="D116">
        <v>500</v>
      </c>
      <c r="E116" t="s">
        <v>15</v>
      </c>
      <c r="F116" t="s">
        <v>49</v>
      </c>
      <c r="G116" t="s">
        <v>46</v>
      </c>
      <c r="H116" s="3">
        <v>5.4</v>
      </c>
      <c r="I116" s="3">
        <f t="shared" ref="I116:I130" si="25">H116</f>
        <v>5.4</v>
      </c>
      <c r="J116" t="s">
        <v>25</v>
      </c>
      <c r="K116" s="3" t="s">
        <v>28</v>
      </c>
      <c r="L116" s="3" t="s">
        <v>28</v>
      </c>
      <c r="M116" s="3" t="s">
        <v>28</v>
      </c>
      <c r="N116" s="1" t="s">
        <v>175</v>
      </c>
      <c r="O116" s="1" t="s">
        <v>175</v>
      </c>
      <c r="P116" t="b">
        <f>IF(COUNTIF(carcinogens!$A$2:$A$35,F116),TRUE,FALSE)</f>
        <v>0</v>
      </c>
      <c r="Q116" t="b">
        <f t="shared" si="13"/>
        <v>0</v>
      </c>
      <c r="R116" t="b">
        <f t="shared" ref="R116:R130" si="26">IF(ISNUMBER(H116),FALSE,TRUE)</f>
        <v>0</v>
      </c>
      <c r="S116" s="3">
        <f t="shared" si="23"/>
        <v>0</v>
      </c>
      <c r="T116" s="3">
        <f t="shared" si="21"/>
        <v>0</v>
      </c>
      <c r="U116" s="3">
        <f t="shared" si="22"/>
        <v>0</v>
      </c>
      <c r="V116" s="3">
        <f t="shared" si="18"/>
        <v>0</v>
      </c>
      <c r="W116" s="3">
        <v>0</v>
      </c>
      <c r="X116" s="3">
        <f t="shared" si="14"/>
        <v>5.4</v>
      </c>
      <c r="Y116" s="3">
        <f t="shared" si="19"/>
        <v>5.4000000000000003E-3</v>
      </c>
      <c r="Z116" t="b">
        <f t="shared" si="15"/>
        <v>1</v>
      </c>
      <c r="AA116">
        <v>3</v>
      </c>
      <c r="AB116" t="str">
        <f>VLOOKUP(C116,'Feedstock source'!$A$1:$B$8,2,FALSE)</f>
        <v>wood</v>
      </c>
      <c r="AC116" t="str">
        <f>VLOOKUP($F116,'PAHs abbreviations'!$A$2:$B$17,2,FALSE)</f>
        <v>Ace</v>
      </c>
    </row>
    <row r="117" spans="1:29">
      <c r="A117" t="s">
        <v>16</v>
      </c>
      <c r="B117" t="s">
        <v>16</v>
      </c>
      <c r="C117" t="s">
        <v>38</v>
      </c>
      <c r="D117">
        <v>500</v>
      </c>
      <c r="E117" t="s">
        <v>15</v>
      </c>
      <c r="F117" t="s">
        <v>48</v>
      </c>
      <c r="G117" t="s">
        <v>46</v>
      </c>
      <c r="H117" s="3">
        <v>33</v>
      </c>
      <c r="I117" s="3">
        <f t="shared" si="25"/>
        <v>33</v>
      </c>
      <c r="J117" t="s">
        <v>25</v>
      </c>
      <c r="K117" s="3" t="s">
        <v>28</v>
      </c>
      <c r="L117" s="3" t="s">
        <v>28</v>
      </c>
      <c r="M117" s="3" t="s">
        <v>28</v>
      </c>
      <c r="N117" s="1" t="s">
        <v>175</v>
      </c>
      <c r="O117" s="1" t="s">
        <v>175</v>
      </c>
      <c r="P117" t="b">
        <f>IF(COUNTIF(carcinogens!$A$2:$A$35,F117),TRUE,FALSE)</f>
        <v>0</v>
      </c>
      <c r="Q117" t="b">
        <f t="shared" si="13"/>
        <v>0</v>
      </c>
      <c r="R117" t="b">
        <f t="shared" si="26"/>
        <v>0</v>
      </c>
      <c r="S117" s="3">
        <f t="shared" si="23"/>
        <v>0</v>
      </c>
      <c r="T117" s="3">
        <f t="shared" si="21"/>
        <v>0</v>
      </c>
      <c r="U117" s="3">
        <f t="shared" si="22"/>
        <v>0</v>
      </c>
      <c r="V117" s="3">
        <f t="shared" si="18"/>
        <v>0</v>
      </c>
      <c r="W117" s="3">
        <v>0</v>
      </c>
      <c r="X117" s="3">
        <f t="shared" si="14"/>
        <v>33</v>
      </c>
      <c r="Y117" s="3">
        <f t="shared" si="19"/>
        <v>3.3000000000000002E-2</v>
      </c>
      <c r="Z117" t="b">
        <f t="shared" si="15"/>
        <v>1</v>
      </c>
      <c r="AA117">
        <v>3</v>
      </c>
      <c r="AB117" t="str">
        <f>VLOOKUP(C117,'Feedstock source'!$A$1:$B$8,2,FALSE)</f>
        <v>wood</v>
      </c>
      <c r="AC117" t="str">
        <f>VLOOKUP($F117,'PAHs abbreviations'!$A$2:$B$17,2,FALSE)</f>
        <v>Acy</v>
      </c>
    </row>
    <row r="118" spans="1:29">
      <c r="A118" t="s">
        <v>16</v>
      </c>
      <c r="B118" t="s">
        <v>16</v>
      </c>
      <c r="C118" t="s">
        <v>38</v>
      </c>
      <c r="D118">
        <v>500</v>
      </c>
      <c r="E118" t="s">
        <v>15</v>
      </c>
      <c r="F118" t="s">
        <v>52</v>
      </c>
      <c r="G118" t="s">
        <v>46</v>
      </c>
      <c r="H118" s="3">
        <v>6.5</v>
      </c>
      <c r="I118" s="3">
        <f t="shared" si="25"/>
        <v>6.5</v>
      </c>
      <c r="J118" t="s">
        <v>25</v>
      </c>
      <c r="K118" s="3" t="s">
        <v>26</v>
      </c>
      <c r="L118" s="3" t="s">
        <v>26</v>
      </c>
      <c r="M118" s="3" t="s">
        <v>26</v>
      </c>
      <c r="N118" s="1" t="s">
        <v>175</v>
      </c>
      <c r="O118" s="1" t="s">
        <v>175</v>
      </c>
      <c r="P118" t="b">
        <f>IF(COUNTIF(carcinogens!$A$2:$A$35,F118),TRUE,FALSE)</f>
        <v>0</v>
      </c>
      <c r="Q118" t="b">
        <f t="shared" si="13"/>
        <v>0</v>
      </c>
      <c r="R118" t="b">
        <f t="shared" si="26"/>
        <v>0</v>
      </c>
      <c r="S118" s="3">
        <f t="shared" si="23"/>
        <v>0</v>
      </c>
      <c r="T118" s="3">
        <f t="shared" si="21"/>
        <v>0</v>
      </c>
      <c r="U118" s="3">
        <f t="shared" si="22"/>
        <v>0</v>
      </c>
      <c r="V118" s="3">
        <f t="shared" si="18"/>
        <v>0</v>
      </c>
      <c r="W118" s="3">
        <v>0</v>
      </c>
      <c r="X118" s="3">
        <f t="shared" si="14"/>
        <v>6.5</v>
      </c>
      <c r="Y118" s="3">
        <f t="shared" si="19"/>
        <v>6.4999999999999997E-3</v>
      </c>
      <c r="Z118" t="b">
        <f t="shared" si="15"/>
        <v>1</v>
      </c>
      <c r="AA118">
        <v>3</v>
      </c>
      <c r="AB118" t="str">
        <f>VLOOKUP(C118,'Feedstock source'!$A$1:$B$8,2,FALSE)</f>
        <v>wood</v>
      </c>
      <c r="AC118" t="str">
        <f>VLOOKUP($F118,'PAHs abbreviations'!$A$2:$B$17,2,FALSE)</f>
        <v>Ant</v>
      </c>
    </row>
    <row r="119" spans="1:29">
      <c r="A119" t="s">
        <v>16</v>
      </c>
      <c r="B119" t="s">
        <v>16</v>
      </c>
      <c r="C119" t="s">
        <v>38</v>
      </c>
      <c r="D119">
        <v>500</v>
      </c>
      <c r="E119" t="s">
        <v>15</v>
      </c>
      <c r="F119" t="s">
        <v>55</v>
      </c>
      <c r="G119" t="s">
        <v>46</v>
      </c>
      <c r="H119" s="3">
        <v>1.5</v>
      </c>
      <c r="I119" s="3">
        <f t="shared" si="25"/>
        <v>1.5</v>
      </c>
      <c r="J119" t="s">
        <v>25</v>
      </c>
      <c r="K119" s="3" t="s">
        <v>26</v>
      </c>
      <c r="L119" s="3" t="s">
        <v>26</v>
      </c>
      <c r="M119" s="3" t="s">
        <v>26</v>
      </c>
      <c r="N119" s="1" t="s">
        <v>175</v>
      </c>
      <c r="O119" s="1" t="s">
        <v>175</v>
      </c>
      <c r="P119" t="b">
        <f>IF(COUNTIF(carcinogens!$A$2:$A$35,F119),TRUE,FALSE)</f>
        <v>1</v>
      </c>
      <c r="Q119" t="b">
        <f t="shared" si="13"/>
        <v>0</v>
      </c>
      <c r="R119" t="b">
        <f t="shared" si="26"/>
        <v>0</v>
      </c>
      <c r="S119" s="3">
        <f t="shared" si="23"/>
        <v>0</v>
      </c>
      <c r="T119" s="3">
        <f t="shared" si="21"/>
        <v>0</v>
      </c>
      <c r="U119" s="3">
        <f t="shared" si="22"/>
        <v>0</v>
      </c>
      <c r="V119" s="3">
        <f t="shared" si="18"/>
        <v>0</v>
      </c>
      <c r="W119" s="3">
        <v>0</v>
      </c>
      <c r="X119" s="3">
        <f t="shared" si="14"/>
        <v>1.5</v>
      </c>
      <c r="Y119" s="3">
        <f t="shared" si="19"/>
        <v>1.5E-3</v>
      </c>
      <c r="Z119" t="b">
        <f t="shared" si="15"/>
        <v>1</v>
      </c>
      <c r="AA119">
        <v>3</v>
      </c>
      <c r="AB119" t="str">
        <f>VLOOKUP(C119,'Feedstock source'!$A$1:$B$8,2,FALSE)</f>
        <v>wood</v>
      </c>
      <c r="AC119" t="str">
        <f>VLOOKUP($F119,'PAHs abbreviations'!$A$2:$B$17,2,FALSE)</f>
        <v>B(a)A</v>
      </c>
    </row>
    <row r="120" spans="1:29">
      <c r="A120" t="s">
        <v>16</v>
      </c>
      <c r="B120" t="s">
        <v>16</v>
      </c>
      <c r="C120" t="s">
        <v>38</v>
      </c>
      <c r="D120">
        <v>500</v>
      </c>
      <c r="E120" t="s">
        <v>15</v>
      </c>
      <c r="F120" t="s">
        <v>59</v>
      </c>
      <c r="G120" t="s">
        <v>46</v>
      </c>
      <c r="H120" s="3" t="s">
        <v>26</v>
      </c>
      <c r="I120" s="3" t="str">
        <f t="shared" si="25"/>
        <v>&lt; 1</v>
      </c>
      <c r="J120" t="s">
        <v>25</v>
      </c>
      <c r="K120" s="3" t="s">
        <v>26</v>
      </c>
      <c r="L120" s="3" t="s">
        <v>26</v>
      </c>
      <c r="M120" s="3" t="s">
        <v>26</v>
      </c>
      <c r="N120" s="1" t="s">
        <v>175</v>
      </c>
      <c r="O120" s="1" t="s">
        <v>175</v>
      </c>
      <c r="P120" t="b">
        <f>IF(COUNTIF(carcinogens!$A$2:$A$35,F120),TRUE,FALSE)</f>
        <v>1</v>
      </c>
      <c r="Q120" t="b">
        <f t="shared" si="13"/>
        <v>1</v>
      </c>
      <c r="R120" t="b">
        <f t="shared" si="26"/>
        <v>1</v>
      </c>
      <c r="S120" s="3">
        <f t="shared" si="23"/>
        <v>0</v>
      </c>
      <c r="T120" s="3">
        <f t="shared" si="21"/>
        <v>0</v>
      </c>
      <c r="U120" s="3">
        <f t="shared" si="22"/>
        <v>0</v>
      </c>
      <c r="V120" s="3">
        <f t="shared" si="18"/>
        <v>0</v>
      </c>
      <c r="W120" s="3">
        <v>0</v>
      </c>
      <c r="X120" s="3">
        <f t="shared" si="14"/>
        <v>0</v>
      </c>
      <c r="Y120" s="3">
        <f t="shared" si="19"/>
        <v>0</v>
      </c>
      <c r="Z120" t="b">
        <f t="shared" si="15"/>
        <v>1</v>
      </c>
      <c r="AA120">
        <v>3</v>
      </c>
      <c r="AB120" t="str">
        <f>VLOOKUP(C120,'Feedstock source'!$A$1:$B$8,2,FALSE)</f>
        <v>wood</v>
      </c>
      <c r="AC120" t="str">
        <f>VLOOKUP($F120,'PAHs abbreviations'!$A$2:$B$17,2,FALSE)</f>
        <v>B(a)P</v>
      </c>
    </row>
    <row r="121" spans="1:29">
      <c r="A121" t="s">
        <v>16</v>
      </c>
      <c r="B121" t="s">
        <v>16</v>
      </c>
      <c r="C121" t="s">
        <v>38</v>
      </c>
      <c r="D121">
        <v>500</v>
      </c>
      <c r="E121" t="s">
        <v>15</v>
      </c>
      <c r="F121" t="s">
        <v>57</v>
      </c>
      <c r="G121" t="s">
        <v>46</v>
      </c>
      <c r="H121" s="3" t="s">
        <v>26</v>
      </c>
      <c r="I121" s="3" t="str">
        <f t="shared" si="25"/>
        <v>&lt; 1</v>
      </c>
      <c r="J121" t="s">
        <v>25</v>
      </c>
      <c r="K121" s="3" t="s">
        <v>26</v>
      </c>
      <c r="L121" s="3" t="s">
        <v>26</v>
      </c>
      <c r="M121" s="3" t="s">
        <v>26</v>
      </c>
      <c r="N121" s="1" t="s">
        <v>175</v>
      </c>
      <c r="O121" s="1" t="s">
        <v>175</v>
      </c>
      <c r="P121" t="b">
        <f>IF(COUNTIF(carcinogens!$A$2:$A$35,F121),TRUE,FALSE)</f>
        <v>1</v>
      </c>
      <c r="Q121" t="b">
        <f t="shared" si="13"/>
        <v>1</v>
      </c>
      <c r="R121" t="b">
        <f t="shared" si="26"/>
        <v>1</v>
      </c>
      <c r="S121" s="3">
        <f t="shared" si="23"/>
        <v>0</v>
      </c>
      <c r="T121" s="3">
        <f t="shared" si="21"/>
        <v>0</v>
      </c>
      <c r="U121" s="3">
        <f t="shared" si="22"/>
        <v>0</v>
      </c>
      <c r="V121" s="3">
        <f t="shared" si="18"/>
        <v>0</v>
      </c>
      <c r="W121" s="3">
        <v>0</v>
      </c>
      <c r="X121" s="3">
        <f t="shared" si="14"/>
        <v>0</v>
      </c>
      <c r="Y121" s="3">
        <f t="shared" si="19"/>
        <v>0</v>
      </c>
      <c r="Z121" t="b">
        <f t="shared" si="15"/>
        <v>1</v>
      </c>
      <c r="AA121">
        <v>3</v>
      </c>
      <c r="AB121" t="str">
        <f>VLOOKUP(C121,'Feedstock source'!$A$1:$B$8,2,FALSE)</f>
        <v>wood</v>
      </c>
      <c r="AC121" t="str">
        <f>VLOOKUP($F121,'PAHs abbreviations'!$A$2:$B$17,2,FALSE)</f>
        <v>B(b)F</v>
      </c>
    </row>
    <row r="122" spans="1:29">
      <c r="A122" t="s">
        <v>16</v>
      </c>
      <c r="B122" t="s">
        <v>16</v>
      </c>
      <c r="C122" t="s">
        <v>38</v>
      </c>
      <c r="D122">
        <v>500</v>
      </c>
      <c r="E122" t="s">
        <v>15</v>
      </c>
      <c r="F122" t="s">
        <v>61</v>
      </c>
      <c r="G122" t="s">
        <v>46</v>
      </c>
      <c r="H122" s="3" t="s">
        <v>26</v>
      </c>
      <c r="I122" s="3" t="str">
        <f t="shared" si="25"/>
        <v>&lt; 1</v>
      </c>
      <c r="J122" t="s">
        <v>25</v>
      </c>
      <c r="K122" s="3" t="s">
        <v>26</v>
      </c>
      <c r="L122" s="3" t="s">
        <v>26</v>
      </c>
      <c r="M122" s="3" t="s">
        <v>26</v>
      </c>
      <c r="N122" s="1" t="s">
        <v>175</v>
      </c>
      <c r="O122" s="1" t="s">
        <v>175</v>
      </c>
      <c r="P122" t="b">
        <f>IF(COUNTIF(carcinogens!$A$2:$A$35,F122),TRUE,FALSE)</f>
        <v>1</v>
      </c>
      <c r="Q122" t="b">
        <f t="shared" si="13"/>
        <v>1</v>
      </c>
      <c r="R122" t="b">
        <f t="shared" si="26"/>
        <v>1</v>
      </c>
      <c r="S122" s="3">
        <f t="shared" si="23"/>
        <v>0</v>
      </c>
      <c r="T122" s="3">
        <f t="shared" si="21"/>
        <v>0</v>
      </c>
      <c r="U122" s="3">
        <f t="shared" si="22"/>
        <v>0</v>
      </c>
      <c r="V122" s="3">
        <f t="shared" si="18"/>
        <v>0</v>
      </c>
      <c r="W122" s="3">
        <v>0</v>
      </c>
      <c r="X122" s="3">
        <f t="shared" si="14"/>
        <v>0</v>
      </c>
      <c r="Y122" s="3">
        <f t="shared" si="19"/>
        <v>0</v>
      </c>
      <c r="Z122" t="b">
        <f t="shared" si="15"/>
        <v>1</v>
      </c>
      <c r="AA122">
        <v>3</v>
      </c>
      <c r="AB122" t="str">
        <f>VLOOKUP(C122,'Feedstock source'!$A$1:$B$8,2,FALSE)</f>
        <v>wood</v>
      </c>
      <c r="AC122" t="str">
        <f>VLOOKUP($F122,'PAHs abbreviations'!$A$2:$B$17,2,FALSE)</f>
        <v>B(ghi)P</v>
      </c>
    </row>
    <row r="123" spans="1:29">
      <c r="A123" t="s">
        <v>16</v>
      </c>
      <c r="B123" t="s">
        <v>16</v>
      </c>
      <c r="C123" t="s">
        <v>38</v>
      </c>
      <c r="D123">
        <v>500</v>
      </c>
      <c r="E123" t="s">
        <v>15</v>
      </c>
      <c r="F123" t="s">
        <v>58</v>
      </c>
      <c r="G123" t="s">
        <v>46</v>
      </c>
      <c r="H123" s="3" t="s">
        <v>26</v>
      </c>
      <c r="I123" s="3" t="str">
        <f t="shared" si="25"/>
        <v>&lt; 1</v>
      </c>
      <c r="J123" t="s">
        <v>25</v>
      </c>
      <c r="K123" s="3" t="s">
        <v>26</v>
      </c>
      <c r="L123" s="3" t="s">
        <v>26</v>
      </c>
      <c r="M123" s="3" t="s">
        <v>26</v>
      </c>
      <c r="N123" s="1" t="s">
        <v>175</v>
      </c>
      <c r="O123" s="1" t="s">
        <v>175</v>
      </c>
      <c r="P123" t="b">
        <f>IF(COUNTIF(carcinogens!$A$2:$A$35,F123),TRUE,FALSE)</f>
        <v>1</v>
      </c>
      <c r="Q123" t="b">
        <f t="shared" si="13"/>
        <v>1</v>
      </c>
      <c r="R123" t="b">
        <f t="shared" si="26"/>
        <v>1</v>
      </c>
      <c r="S123" s="3">
        <f t="shared" si="23"/>
        <v>0</v>
      </c>
      <c r="T123" s="3">
        <f t="shared" si="21"/>
        <v>0</v>
      </c>
      <c r="U123" s="3">
        <f t="shared" si="22"/>
        <v>0</v>
      </c>
      <c r="V123" s="3">
        <f t="shared" si="18"/>
        <v>0</v>
      </c>
      <c r="W123" s="3">
        <v>0</v>
      </c>
      <c r="X123" s="3">
        <f t="shared" si="14"/>
        <v>0</v>
      </c>
      <c r="Y123" s="3">
        <f t="shared" si="19"/>
        <v>0</v>
      </c>
      <c r="Z123" t="b">
        <f t="shared" si="15"/>
        <v>1</v>
      </c>
      <c r="AA123">
        <v>3</v>
      </c>
      <c r="AB123" t="str">
        <f>VLOOKUP(C123,'Feedstock source'!$A$1:$B$8,2,FALSE)</f>
        <v>wood</v>
      </c>
      <c r="AC123" t="str">
        <f>VLOOKUP($F123,'PAHs abbreviations'!$A$2:$B$17,2,FALSE)</f>
        <v>B(k)F</v>
      </c>
    </row>
    <row r="124" spans="1:29">
      <c r="A124" t="s">
        <v>16</v>
      </c>
      <c r="B124" t="s">
        <v>16</v>
      </c>
      <c r="C124" t="s">
        <v>38</v>
      </c>
      <c r="D124">
        <v>500</v>
      </c>
      <c r="E124" t="s">
        <v>15</v>
      </c>
      <c r="F124" t="s">
        <v>56</v>
      </c>
      <c r="G124" t="s">
        <v>46</v>
      </c>
      <c r="H124" s="3">
        <v>6.9</v>
      </c>
      <c r="I124" s="3">
        <f t="shared" si="25"/>
        <v>6.9</v>
      </c>
      <c r="J124" t="s">
        <v>25</v>
      </c>
      <c r="K124" s="3" t="s">
        <v>26</v>
      </c>
      <c r="L124" s="3" t="s">
        <v>26</v>
      </c>
      <c r="M124" s="3" t="s">
        <v>26</v>
      </c>
      <c r="N124" s="1" t="s">
        <v>175</v>
      </c>
      <c r="O124" s="1" t="s">
        <v>175</v>
      </c>
      <c r="P124" t="b">
        <f>IF(COUNTIF(carcinogens!$A$2:$A$35,F124),TRUE,FALSE)</f>
        <v>1</v>
      </c>
      <c r="Q124" t="b">
        <f t="shared" si="13"/>
        <v>0</v>
      </c>
      <c r="R124" t="b">
        <f t="shared" si="26"/>
        <v>0</v>
      </c>
      <c r="S124" s="3">
        <f t="shared" si="23"/>
        <v>0</v>
      </c>
      <c r="T124" s="3">
        <f t="shared" si="21"/>
        <v>0</v>
      </c>
      <c r="U124" s="3">
        <f t="shared" si="22"/>
        <v>0</v>
      </c>
      <c r="V124" s="3">
        <f t="shared" si="18"/>
        <v>0</v>
      </c>
      <c r="W124" s="3">
        <v>0</v>
      </c>
      <c r="X124" s="3">
        <f t="shared" si="14"/>
        <v>6.9</v>
      </c>
      <c r="Y124" s="3">
        <f t="shared" si="19"/>
        <v>6.9000000000000008E-3</v>
      </c>
      <c r="Z124" t="b">
        <f t="shared" si="15"/>
        <v>1</v>
      </c>
      <c r="AA124">
        <v>3</v>
      </c>
      <c r="AB124" t="str">
        <f>VLOOKUP(C124,'Feedstock source'!$A$1:$B$8,2,FALSE)</f>
        <v>wood</v>
      </c>
      <c r="AC124" t="str">
        <f>VLOOKUP($F124,'PAHs abbreviations'!$A$2:$B$17,2,FALSE)</f>
        <v>Cry</v>
      </c>
    </row>
    <row r="125" spans="1:29">
      <c r="A125" t="s">
        <v>16</v>
      </c>
      <c r="B125" t="s">
        <v>16</v>
      </c>
      <c r="C125" t="s">
        <v>38</v>
      </c>
      <c r="D125">
        <v>500</v>
      </c>
      <c r="E125" t="s">
        <v>15</v>
      </c>
      <c r="F125" t="s">
        <v>62</v>
      </c>
      <c r="G125" t="s">
        <v>46</v>
      </c>
      <c r="H125" s="3" t="s">
        <v>26</v>
      </c>
      <c r="I125" s="3" t="str">
        <f t="shared" si="25"/>
        <v>&lt; 1</v>
      </c>
      <c r="J125" t="s">
        <v>25</v>
      </c>
      <c r="K125" s="3" t="s">
        <v>26</v>
      </c>
      <c r="L125" s="3" t="s">
        <v>26</v>
      </c>
      <c r="M125" s="3" t="s">
        <v>26</v>
      </c>
      <c r="N125" s="1" t="s">
        <v>175</v>
      </c>
      <c r="O125" s="1" t="s">
        <v>175</v>
      </c>
      <c r="P125" t="b">
        <f>IF(COUNTIF(carcinogens!$A$2:$A$35,F125),TRUE,FALSE)</f>
        <v>1</v>
      </c>
      <c r="Q125" t="b">
        <f t="shared" si="13"/>
        <v>1</v>
      </c>
      <c r="R125" t="b">
        <f t="shared" si="26"/>
        <v>1</v>
      </c>
      <c r="S125" s="3">
        <f t="shared" si="23"/>
        <v>0</v>
      </c>
      <c r="T125" s="3">
        <f t="shared" si="21"/>
        <v>0</v>
      </c>
      <c r="U125" s="3">
        <f t="shared" si="22"/>
        <v>0</v>
      </c>
      <c r="V125" s="3">
        <f t="shared" si="18"/>
        <v>0</v>
      </c>
      <c r="W125" s="3">
        <v>0</v>
      </c>
      <c r="X125" s="3">
        <f t="shared" si="14"/>
        <v>0</v>
      </c>
      <c r="Y125" s="3">
        <f t="shared" si="19"/>
        <v>0</v>
      </c>
      <c r="Z125" t="b">
        <f t="shared" si="15"/>
        <v>1</v>
      </c>
      <c r="AA125">
        <v>3</v>
      </c>
      <c r="AB125" t="str">
        <f>VLOOKUP(C125,'Feedstock source'!$A$1:$B$8,2,FALSE)</f>
        <v>wood</v>
      </c>
      <c r="AC125" t="str">
        <f>VLOOKUP($F125,'PAHs abbreviations'!$A$2:$B$17,2,FALSE)</f>
        <v>DB(ah)A</v>
      </c>
    </row>
    <row r="126" spans="1:29">
      <c r="A126" t="s">
        <v>16</v>
      </c>
      <c r="B126" t="s">
        <v>16</v>
      </c>
      <c r="C126" t="s">
        <v>38</v>
      </c>
      <c r="D126">
        <v>500</v>
      </c>
      <c r="E126" t="s">
        <v>15</v>
      </c>
      <c r="F126" t="s">
        <v>53</v>
      </c>
      <c r="G126" t="s">
        <v>46</v>
      </c>
      <c r="H126" s="3">
        <v>82</v>
      </c>
      <c r="I126" s="3">
        <f t="shared" si="25"/>
        <v>82</v>
      </c>
      <c r="J126" t="s">
        <v>25</v>
      </c>
      <c r="K126" s="3" t="s">
        <v>26</v>
      </c>
      <c r="L126" s="3" t="s">
        <v>28</v>
      </c>
      <c r="M126" s="3" t="s">
        <v>26</v>
      </c>
      <c r="N126" s="1" t="s">
        <v>175</v>
      </c>
      <c r="O126" s="1" t="s">
        <v>175</v>
      </c>
      <c r="P126" t="b">
        <f>IF(COUNTIF(carcinogens!$A$2:$A$35,F126),TRUE,FALSE)</f>
        <v>0</v>
      </c>
      <c r="Q126" t="b">
        <f t="shared" si="13"/>
        <v>0</v>
      </c>
      <c r="R126" t="b">
        <f t="shared" si="26"/>
        <v>0</v>
      </c>
      <c r="S126" s="3">
        <f t="shared" si="23"/>
        <v>0</v>
      </c>
      <c r="T126" s="3">
        <f t="shared" si="21"/>
        <v>0</v>
      </c>
      <c r="U126" s="3">
        <f t="shared" si="22"/>
        <v>0</v>
      </c>
      <c r="V126" s="3">
        <f t="shared" si="18"/>
        <v>0</v>
      </c>
      <c r="W126" s="3">
        <v>0</v>
      </c>
      <c r="X126" s="3">
        <f t="shared" si="14"/>
        <v>82</v>
      </c>
      <c r="Y126" s="3">
        <f t="shared" si="19"/>
        <v>8.2000000000000003E-2</v>
      </c>
      <c r="Z126" t="b">
        <f t="shared" si="15"/>
        <v>1</v>
      </c>
      <c r="AA126">
        <v>3</v>
      </c>
      <c r="AB126" t="str">
        <f>VLOOKUP(C126,'Feedstock source'!$A$1:$B$8,2,FALSE)</f>
        <v>wood</v>
      </c>
      <c r="AC126" t="str">
        <f>VLOOKUP($F126,'PAHs abbreviations'!$A$2:$B$17,2,FALSE)</f>
        <v>Flt</v>
      </c>
    </row>
    <row r="127" spans="1:29">
      <c r="A127" t="s">
        <v>16</v>
      </c>
      <c r="B127" t="s">
        <v>16</v>
      </c>
      <c r="C127" t="s">
        <v>38</v>
      </c>
      <c r="D127">
        <v>500</v>
      </c>
      <c r="E127" t="s">
        <v>15</v>
      </c>
      <c r="F127" t="s">
        <v>50</v>
      </c>
      <c r="G127" t="s">
        <v>46</v>
      </c>
      <c r="H127" s="3">
        <v>15</v>
      </c>
      <c r="I127" s="3">
        <f t="shared" si="25"/>
        <v>15</v>
      </c>
      <c r="J127" t="s">
        <v>25</v>
      </c>
      <c r="K127" s="3" t="s">
        <v>28</v>
      </c>
      <c r="L127" s="3" t="s">
        <v>28</v>
      </c>
      <c r="M127" s="3" t="s">
        <v>28</v>
      </c>
      <c r="N127" s="1" t="s">
        <v>175</v>
      </c>
      <c r="O127" s="1" t="s">
        <v>175</v>
      </c>
      <c r="P127" t="b">
        <f>IF(COUNTIF(carcinogens!$A$2:$A$35,F127),TRUE,FALSE)</f>
        <v>0</v>
      </c>
      <c r="Q127" t="b">
        <f t="shared" si="13"/>
        <v>0</v>
      </c>
      <c r="R127" t="b">
        <f t="shared" si="26"/>
        <v>0</v>
      </c>
      <c r="S127" s="3">
        <f t="shared" si="23"/>
        <v>0</v>
      </c>
      <c r="T127" s="3">
        <f t="shared" si="21"/>
        <v>0</v>
      </c>
      <c r="U127" s="3">
        <f t="shared" si="22"/>
        <v>0</v>
      </c>
      <c r="V127" s="3">
        <f t="shared" si="18"/>
        <v>0</v>
      </c>
      <c r="W127" s="3">
        <v>0</v>
      </c>
      <c r="X127" s="3">
        <f t="shared" si="14"/>
        <v>15</v>
      </c>
      <c r="Y127" s="3">
        <f t="shared" si="19"/>
        <v>1.4999999999999999E-2</v>
      </c>
      <c r="Z127" t="b">
        <f t="shared" si="15"/>
        <v>1</v>
      </c>
      <c r="AA127">
        <v>3</v>
      </c>
      <c r="AB127" t="str">
        <f>VLOOKUP(C127,'Feedstock source'!$A$1:$B$8,2,FALSE)</f>
        <v>wood</v>
      </c>
      <c r="AC127" t="str">
        <f>VLOOKUP($F127,'PAHs abbreviations'!$A$2:$B$17,2,FALSE)</f>
        <v>Flu</v>
      </c>
    </row>
    <row r="128" spans="1:29">
      <c r="A128" t="s">
        <v>16</v>
      </c>
      <c r="B128" t="s">
        <v>16</v>
      </c>
      <c r="C128" t="s">
        <v>38</v>
      </c>
      <c r="D128">
        <v>500</v>
      </c>
      <c r="E128" t="s">
        <v>15</v>
      </c>
      <c r="F128" t="s">
        <v>60</v>
      </c>
      <c r="G128" t="s">
        <v>46</v>
      </c>
      <c r="H128" s="3" t="s">
        <v>26</v>
      </c>
      <c r="I128" s="3" t="str">
        <f t="shared" si="25"/>
        <v>&lt; 1</v>
      </c>
      <c r="J128" t="s">
        <v>25</v>
      </c>
      <c r="K128" s="3" t="s">
        <v>26</v>
      </c>
      <c r="L128" s="3" t="s">
        <v>26</v>
      </c>
      <c r="M128" s="3" t="s">
        <v>26</v>
      </c>
      <c r="N128" s="1" t="s">
        <v>175</v>
      </c>
      <c r="O128" s="1" t="s">
        <v>175</v>
      </c>
      <c r="P128" t="b">
        <f>IF(COUNTIF(carcinogens!$A$2:$A$35,F128),TRUE,FALSE)</f>
        <v>1</v>
      </c>
      <c r="Q128" t="b">
        <f t="shared" si="13"/>
        <v>1</v>
      </c>
      <c r="R128" t="b">
        <f t="shared" si="26"/>
        <v>1</v>
      </c>
      <c r="S128" s="3">
        <f t="shared" si="23"/>
        <v>0</v>
      </c>
      <c r="T128" s="3">
        <f t="shared" si="21"/>
        <v>0</v>
      </c>
      <c r="U128" s="3">
        <f t="shared" si="22"/>
        <v>0</v>
      </c>
      <c r="V128" s="3">
        <f t="shared" si="18"/>
        <v>0</v>
      </c>
      <c r="W128" s="3">
        <v>0</v>
      </c>
      <c r="X128" s="3">
        <f t="shared" si="14"/>
        <v>0</v>
      </c>
      <c r="Y128" s="3">
        <f t="shared" si="19"/>
        <v>0</v>
      </c>
      <c r="Z128" t="b">
        <f t="shared" si="15"/>
        <v>1</v>
      </c>
      <c r="AA128">
        <v>3</v>
      </c>
      <c r="AB128" t="str">
        <f>VLOOKUP(C128,'Feedstock source'!$A$1:$B$8,2,FALSE)</f>
        <v>wood</v>
      </c>
      <c r="AC128" t="str">
        <f>VLOOKUP($F128,'PAHs abbreviations'!$A$2:$B$17,2,FALSE)</f>
        <v>IP</v>
      </c>
    </row>
    <row r="129" spans="1:29">
      <c r="A129" t="s">
        <v>16</v>
      </c>
      <c r="B129" t="s">
        <v>16</v>
      </c>
      <c r="C129" t="s">
        <v>38</v>
      </c>
      <c r="D129">
        <v>500</v>
      </c>
      <c r="E129" t="s">
        <v>15</v>
      </c>
      <c r="F129" t="s">
        <v>47</v>
      </c>
      <c r="G129" t="s">
        <v>46</v>
      </c>
      <c r="H129" s="3">
        <v>223</v>
      </c>
      <c r="I129" s="3">
        <f t="shared" si="25"/>
        <v>223</v>
      </c>
      <c r="J129" t="s">
        <v>25</v>
      </c>
      <c r="K129" s="3">
        <v>24</v>
      </c>
      <c r="L129" s="3">
        <v>15</v>
      </c>
      <c r="M129" s="3">
        <v>11</v>
      </c>
      <c r="N129" s="1" t="s">
        <v>175</v>
      </c>
      <c r="O129" s="1" t="s">
        <v>175</v>
      </c>
      <c r="P129" t="b">
        <f>IF(COUNTIF(carcinogens!$A$2:$A$35,F129),TRUE,FALSE)</f>
        <v>0</v>
      </c>
      <c r="Q129" t="b">
        <f t="shared" si="13"/>
        <v>0</v>
      </c>
      <c r="R129" t="b">
        <f t="shared" si="26"/>
        <v>0</v>
      </c>
      <c r="S129" s="3">
        <f t="shared" si="23"/>
        <v>24</v>
      </c>
      <c r="T129" s="3">
        <f t="shared" si="21"/>
        <v>15</v>
      </c>
      <c r="U129" s="3">
        <f t="shared" si="22"/>
        <v>11</v>
      </c>
      <c r="V129" s="3">
        <f t="shared" si="18"/>
        <v>16.666666666666668</v>
      </c>
      <c r="W129" s="3">
        <f>_xlfn.STDEV.S(S129:U129)</f>
        <v>6.6583281184793917</v>
      </c>
      <c r="X129" s="3">
        <f t="shared" si="14"/>
        <v>206.33333333333334</v>
      </c>
      <c r="Y129" s="3">
        <f t="shared" si="19"/>
        <v>0.20633333333333334</v>
      </c>
      <c r="Z129" t="b">
        <f t="shared" si="15"/>
        <v>0</v>
      </c>
      <c r="AA129">
        <v>3</v>
      </c>
      <c r="AB129" t="str">
        <f>VLOOKUP(C129,'Feedstock source'!$A$1:$B$8,2,FALSE)</f>
        <v>wood</v>
      </c>
      <c r="AC129" t="str">
        <f>VLOOKUP($F129,'PAHs abbreviations'!$A$2:$B$17,2,FALSE)</f>
        <v>Nap</v>
      </c>
    </row>
    <row r="130" spans="1:29">
      <c r="A130" t="s">
        <v>16</v>
      </c>
      <c r="B130" t="s">
        <v>16</v>
      </c>
      <c r="C130" t="s">
        <v>38</v>
      </c>
      <c r="D130">
        <v>500</v>
      </c>
      <c r="E130" t="s">
        <v>15</v>
      </c>
      <c r="F130" t="s">
        <v>51</v>
      </c>
      <c r="G130" t="s">
        <v>46</v>
      </c>
      <c r="H130" s="3">
        <v>74</v>
      </c>
      <c r="I130" s="3">
        <f t="shared" si="25"/>
        <v>74</v>
      </c>
      <c r="J130" t="s">
        <v>25</v>
      </c>
      <c r="K130" s="3">
        <v>10</v>
      </c>
      <c r="L130" s="3">
        <v>7.5</v>
      </c>
      <c r="M130" s="3">
        <v>6.7</v>
      </c>
      <c r="N130" s="1" t="s">
        <v>175</v>
      </c>
      <c r="O130" s="1" t="s">
        <v>175</v>
      </c>
      <c r="P130" t="b">
        <f>IF(COUNTIF(carcinogens!$A$2:$A$35,F130),TRUE,FALSE)</f>
        <v>0</v>
      </c>
      <c r="Q130" t="b">
        <f t="shared" ref="Q130:Q193" si="27">IF(ISNUMBER(H130),FALSE,TRUE)</f>
        <v>0</v>
      </c>
      <c r="R130" t="b">
        <f t="shared" si="26"/>
        <v>0</v>
      </c>
      <c r="S130" s="3">
        <f t="shared" si="23"/>
        <v>10</v>
      </c>
      <c r="T130" s="3">
        <f t="shared" si="21"/>
        <v>7.5</v>
      </c>
      <c r="U130" s="3">
        <f t="shared" si="22"/>
        <v>6.7</v>
      </c>
      <c r="V130" s="3">
        <f t="shared" si="18"/>
        <v>8.0666666666666664</v>
      </c>
      <c r="W130" s="3">
        <f>_xlfn.STDEV.S(S130:U130)</f>
        <v>1.7214335111567116</v>
      </c>
      <c r="X130" s="3">
        <f t="shared" ref="X130:X193" si="28">IF(ISNUMBER(H130),H130-V130,0)</f>
        <v>65.933333333333337</v>
      </c>
      <c r="Y130" s="3">
        <f t="shared" si="19"/>
        <v>6.5933333333333344E-2</v>
      </c>
      <c r="Z130" t="b">
        <f t="shared" ref="Z130:Z193" si="29">IF(ISNUMBER(K130),FALSE,TRUE)</f>
        <v>0</v>
      </c>
      <c r="AA130">
        <v>3</v>
      </c>
      <c r="AB130" t="str">
        <f>VLOOKUP(C130,'Feedstock source'!$A$1:$B$8,2,FALSE)</f>
        <v>wood</v>
      </c>
      <c r="AC130" t="str">
        <f>VLOOKUP($F130,'PAHs abbreviations'!$A$2:$B$17,2,FALSE)</f>
        <v>Phen</v>
      </c>
    </row>
    <row r="131" spans="1:29">
      <c r="A131" t="s">
        <v>16</v>
      </c>
      <c r="B131" t="s">
        <v>16</v>
      </c>
      <c r="C131" t="s">
        <v>38</v>
      </c>
      <c r="D131">
        <v>500</v>
      </c>
      <c r="E131" t="s">
        <v>15</v>
      </c>
      <c r="F131" t="s">
        <v>54</v>
      </c>
      <c r="G131" t="s">
        <v>46</v>
      </c>
      <c r="H131" s="3">
        <v>133</v>
      </c>
      <c r="I131" s="3">
        <f t="shared" ref="I131:I194" si="30">H131</f>
        <v>133</v>
      </c>
      <c r="J131" t="s">
        <v>25</v>
      </c>
      <c r="K131" s="3" t="s">
        <v>28</v>
      </c>
      <c r="L131" s="3" t="s">
        <v>28</v>
      </c>
      <c r="M131" s="3" t="s">
        <v>26</v>
      </c>
      <c r="N131" s="1" t="s">
        <v>175</v>
      </c>
      <c r="O131" s="1" t="s">
        <v>175</v>
      </c>
      <c r="P131" t="b">
        <f>IF(COUNTIF(carcinogens!$A$2:$A$35,F131),TRUE,FALSE)</f>
        <v>0</v>
      </c>
      <c r="Q131" t="b">
        <f t="shared" si="27"/>
        <v>0</v>
      </c>
      <c r="R131" t="b">
        <f t="shared" ref="R131:R194" si="31">IF(ISNUMBER(H131),FALSE,TRUE)</f>
        <v>0</v>
      </c>
      <c r="S131" s="3">
        <f t="shared" si="23"/>
        <v>0</v>
      </c>
      <c r="T131" s="3">
        <f t="shared" si="21"/>
        <v>0</v>
      </c>
      <c r="U131" s="3">
        <f t="shared" si="22"/>
        <v>0</v>
      </c>
      <c r="V131" s="3">
        <f t="shared" ref="V131:V194" si="32">AVERAGE(S131:U131)</f>
        <v>0</v>
      </c>
      <c r="W131" s="3">
        <v>0</v>
      </c>
      <c r="X131" s="3">
        <f t="shared" si="28"/>
        <v>133</v>
      </c>
      <c r="Y131" s="3">
        <f t="shared" ref="Y131:Y194" si="33">X131/1000</f>
        <v>0.13300000000000001</v>
      </c>
      <c r="Z131" t="b">
        <f t="shared" si="29"/>
        <v>1</v>
      </c>
      <c r="AA131">
        <v>3</v>
      </c>
      <c r="AB131" t="str">
        <f>VLOOKUP(C131,'Feedstock source'!$A$1:$B$8,2,FALSE)</f>
        <v>wood</v>
      </c>
      <c r="AC131" t="str">
        <f>VLOOKUP($F131,'PAHs abbreviations'!$A$2:$B$17,2,FALSE)</f>
        <v>Pyr</v>
      </c>
    </row>
    <row r="132" spans="1:29">
      <c r="A132" t="s">
        <v>17</v>
      </c>
      <c r="B132" t="s">
        <v>17</v>
      </c>
      <c r="C132" t="s">
        <v>38</v>
      </c>
      <c r="D132">
        <v>800</v>
      </c>
      <c r="E132" t="s">
        <v>15</v>
      </c>
      <c r="F132" t="s">
        <v>49</v>
      </c>
      <c r="G132" t="s">
        <v>46</v>
      </c>
      <c r="H132" s="3">
        <v>3.7</v>
      </c>
      <c r="I132" s="3">
        <f t="shared" si="30"/>
        <v>3.7</v>
      </c>
      <c r="J132" t="s">
        <v>25</v>
      </c>
      <c r="K132" s="3" t="s">
        <v>28</v>
      </c>
      <c r="L132" s="3" t="s">
        <v>28</v>
      </c>
      <c r="M132" s="3" t="s">
        <v>28</v>
      </c>
      <c r="N132" s="1" t="s">
        <v>175</v>
      </c>
      <c r="O132" s="1" t="s">
        <v>175</v>
      </c>
      <c r="P132" t="b">
        <f>IF(COUNTIF(carcinogens!$A$2:$A$35,F132),TRUE,FALSE)</f>
        <v>0</v>
      </c>
      <c r="Q132" t="b">
        <f t="shared" si="27"/>
        <v>0</v>
      </c>
      <c r="R132" t="b">
        <f t="shared" si="31"/>
        <v>0</v>
      </c>
      <c r="S132" s="3">
        <f t="shared" si="23"/>
        <v>0</v>
      </c>
      <c r="T132" s="3">
        <f t="shared" ref="T132:T163" si="34">IF(ISNUMBER(L132),L132,0)</f>
        <v>0</v>
      </c>
      <c r="U132" s="3">
        <f t="shared" ref="U132:U163" si="35">IF(ISNUMBER(M132),M132,0)</f>
        <v>0</v>
      </c>
      <c r="V132" s="3">
        <f t="shared" si="32"/>
        <v>0</v>
      </c>
      <c r="W132" s="3">
        <v>0</v>
      </c>
      <c r="X132" s="3">
        <f t="shared" si="28"/>
        <v>3.7</v>
      </c>
      <c r="Y132" s="3">
        <f t="shared" si="33"/>
        <v>3.7000000000000002E-3</v>
      </c>
      <c r="Z132" t="b">
        <f t="shared" si="29"/>
        <v>1</v>
      </c>
      <c r="AA132">
        <v>3</v>
      </c>
      <c r="AB132" t="str">
        <f>VLOOKUP(C132,'Feedstock source'!$A$1:$B$8,2,FALSE)</f>
        <v>wood</v>
      </c>
      <c r="AC132" t="str">
        <f>VLOOKUP($F132,'PAHs abbreviations'!$A$2:$B$17,2,FALSE)</f>
        <v>Ace</v>
      </c>
    </row>
    <row r="133" spans="1:29">
      <c r="A133" t="s">
        <v>17</v>
      </c>
      <c r="B133" t="s">
        <v>17</v>
      </c>
      <c r="C133" t="s">
        <v>38</v>
      </c>
      <c r="D133">
        <v>800</v>
      </c>
      <c r="E133" t="s">
        <v>15</v>
      </c>
      <c r="F133" t="s">
        <v>48</v>
      </c>
      <c r="G133" t="s">
        <v>46</v>
      </c>
      <c r="H133" s="3">
        <v>14</v>
      </c>
      <c r="I133" s="3">
        <f t="shared" si="30"/>
        <v>14</v>
      </c>
      <c r="J133" t="s">
        <v>25</v>
      </c>
      <c r="K133" s="3" t="s">
        <v>28</v>
      </c>
      <c r="L133" s="3" t="s">
        <v>28</v>
      </c>
      <c r="M133" s="3" t="s">
        <v>28</v>
      </c>
      <c r="N133" s="1" t="s">
        <v>175</v>
      </c>
      <c r="O133" s="1" t="s">
        <v>175</v>
      </c>
      <c r="P133" t="b">
        <f>IF(COUNTIF(carcinogens!$A$2:$A$35,F133),TRUE,FALSE)</f>
        <v>0</v>
      </c>
      <c r="Q133" t="b">
        <f t="shared" si="27"/>
        <v>0</v>
      </c>
      <c r="R133" t="b">
        <f t="shared" si="31"/>
        <v>0</v>
      </c>
      <c r="S133" s="3">
        <f t="shared" si="23"/>
        <v>0</v>
      </c>
      <c r="T133" s="3">
        <f t="shared" si="34"/>
        <v>0</v>
      </c>
      <c r="U133" s="3">
        <f t="shared" si="35"/>
        <v>0</v>
      </c>
      <c r="V133" s="3">
        <f t="shared" si="32"/>
        <v>0</v>
      </c>
      <c r="W133" s="3">
        <v>0</v>
      </c>
      <c r="X133" s="3">
        <f t="shared" si="28"/>
        <v>14</v>
      </c>
      <c r="Y133" s="3">
        <f t="shared" si="33"/>
        <v>1.4E-2</v>
      </c>
      <c r="Z133" t="b">
        <f t="shared" si="29"/>
        <v>1</v>
      </c>
      <c r="AA133">
        <v>3</v>
      </c>
      <c r="AB133" t="str">
        <f>VLOOKUP(C133,'Feedstock source'!$A$1:$B$8,2,FALSE)</f>
        <v>wood</v>
      </c>
      <c r="AC133" t="str">
        <f>VLOOKUP($F133,'PAHs abbreviations'!$A$2:$B$17,2,FALSE)</f>
        <v>Acy</v>
      </c>
    </row>
    <row r="134" spans="1:29">
      <c r="A134" t="s">
        <v>17</v>
      </c>
      <c r="B134" t="s">
        <v>17</v>
      </c>
      <c r="C134" t="s">
        <v>38</v>
      </c>
      <c r="D134">
        <v>800</v>
      </c>
      <c r="E134" t="s">
        <v>15</v>
      </c>
      <c r="F134" t="s">
        <v>52</v>
      </c>
      <c r="G134" t="s">
        <v>46</v>
      </c>
      <c r="H134" s="3">
        <v>1.5</v>
      </c>
      <c r="I134" s="3">
        <f t="shared" si="30"/>
        <v>1.5</v>
      </c>
      <c r="J134" t="s">
        <v>25</v>
      </c>
      <c r="K134" s="3" t="s">
        <v>26</v>
      </c>
      <c r="L134" s="3" t="s">
        <v>26</v>
      </c>
      <c r="M134" s="3" t="s">
        <v>26</v>
      </c>
      <c r="N134" s="1" t="s">
        <v>175</v>
      </c>
      <c r="O134" s="1" t="s">
        <v>175</v>
      </c>
      <c r="P134" t="b">
        <f>IF(COUNTIF(carcinogens!$A$2:$A$35,F134),TRUE,FALSE)</f>
        <v>0</v>
      </c>
      <c r="Q134" t="b">
        <f t="shared" si="27"/>
        <v>0</v>
      </c>
      <c r="R134" t="b">
        <f t="shared" si="31"/>
        <v>0</v>
      </c>
      <c r="S134" s="3">
        <f t="shared" si="23"/>
        <v>0</v>
      </c>
      <c r="T134" s="3">
        <f t="shared" si="34"/>
        <v>0</v>
      </c>
      <c r="U134" s="3">
        <f t="shared" si="35"/>
        <v>0</v>
      </c>
      <c r="V134" s="3">
        <f t="shared" si="32"/>
        <v>0</v>
      </c>
      <c r="W134" s="3">
        <v>0</v>
      </c>
      <c r="X134" s="3">
        <f t="shared" si="28"/>
        <v>1.5</v>
      </c>
      <c r="Y134" s="3">
        <f t="shared" si="33"/>
        <v>1.5E-3</v>
      </c>
      <c r="Z134" t="b">
        <f t="shared" si="29"/>
        <v>1</v>
      </c>
      <c r="AA134">
        <v>3</v>
      </c>
      <c r="AB134" t="str">
        <f>VLOOKUP(C134,'Feedstock source'!$A$1:$B$8,2,FALSE)</f>
        <v>wood</v>
      </c>
      <c r="AC134" t="str">
        <f>VLOOKUP($F134,'PAHs abbreviations'!$A$2:$B$17,2,FALSE)</f>
        <v>Ant</v>
      </c>
    </row>
    <row r="135" spans="1:29">
      <c r="A135" t="s">
        <v>17</v>
      </c>
      <c r="B135" t="s">
        <v>17</v>
      </c>
      <c r="C135" t="s">
        <v>38</v>
      </c>
      <c r="D135">
        <v>800</v>
      </c>
      <c r="E135" t="s">
        <v>15</v>
      </c>
      <c r="F135" t="s">
        <v>55</v>
      </c>
      <c r="G135" t="s">
        <v>46</v>
      </c>
      <c r="H135" s="3" t="s">
        <v>26</v>
      </c>
      <c r="I135" s="3" t="str">
        <f t="shared" si="30"/>
        <v>&lt; 1</v>
      </c>
      <c r="J135" t="s">
        <v>25</v>
      </c>
      <c r="K135" s="3" t="s">
        <v>26</v>
      </c>
      <c r="L135" s="3" t="s">
        <v>26</v>
      </c>
      <c r="M135" s="3" t="s">
        <v>26</v>
      </c>
      <c r="N135" s="1" t="s">
        <v>175</v>
      </c>
      <c r="O135" s="1" t="s">
        <v>175</v>
      </c>
      <c r="P135" t="b">
        <f>IF(COUNTIF(carcinogens!$A$2:$A$35,F135),TRUE,FALSE)</f>
        <v>1</v>
      </c>
      <c r="Q135" t="b">
        <f t="shared" si="27"/>
        <v>1</v>
      </c>
      <c r="R135" t="b">
        <f t="shared" si="31"/>
        <v>1</v>
      </c>
      <c r="S135" s="3">
        <f t="shared" si="23"/>
        <v>0</v>
      </c>
      <c r="T135" s="3">
        <f t="shared" si="34"/>
        <v>0</v>
      </c>
      <c r="U135" s="3">
        <f t="shared" si="35"/>
        <v>0</v>
      </c>
      <c r="V135" s="3">
        <f t="shared" si="32"/>
        <v>0</v>
      </c>
      <c r="W135" s="3">
        <v>0</v>
      </c>
      <c r="X135" s="3">
        <f t="shared" si="28"/>
        <v>0</v>
      </c>
      <c r="Y135" s="3">
        <f t="shared" si="33"/>
        <v>0</v>
      </c>
      <c r="Z135" t="b">
        <f t="shared" si="29"/>
        <v>1</v>
      </c>
      <c r="AA135">
        <v>3</v>
      </c>
      <c r="AB135" t="str">
        <f>VLOOKUP(C135,'Feedstock source'!$A$1:$B$8,2,FALSE)</f>
        <v>wood</v>
      </c>
      <c r="AC135" t="str">
        <f>VLOOKUP($F135,'PAHs abbreviations'!$A$2:$B$17,2,FALSE)</f>
        <v>B(a)A</v>
      </c>
    </row>
    <row r="136" spans="1:29">
      <c r="A136" t="s">
        <v>17</v>
      </c>
      <c r="B136" t="s">
        <v>17</v>
      </c>
      <c r="C136" t="s">
        <v>38</v>
      </c>
      <c r="D136">
        <v>800</v>
      </c>
      <c r="E136" t="s">
        <v>15</v>
      </c>
      <c r="F136" t="s">
        <v>59</v>
      </c>
      <c r="G136" t="s">
        <v>46</v>
      </c>
      <c r="H136" s="3" t="s">
        <v>26</v>
      </c>
      <c r="I136" s="3" t="str">
        <f t="shared" si="30"/>
        <v>&lt; 1</v>
      </c>
      <c r="J136" t="s">
        <v>25</v>
      </c>
      <c r="K136" s="3" t="s">
        <v>26</v>
      </c>
      <c r="L136" s="3" t="s">
        <v>26</v>
      </c>
      <c r="M136" s="3" t="s">
        <v>26</v>
      </c>
      <c r="N136" s="1" t="s">
        <v>175</v>
      </c>
      <c r="O136" s="1" t="s">
        <v>175</v>
      </c>
      <c r="P136" t="b">
        <f>IF(COUNTIF(carcinogens!$A$2:$A$35,F136),TRUE,FALSE)</f>
        <v>1</v>
      </c>
      <c r="Q136" t="b">
        <f t="shared" si="27"/>
        <v>1</v>
      </c>
      <c r="R136" t="b">
        <f t="shared" si="31"/>
        <v>1</v>
      </c>
      <c r="S136" s="3">
        <f t="shared" si="23"/>
        <v>0</v>
      </c>
      <c r="T136" s="3">
        <f t="shared" si="34"/>
        <v>0</v>
      </c>
      <c r="U136" s="3">
        <f t="shared" si="35"/>
        <v>0</v>
      </c>
      <c r="V136" s="3">
        <f t="shared" si="32"/>
        <v>0</v>
      </c>
      <c r="W136" s="3">
        <v>0</v>
      </c>
      <c r="X136" s="3">
        <f t="shared" si="28"/>
        <v>0</v>
      </c>
      <c r="Y136" s="3">
        <f t="shared" si="33"/>
        <v>0</v>
      </c>
      <c r="Z136" t="b">
        <f t="shared" si="29"/>
        <v>1</v>
      </c>
      <c r="AA136">
        <v>3</v>
      </c>
      <c r="AB136" t="str">
        <f>VLOOKUP(C136,'Feedstock source'!$A$1:$B$8,2,FALSE)</f>
        <v>wood</v>
      </c>
      <c r="AC136" t="str">
        <f>VLOOKUP($F136,'PAHs abbreviations'!$A$2:$B$17,2,FALSE)</f>
        <v>B(a)P</v>
      </c>
    </row>
    <row r="137" spans="1:29">
      <c r="A137" t="s">
        <v>17</v>
      </c>
      <c r="B137" t="s">
        <v>17</v>
      </c>
      <c r="C137" t="s">
        <v>38</v>
      </c>
      <c r="D137">
        <v>800</v>
      </c>
      <c r="E137" t="s">
        <v>15</v>
      </c>
      <c r="F137" t="s">
        <v>57</v>
      </c>
      <c r="G137" t="s">
        <v>46</v>
      </c>
      <c r="H137" s="3" t="s">
        <v>26</v>
      </c>
      <c r="I137" s="3" t="str">
        <f t="shared" si="30"/>
        <v>&lt; 1</v>
      </c>
      <c r="J137" t="s">
        <v>25</v>
      </c>
      <c r="K137" s="3" t="s">
        <v>26</v>
      </c>
      <c r="L137" s="3" t="s">
        <v>26</v>
      </c>
      <c r="M137" s="3" t="s">
        <v>26</v>
      </c>
      <c r="N137" s="1" t="s">
        <v>175</v>
      </c>
      <c r="O137" s="1" t="s">
        <v>175</v>
      </c>
      <c r="P137" t="b">
        <f>IF(COUNTIF(carcinogens!$A$2:$A$35,F137),TRUE,FALSE)</f>
        <v>1</v>
      </c>
      <c r="Q137" t="b">
        <f t="shared" si="27"/>
        <v>1</v>
      </c>
      <c r="R137" t="b">
        <f t="shared" si="31"/>
        <v>1</v>
      </c>
      <c r="S137" s="3">
        <f t="shared" si="23"/>
        <v>0</v>
      </c>
      <c r="T137" s="3">
        <f t="shared" si="34"/>
        <v>0</v>
      </c>
      <c r="U137" s="3">
        <f t="shared" si="35"/>
        <v>0</v>
      </c>
      <c r="V137" s="3">
        <f t="shared" si="32"/>
        <v>0</v>
      </c>
      <c r="W137" s="3">
        <v>0</v>
      </c>
      <c r="X137" s="3">
        <f t="shared" si="28"/>
        <v>0</v>
      </c>
      <c r="Y137" s="3">
        <f t="shared" si="33"/>
        <v>0</v>
      </c>
      <c r="Z137" t="b">
        <f t="shared" si="29"/>
        <v>1</v>
      </c>
      <c r="AA137">
        <v>3</v>
      </c>
      <c r="AB137" t="str">
        <f>VLOOKUP(C137,'Feedstock source'!$A$1:$B$8,2,FALSE)</f>
        <v>wood</v>
      </c>
      <c r="AC137" t="str">
        <f>VLOOKUP($F137,'PAHs abbreviations'!$A$2:$B$17,2,FALSE)</f>
        <v>B(b)F</v>
      </c>
    </row>
    <row r="138" spans="1:29">
      <c r="A138" t="s">
        <v>17</v>
      </c>
      <c r="B138" t="s">
        <v>17</v>
      </c>
      <c r="C138" t="s">
        <v>38</v>
      </c>
      <c r="D138">
        <v>800</v>
      </c>
      <c r="E138" t="s">
        <v>15</v>
      </c>
      <c r="F138" t="s">
        <v>61</v>
      </c>
      <c r="G138" t="s">
        <v>46</v>
      </c>
      <c r="H138" s="3" t="s">
        <v>26</v>
      </c>
      <c r="I138" s="3" t="str">
        <f t="shared" si="30"/>
        <v>&lt; 1</v>
      </c>
      <c r="J138" t="s">
        <v>25</v>
      </c>
      <c r="K138" s="3" t="s">
        <v>26</v>
      </c>
      <c r="L138" s="3" t="s">
        <v>26</v>
      </c>
      <c r="M138" s="3" t="s">
        <v>26</v>
      </c>
      <c r="N138" s="1" t="s">
        <v>175</v>
      </c>
      <c r="O138" s="1" t="s">
        <v>175</v>
      </c>
      <c r="P138" t="b">
        <f>IF(COUNTIF(carcinogens!$A$2:$A$35,F138),TRUE,FALSE)</f>
        <v>1</v>
      </c>
      <c r="Q138" t="b">
        <f t="shared" si="27"/>
        <v>1</v>
      </c>
      <c r="R138" t="b">
        <f t="shared" si="31"/>
        <v>1</v>
      </c>
      <c r="S138" s="3">
        <f t="shared" si="23"/>
        <v>0</v>
      </c>
      <c r="T138" s="3">
        <f t="shared" si="34"/>
        <v>0</v>
      </c>
      <c r="U138" s="3">
        <f t="shared" si="35"/>
        <v>0</v>
      </c>
      <c r="V138" s="3">
        <f t="shared" si="32"/>
        <v>0</v>
      </c>
      <c r="W138" s="3">
        <v>0</v>
      </c>
      <c r="X138" s="3">
        <f t="shared" si="28"/>
        <v>0</v>
      </c>
      <c r="Y138" s="3">
        <f t="shared" si="33"/>
        <v>0</v>
      </c>
      <c r="Z138" t="b">
        <f t="shared" si="29"/>
        <v>1</v>
      </c>
      <c r="AA138">
        <v>3</v>
      </c>
      <c r="AB138" t="str">
        <f>VLOOKUP(C138,'Feedstock source'!$A$1:$B$8,2,FALSE)</f>
        <v>wood</v>
      </c>
      <c r="AC138" t="str">
        <f>VLOOKUP($F138,'PAHs abbreviations'!$A$2:$B$17,2,FALSE)</f>
        <v>B(ghi)P</v>
      </c>
    </row>
    <row r="139" spans="1:29">
      <c r="A139" t="s">
        <v>17</v>
      </c>
      <c r="B139" t="s">
        <v>17</v>
      </c>
      <c r="C139" t="s">
        <v>38</v>
      </c>
      <c r="D139">
        <v>800</v>
      </c>
      <c r="E139" t="s">
        <v>15</v>
      </c>
      <c r="F139" t="s">
        <v>58</v>
      </c>
      <c r="G139" t="s">
        <v>46</v>
      </c>
      <c r="H139" s="3" t="s">
        <v>26</v>
      </c>
      <c r="I139" s="3" t="str">
        <f t="shared" si="30"/>
        <v>&lt; 1</v>
      </c>
      <c r="J139" t="s">
        <v>25</v>
      </c>
      <c r="K139" s="3" t="s">
        <v>26</v>
      </c>
      <c r="L139" s="3" t="s">
        <v>26</v>
      </c>
      <c r="M139" s="3" t="s">
        <v>26</v>
      </c>
      <c r="N139" s="1" t="s">
        <v>175</v>
      </c>
      <c r="O139" s="1" t="s">
        <v>175</v>
      </c>
      <c r="P139" t="b">
        <f>IF(COUNTIF(carcinogens!$A$2:$A$35,F139),TRUE,FALSE)</f>
        <v>1</v>
      </c>
      <c r="Q139" t="b">
        <f t="shared" si="27"/>
        <v>1</v>
      </c>
      <c r="R139" t="b">
        <f t="shared" si="31"/>
        <v>1</v>
      </c>
      <c r="S139" s="3">
        <f t="shared" si="23"/>
        <v>0</v>
      </c>
      <c r="T139" s="3">
        <f t="shared" si="34"/>
        <v>0</v>
      </c>
      <c r="U139" s="3">
        <f t="shared" si="35"/>
        <v>0</v>
      </c>
      <c r="V139" s="3">
        <f t="shared" si="32"/>
        <v>0</v>
      </c>
      <c r="W139" s="3">
        <v>0</v>
      </c>
      <c r="X139" s="3">
        <f t="shared" si="28"/>
        <v>0</v>
      </c>
      <c r="Y139" s="3">
        <f t="shared" si="33"/>
        <v>0</v>
      </c>
      <c r="Z139" t="b">
        <f t="shared" si="29"/>
        <v>1</v>
      </c>
      <c r="AA139">
        <v>3</v>
      </c>
      <c r="AB139" t="str">
        <f>VLOOKUP(C139,'Feedstock source'!$A$1:$B$8,2,FALSE)</f>
        <v>wood</v>
      </c>
      <c r="AC139" t="str">
        <f>VLOOKUP($F139,'PAHs abbreviations'!$A$2:$B$17,2,FALSE)</f>
        <v>B(k)F</v>
      </c>
    </row>
    <row r="140" spans="1:29">
      <c r="A140" t="s">
        <v>17</v>
      </c>
      <c r="B140" t="s">
        <v>17</v>
      </c>
      <c r="C140" t="s">
        <v>38</v>
      </c>
      <c r="D140">
        <v>800</v>
      </c>
      <c r="E140" t="s">
        <v>15</v>
      </c>
      <c r="F140" t="s">
        <v>56</v>
      </c>
      <c r="G140" t="s">
        <v>46</v>
      </c>
      <c r="H140" s="3">
        <v>9.5</v>
      </c>
      <c r="I140" s="3">
        <f t="shared" si="30"/>
        <v>9.5</v>
      </c>
      <c r="J140" t="s">
        <v>25</v>
      </c>
      <c r="K140" s="3" t="s">
        <v>26</v>
      </c>
      <c r="L140" s="3" t="s">
        <v>26</v>
      </c>
      <c r="M140" s="3" t="s">
        <v>26</v>
      </c>
      <c r="N140" s="1" t="s">
        <v>175</v>
      </c>
      <c r="O140" s="1" t="s">
        <v>175</v>
      </c>
      <c r="P140" t="b">
        <f>IF(COUNTIF(carcinogens!$A$2:$A$35,F140),TRUE,FALSE)</f>
        <v>1</v>
      </c>
      <c r="Q140" t="b">
        <f t="shared" si="27"/>
        <v>0</v>
      </c>
      <c r="R140" t="b">
        <f t="shared" si="31"/>
        <v>0</v>
      </c>
      <c r="S140" s="3">
        <f t="shared" si="23"/>
        <v>0</v>
      </c>
      <c r="T140" s="3">
        <f t="shared" si="34"/>
        <v>0</v>
      </c>
      <c r="U140" s="3">
        <f t="shared" si="35"/>
        <v>0</v>
      </c>
      <c r="V140" s="3">
        <f t="shared" si="32"/>
        <v>0</v>
      </c>
      <c r="W140" s="3">
        <v>0</v>
      </c>
      <c r="X140" s="3">
        <f t="shared" si="28"/>
        <v>9.5</v>
      </c>
      <c r="Y140" s="3">
        <f t="shared" si="33"/>
        <v>9.4999999999999998E-3</v>
      </c>
      <c r="Z140" t="b">
        <f t="shared" si="29"/>
        <v>1</v>
      </c>
      <c r="AA140">
        <v>3</v>
      </c>
      <c r="AB140" t="str">
        <f>VLOOKUP(C140,'Feedstock source'!$A$1:$B$8,2,FALSE)</f>
        <v>wood</v>
      </c>
      <c r="AC140" t="str">
        <f>VLOOKUP($F140,'PAHs abbreviations'!$A$2:$B$17,2,FALSE)</f>
        <v>Cry</v>
      </c>
    </row>
    <row r="141" spans="1:29">
      <c r="A141" t="s">
        <v>17</v>
      </c>
      <c r="B141" t="s">
        <v>17</v>
      </c>
      <c r="C141" t="s">
        <v>38</v>
      </c>
      <c r="D141">
        <v>800</v>
      </c>
      <c r="E141" t="s">
        <v>15</v>
      </c>
      <c r="F141" t="s">
        <v>62</v>
      </c>
      <c r="G141" t="s">
        <v>46</v>
      </c>
      <c r="H141" s="3" t="s">
        <v>26</v>
      </c>
      <c r="I141" s="3" t="str">
        <f t="shared" si="30"/>
        <v>&lt; 1</v>
      </c>
      <c r="J141" t="s">
        <v>25</v>
      </c>
      <c r="K141" s="3" t="s">
        <v>26</v>
      </c>
      <c r="L141" s="3" t="s">
        <v>26</v>
      </c>
      <c r="M141" s="3" t="s">
        <v>26</v>
      </c>
      <c r="N141" s="1" t="s">
        <v>175</v>
      </c>
      <c r="O141" s="1" t="s">
        <v>175</v>
      </c>
      <c r="P141" t="b">
        <f>IF(COUNTIF(carcinogens!$A$2:$A$35,F141),TRUE,FALSE)</f>
        <v>1</v>
      </c>
      <c r="Q141" t="b">
        <f t="shared" si="27"/>
        <v>1</v>
      </c>
      <c r="R141" t="b">
        <f t="shared" si="31"/>
        <v>1</v>
      </c>
      <c r="S141" s="3">
        <f t="shared" si="23"/>
        <v>0</v>
      </c>
      <c r="T141" s="3">
        <f t="shared" si="34"/>
        <v>0</v>
      </c>
      <c r="U141" s="3">
        <f t="shared" si="35"/>
        <v>0</v>
      </c>
      <c r="V141" s="3">
        <f t="shared" si="32"/>
        <v>0</v>
      </c>
      <c r="W141" s="3">
        <v>0</v>
      </c>
      <c r="X141" s="3">
        <f t="shared" si="28"/>
        <v>0</v>
      </c>
      <c r="Y141" s="3">
        <f t="shared" si="33"/>
        <v>0</v>
      </c>
      <c r="Z141" t="b">
        <f t="shared" si="29"/>
        <v>1</v>
      </c>
      <c r="AA141">
        <v>3</v>
      </c>
      <c r="AB141" t="str">
        <f>VLOOKUP(C141,'Feedstock source'!$A$1:$B$8,2,FALSE)</f>
        <v>wood</v>
      </c>
      <c r="AC141" t="str">
        <f>VLOOKUP($F141,'PAHs abbreviations'!$A$2:$B$17,2,FALSE)</f>
        <v>DB(ah)A</v>
      </c>
    </row>
    <row r="142" spans="1:29">
      <c r="A142" t="s">
        <v>17</v>
      </c>
      <c r="B142" t="s">
        <v>17</v>
      </c>
      <c r="C142" t="s">
        <v>38</v>
      </c>
      <c r="D142">
        <v>800</v>
      </c>
      <c r="E142" t="s">
        <v>15</v>
      </c>
      <c r="F142" t="s">
        <v>53</v>
      </c>
      <c r="G142" t="s">
        <v>46</v>
      </c>
      <c r="H142" s="3">
        <v>34</v>
      </c>
      <c r="I142" s="3">
        <f t="shared" si="30"/>
        <v>34</v>
      </c>
      <c r="J142" t="s">
        <v>25</v>
      </c>
      <c r="K142" s="3" t="s">
        <v>26</v>
      </c>
      <c r="L142" s="3" t="s">
        <v>28</v>
      </c>
      <c r="M142" s="3" t="s">
        <v>26</v>
      </c>
      <c r="N142" s="1" t="s">
        <v>175</v>
      </c>
      <c r="O142" s="1" t="s">
        <v>175</v>
      </c>
      <c r="P142" t="b">
        <f>IF(COUNTIF(carcinogens!$A$2:$A$35,F142),TRUE,FALSE)</f>
        <v>0</v>
      </c>
      <c r="Q142" t="b">
        <f t="shared" si="27"/>
        <v>0</v>
      </c>
      <c r="R142" t="b">
        <f t="shared" si="31"/>
        <v>0</v>
      </c>
      <c r="S142" s="3">
        <f t="shared" si="23"/>
        <v>0</v>
      </c>
      <c r="T142" s="3">
        <f t="shared" si="34"/>
        <v>0</v>
      </c>
      <c r="U142" s="3">
        <f t="shared" si="35"/>
        <v>0</v>
      </c>
      <c r="V142" s="3">
        <f t="shared" si="32"/>
        <v>0</v>
      </c>
      <c r="W142" s="3">
        <v>0</v>
      </c>
      <c r="X142" s="3">
        <f t="shared" si="28"/>
        <v>34</v>
      </c>
      <c r="Y142" s="3">
        <f t="shared" si="33"/>
        <v>3.4000000000000002E-2</v>
      </c>
      <c r="Z142" t="b">
        <f t="shared" si="29"/>
        <v>1</v>
      </c>
      <c r="AA142">
        <v>3</v>
      </c>
      <c r="AB142" t="str">
        <f>VLOOKUP(C142,'Feedstock source'!$A$1:$B$8,2,FALSE)</f>
        <v>wood</v>
      </c>
      <c r="AC142" t="str">
        <f>VLOOKUP($F142,'PAHs abbreviations'!$A$2:$B$17,2,FALSE)</f>
        <v>Flt</v>
      </c>
    </row>
    <row r="143" spans="1:29">
      <c r="A143" t="s">
        <v>17</v>
      </c>
      <c r="B143" t="s">
        <v>17</v>
      </c>
      <c r="C143" t="s">
        <v>38</v>
      </c>
      <c r="D143">
        <v>800</v>
      </c>
      <c r="E143" t="s">
        <v>15</v>
      </c>
      <c r="F143" t="s">
        <v>50</v>
      </c>
      <c r="G143" t="s">
        <v>46</v>
      </c>
      <c r="H143" s="3">
        <v>26</v>
      </c>
      <c r="I143" s="3">
        <f t="shared" si="30"/>
        <v>26</v>
      </c>
      <c r="J143" t="s">
        <v>25</v>
      </c>
      <c r="K143" s="3" t="s">
        <v>28</v>
      </c>
      <c r="L143" s="3" t="s">
        <v>28</v>
      </c>
      <c r="M143" s="3" t="s">
        <v>28</v>
      </c>
      <c r="N143" s="1" t="s">
        <v>175</v>
      </c>
      <c r="O143" s="1" t="s">
        <v>175</v>
      </c>
      <c r="P143" t="b">
        <f>IF(COUNTIF(carcinogens!$A$2:$A$35,F143),TRUE,FALSE)</f>
        <v>0</v>
      </c>
      <c r="Q143" t="b">
        <f t="shared" si="27"/>
        <v>0</v>
      </c>
      <c r="R143" t="b">
        <f t="shared" si="31"/>
        <v>0</v>
      </c>
      <c r="S143" s="3">
        <f t="shared" si="23"/>
        <v>0</v>
      </c>
      <c r="T143" s="3">
        <f t="shared" si="34"/>
        <v>0</v>
      </c>
      <c r="U143" s="3">
        <f t="shared" si="35"/>
        <v>0</v>
      </c>
      <c r="V143" s="3">
        <f t="shared" si="32"/>
        <v>0</v>
      </c>
      <c r="W143" s="3">
        <v>0</v>
      </c>
      <c r="X143" s="3">
        <f t="shared" si="28"/>
        <v>26</v>
      </c>
      <c r="Y143" s="3">
        <f t="shared" si="33"/>
        <v>2.5999999999999999E-2</v>
      </c>
      <c r="Z143" t="b">
        <f t="shared" si="29"/>
        <v>1</v>
      </c>
      <c r="AA143">
        <v>3</v>
      </c>
      <c r="AB143" t="str">
        <f>VLOOKUP(C143,'Feedstock source'!$A$1:$B$8,2,FALSE)</f>
        <v>wood</v>
      </c>
      <c r="AC143" t="str">
        <f>VLOOKUP($F143,'PAHs abbreviations'!$A$2:$B$17,2,FALSE)</f>
        <v>Flu</v>
      </c>
    </row>
    <row r="144" spans="1:29">
      <c r="A144" t="s">
        <v>17</v>
      </c>
      <c r="B144" t="s">
        <v>17</v>
      </c>
      <c r="C144" t="s">
        <v>38</v>
      </c>
      <c r="D144">
        <v>800</v>
      </c>
      <c r="E144" t="s">
        <v>15</v>
      </c>
      <c r="F144" t="s">
        <v>60</v>
      </c>
      <c r="G144" t="s">
        <v>46</v>
      </c>
      <c r="H144" s="3" t="s">
        <v>26</v>
      </c>
      <c r="I144" s="3" t="str">
        <f t="shared" si="30"/>
        <v>&lt; 1</v>
      </c>
      <c r="J144" t="s">
        <v>25</v>
      </c>
      <c r="K144" s="3" t="s">
        <v>26</v>
      </c>
      <c r="L144" s="3" t="s">
        <v>26</v>
      </c>
      <c r="M144" s="3" t="s">
        <v>26</v>
      </c>
      <c r="N144" s="1" t="s">
        <v>175</v>
      </c>
      <c r="O144" s="1" t="s">
        <v>175</v>
      </c>
      <c r="P144" t="b">
        <f>IF(COUNTIF(carcinogens!$A$2:$A$35,F144),TRUE,FALSE)</f>
        <v>1</v>
      </c>
      <c r="Q144" t="b">
        <f t="shared" si="27"/>
        <v>1</v>
      </c>
      <c r="R144" t="b">
        <f t="shared" si="31"/>
        <v>1</v>
      </c>
      <c r="S144" s="3">
        <f t="shared" si="23"/>
        <v>0</v>
      </c>
      <c r="T144" s="3">
        <f t="shared" si="34"/>
        <v>0</v>
      </c>
      <c r="U144" s="3">
        <f t="shared" si="35"/>
        <v>0</v>
      </c>
      <c r="V144" s="3">
        <f t="shared" si="32"/>
        <v>0</v>
      </c>
      <c r="W144" s="3">
        <v>0</v>
      </c>
      <c r="X144" s="3">
        <f t="shared" si="28"/>
        <v>0</v>
      </c>
      <c r="Y144" s="3">
        <f t="shared" si="33"/>
        <v>0</v>
      </c>
      <c r="Z144" t="b">
        <f t="shared" si="29"/>
        <v>1</v>
      </c>
      <c r="AA144">
        <v>3</v>
      </c>
      <c r="AB144" t="str">
        <f>VLOOKUP(C144,'Feedstock source'!$A$1:$B$8,2,FALSE)</f>
        <v>wood</v>
      </c>
      <c r="AC144" t="str">
        <f>VLOOKUP($F144,'PAHs abbreviations'!$A$2:$B$17,2,FALSE)</f>
        <v>IP</v>
      </c>
    </row>
    <row r="145" spans="1:29">
      <c r="A145" t="s">
        <v>17</v>
      </c>
      <c r="B145" t="s">
        <v>17</v>
      </c>
      <c r="C145" t="s">
        <v>38</v>
      </c>
      <c r="D145">
        <v>800</v>
      </c>
      <c r="E145" t="s">
        <v>15</v>
      </c>
      <c r="F145" t="s">
        <v>47</v>
      </c>
      <c r="G145" t="s">
        <v>46</v>
      </c>
      <c r="H145" s="3">
        <v>357</v>
      </c>
      <c r="I145" s="3">
        <f t="shared" si="30"/>
        <v>357</v>
      </c>
      <c r="J145" t="s">
        <v>25</v>
      </c>
      <c r="K145" s="3">
        <v>24</v>
      </c>
      <c r="L145" s="3">
        <v>15</v>
      </c>
      <c r="M145" s="3">
        <v>11</v>
      </c>
      <c r="N145" s="1" t="s">
        <v>175</v>
      </c>
      <c r="O145" s="1" t="s">
        <v>175</v>
      </c>
      <c r="P145" t="b">
        <f>IF(COUNTIF(carcinogens!$A$2:$A$35,F145),TRUE,FALSE)</f>
        <v>0</v>
      </c>
      <c r="Q145" t="b">
        <f t="shared" si="27"/>
        <v>0</v>
      </c>
      <c r="R145" t="b">
        <f t="shared" si="31"/>
        <v>0</v>
      </c>
      <c r="S145" s="3">
        <f t="shared" si="23"/>
        <v>24</v>
      </c>
      <c r="T145" s="3">
        <f t="shared" si="34"/>
        <v>15</v>
      </c>
      <c r="U145" s="3">
        <f t="shared" si="35"/>
        <v>11</v>
      </c>
      <c r="V145" s="3">
        <f t="shared" si="32"/>
        <v>16.666666666666668</v>
      </c>
      <c r="W145" s="3">
        <f>_xlfn.STDEV.S(S145:U145)</f>
        <v>6.6583281184793917</v>
      </c>
      <c r="X145" s="3">
        <f t="shared" si="28"/>
        <v>340.33333333333331</v>
      </c>
      <c r="Y145" s="3">
        <f t="shared" si="33"/>
        <v>0.34033333333333332</v>
      </c>
      <c r="Z145" t="b">
        <f t="shared" si="29"/>
        <v>0</v>
      </c>
      <c r="AA145">
        <v>3</v>
      </c>
      <c r="AB145" t="str">
        <f>VLOOKUP(C145,'Feedstock source'!$A$1:$B$8,2,FALSE)</f>
        <v>wood</v>
      </c>
      <c r="AC145" t="str">
        <f>VLOOKUP($F145,'PAHs abbreviations'!$A$2:$B$17,2,FALSE)</f>
        <v>Nap</v>
      </c>
    </row>
    <row r="146" spans="1:29">
      <c r="A146" t="s">
        <v>17</v>
      </c>
      <c r="B146" t="s">
        <v>17</v>
      </c>
      <c r="C146" t="s">
        <v>38</v>
      </c>
      <c r="D146">
        <v>800</v>
      </c>
      <c r="E146" t="s">
        <v>15</v>
      </c>
      <c r="F146" t="s">
        <v>51</v>
      </c>
      <c r="G146" t="s">
        <v>46</v>
      </c>
      <c r="H146" s="3">
        <v>42</v>
      </c>
      <c r="I146" s="3">
        <f t="shared" si="30"/>
        <v>42</v>
      </c>
      <c r="J146" t="s">
        <v>25</v>
      </c>
      <c r="K146" s="3">
        <v>10</v>
      </c>
      <c r="L146" s="3">
        <v>7.5</v>
      </c>
      <c r="M146" s="3">
        <v>6.7</v>
      </c>
      <c r="N146" s="1" t="s">
        <v>175</v>
      </c>
      <c r="O146" s="1" t="s">
        <v>175</v>
      </c>
      <c r="P146" t="b">
        <f>IF(COUNTIF(carcinogens!$A$2:$A$35,F146),TRUE,FALSE)</f>
        <v>0</v>
      </c>
      <c r="Q146" t="b">
        <f t="shared" si="27"/>
        <v>0</v>
      </c>
      <c r="R146" t="b">
        <f t="shared" si="31"/>
        <v>0</v>
      </c>
      <c r="S146" s="3">
        <f t="shared" ref="S146:S177" si="36">IF(ISNUMBER(K146),K146,0)</f>
        <v>10</v>
      </c>
      <c r="T146" s="3">
        <f t="shared" si="34"/>
        <v>7.5</v>
      </c>
      <c r="U146" s="3">
        <f t="shared" si="35"/>
        <v>6.7</v>
      </c>
      <c r="V146" s="3">
        <f t="shared" si="32"/>
        <v>8.0666666666666664</v>
      </c>
      <c r="W146" s="3">
        <f>_xlfn.STDEV.S(S146:U146)</f>
        <v>1.7214335111567116</v>
      </c>
      <c r="X146" s="3">
        <f t="shared" si="28"/>
        <v>33.933333333333337</v>
      </c>
      <c r="Y146" s="3">
        <f t="shared" si="33"/>
        <v>3.3933333333333336E-2</v>
      </c>
      <c r="Z146" t="b">
        <f t="shared" si="29"/>
        <v>0</v>
      </c>
      <c r="AA146">
        <v>3</v>
      </c>
      <c r="AB146" t="str">
        <f>VLOOKUP(C146,'Feedstock source'!$A$1:$B$8,2,FALSE)</f>
        <v>wood</v>
      </c>
      <c r="AC146" t="str">
        <f>VLOOKUP($F146,'PAHs abbreviations'!$A$2:$B$17,2,FALSE)</f>
        <v>Phen</v>
      </c>
    </row>
    <row r="147" spans="1:29">
      <c r="A147" t="s">
        <v>17</v>
      </c>
      <c r="B147" t="s">
        <v>17</v>
      </c>
      <c r="C147" t="s">
        <v>38</v>
      </c>
      <c r="D147">
        <v>800</v>
      </c>
      <c r="E147" t="s">
        <v>15</v>
      </c>
      <c r="F147" t="s">
        <v>54</v>
      </c>
      <c r="G147" t="s">
        <v>46</v>
      </c>
      <c r="H147" s="3">
        <v>52</v>
      </c>
      <c r="I147" s="3">
        <f t="shared" si="30"/>
        <v>52</v>
      </c>
      <c r="J147" t="s">
        <v>25</v>
      </c>
      <c r="K147" s="3" t="s">
        <v>28</v>
      </c>
      <c r="L147" s="3" t="s">
        <v>28</v>
      </c>
      <c r="M147" s="3" t="s">
        <v>26</v>
      </c>
      <c r="N147" s="1" t="s">
        <v>175</v>
      </c>
      <c r="O147" s="1" t="s">
        <v>175</v>
      </c>
      <c r="P147" t="b">
        <f>IF(COUNTIF(carcinogens!$A$2:$A$35,F147),TRUE,FALSE)</f>
        <v>0</v>
      </c>
      <c r="Q147" t="b">
        <f t="shared" si="27"/>
        <v>0</v>
      </c>
      <c r="R147" t="b">
        <f t="shared" si="31"/>
        <v>0</v>
      </c>
      <c r="S147" s="3">
        <f t="shared" si="36"/>
        <v>0</v>
      </c>
      <c r="T147" s="3">
        <f t="shared" si="34"/>
        <v>0</v>
      </c>
      <c r="U147" s="3">
        <f t="shared" si="35"/>
        <v>0</v>
      </c>
      <c r="V147" s="3">
        <f t="shared" si="32"/>
        <v>0</v>
      </c>
      <c r="W147" s="3">
        <v>0</v>
      </c>
      <c r="X147" s="3">
        <f t="shared" si="28"/>
        <v>52</v>
      </c>
      <c r="Y147" s="3">
        <f t="shared" si="33"/>
        <v>5.1999999999999998E-2</v>
      </c>
      <c r="Z147" t="b">
        <f t="shared" si="29"/>
        <v>1</v>
      </c>
      <c r="AA147">
        <v>3</v>
      </c>
      <c r="AB147" t="str">
        <f>VLOOKUP(C147,'Feedstock source'!$A$1:$B$8,2,FALSE)</f>
        <v>wood</v>
      </c>
      <c r="AC147" t="str">
        <f>VLOOKUP($F147,'PAHs abbreviations'!$A$2:$B$17,2,FALSE)</f>
        <v>Pyr</v>
      </c>
    </row>
    <row r="148" spans="1:29">
      <c r="A148" t="s">
        <v>18</v>
      </c>
      <c r="B148" t="s">
        <v>18</v>
      </c>
      <c r="C148" t="s">
        <v>37</v>
      </c>
      <c r="D148">
        <v>500</v>
      </c>
      <c r="E148" t="s">
        <v>15</v>
      </c>
      <c r="F148" t="s">
        <v>49</v>
      </c>
      <c r="G148" t="s">
        <v>46</v>
      </c>
      <c r="H148" s="3">
        <v>4.7</v>
      </c>
      <c r="I148" s="3">
        <f t="shared" si="30"/>
        <v>4.7</v>
      </c>
      <c r="J148" t="s">
        <v>25</v>
      </c>
      <c r="K148" s="3" t="s">
        <v>28</v>
      </c>
      <c r="L148" s="3" t="s">
        <v>28</v>
      </c>
      <c r="M148" s="3" t="s">
        <v>28</v>
      </c>
      <c r="N148" s="1" t="s">
        <v>175</v>
      </c>
      <c r="O148" s="1" t="s">
        <v>175</v>
      </c>
      <c r="P148" t="b">
        <f>IF(COUNTIF(carcinogens!$A$2:$A$35,F148),TRUE,FALSE)</f>
        <v>0</v>
      </c>
      <c r="Q148" t="b">
        <f t="shared" si="27"/>
        <v>0</v>
      </c>
      <c r="R148" t="b">
        <f t="shared" si="31"/>
        <v>0</v>
      </c>
      <c r="S148" s="3">
        <f t="shared" si="36"/>
        <v>0</v>
      </c>
      <c r="T148" s="3">
        <f t="shared" si="34"/>
        <v>0</v>
      </c>
      <c r="U148" s="3">
        <f t="shared" si="35"/>
        <v>0</v>
      </c>
      <c r="V148" s="3">
        <f t="shared" si="32"/>
        <v>0</v>
      </c>
      <c r="W148" s="3">
        <v>0</v>
      </c>
      <c r="X148" s="3">
        <f t="shared" si="28"/>
        <v>4.7</v>
      </c>
      <c r="Y148" s="3">
        <f t="shared" si="33"/>
        <v>4.7000000000000002E-3</v>
      </c>
      <c r="Z148" t="b">
        <f t="shared" si="29"/>
        <v>1</v>
      </c>
      <c r="AA148">
        <v>3</v>
      </c>
      <c r="AB148" t="str">
        <f>VLOOKUP(C148,'Feedstock source'!$A$1:$B$8,2,FALSE)</f>
        <v>wood</v>
      </c>
      <c r="AC148" t="str">
        <f>VLOOKUP($F148,'PAHs abbreviations'!$A$2:$B$17,2,FALSE)</f>
        <v>Ace</v>
      </c>
    </row>
    <row r="149" spans="1:29">
      <c r="A149" t="s">
        <v>18</v>
      </c>
      <c r="B149" t="s">
        <v>18</v>
      </c>
      <c r="C149" t="s">
        <v>37</v>
      </c>
      <c r="D149">
        <v>500</v>
      </c>
      <c r="E149" t="s">
        <v>15</v>
      </c>
      <c r="F149" t="s">
        <v>48</v>
      </c>
      <c r="G149" t="s">
        <v>46</v>
      </c>
      <c r="H149" s="3">
        <v>6.6</v>
      </c>
      <c r="I149" s="3">
        <f t="shared" si="30"/>
        <v>6.6</v>
      </c>
      <c r="J149" t="s">
        <v>25</v>
      </c>
      <c r="K149" s="3" t="s">
        <v>28</v>
      </c>
      <c r="L149" s="3" t="s">
        <v>28</v>
      </c>
      <c r="M149" s="3" t="s">
        <v>28</v>
      </c>
      <c r="N149" s="1" t="s">
        <v>175</v>
      </c>
      <c r="O149" s="1" t="s">
        <v>175</v>
      </c>
      <c r="P149" t="b">
        <f>IF(COUNTIF(carcinogens!$A$2:$A$35,F149),TRUE,FALSE)</f>
        <v>0</v>
      </c>
      <c r="Q149" t="b">
        <f t="shared" si="27"/>
        <v>0</v>
      </c>
      <c r="R149" t="b">
        <f t="shared" si="31"/>
        <v>0</v>
      </c>
      <c r="S149" s="3">
        <f t="shared" si="36"/>
        <v>0</v>
      </c>
      <c r="T149" s="3">
        <f t="shared" si="34"/>
        <v>0</v>
      </c>
      <c r="U149" s="3">
        <f t="shared" si="35"/>
        <v>0</v>
      </c>
      <c r="V149" s="3">
        <f t="shared" si="32"/>
        <v>0</v>
      </c>
      <c r="W149" s="3">
        <v>0</v>
      </c>
      <c r="X149" s="3">
        <f t="shared" si="28"/>
        <v>6.6</v>
      </c>
      <c r="Y149" s="3">
        <f t="shared" si="33"/>
        <v>6.6E-3</v>
      </c>
      <c r="Z149" t="b">
        <f t="shared" si="29"/>
        <v>1</v>
      </c>
      <c r="AA149">
        <v>3</v>
      </c>
      <c r="AB149" t="str">
        <f>VLOOKUP(C149,'Feedstock source'!$A$1:$B$8,2,FALSE)</f>
        <v>wood</v>
      </c>
      <c r="AC149" t="str">
        <f>VLOOKUP($F149,'PAHs abbreviations'!$A$2:$B$17,2,FALSE)</f>
        <v>Acy</v>
      </c>
    </row>
    <row r="150" spans="1:29">
      <c r="A150" t="s">
        <v>18</v>
      </c>
      <c r="B150" t="s">
        <v>18</v>
      </c>
      <c r="C150" t="s">
        <v>37</v>
      </c>
      <c r="D150">
        <v>500</v>
      </c>
      <c r="E150" t="s">
        <v>15</v>
      </c>
      <c r="F150" t="s">
        <v>52</v>
      </c>
      <c r="G150" t="s">
        <v>46</v>
      </c>
      <c r="H150" s="3">
        <v>4.8</v>
      </c>
      <c r="I150" s="3">
        <f t="shared" si="30"/>
        <v>4.8</v>
      </c>
      <c r="J150" t="s">
        <v>25</v>
      </c>
      <c r="K150" s="3" t="s">
        <v>26</v>
      </c>
      <c r="L150" s="3" t="s">
        <v>26</v>
      </c>
      <c r="M150" s="3" t="s">
        <v>26</v>
      </c>
      <c r="N150" s="1" t="s">
        <v>175</v>
      </c>
      <c r="O150" s="1" t="s">
        <v>175</v>
      </c>
      <c r="P150" t="b">
        <f>IF(COUNTIF(carcinogens!$A$2:$A$35,F150),TRUE,FALSE)</f>
        <v>0</v>
      </c>
      <c r="Q150" t="b">
        <f t="shared" si="27"/>
        <v>0</v>
      </c>
      <c r="R150" t="b">
        <f t="shared" si="31"/>
        <v>0</v>
      </c>
      <c r="S150" s="3">
        <f t="shared" si="36"/>
        <v>0</v>
      </c>
      <c r="T150" s="3">
        <f t="shared" si="34"/>
        <v>0</v>
      </c>
      <c r="U150" s="3">
        <f t="shared" si="35"/>
        <v>0</v>
      </c>
      <c r="V150" s="3">
        <f t="shared" si="32"/>
        <v>0</v>
      </c>
      <c r="W150" s="3">
        <v>0</v>
      </c>
      <c r="X150" s="3">
        <f t="shared" si="28"/>
        <v>4.8</v>
      </c>
      <c r="Y150" s="3">
        <f t="shared" si="33"/>
        <v>4.7999999999999996E-3</v>
      </c>
      <c r="Z150" t="b">
        <f t="shared" si="29"/>
        <v>1</v>
      </c>
      <c r="AA150">
        <v>3</v>
      </c>
      <c r="AB150" t="str">
        <f>VLOOKUP(C150,'Feedstock source'!$A$1:$B$8,2,FALSE)</f>
        <v>wood</v>
      </c>
      <c r="AC150" t="str">
        <f>VLOOKUP($F150,'PAHs abbreviations'!$A$2:$B$17,2,FALSE)</f>
        <v>Ant</v>
      </c>
    </row>
    <row r="151" spans="1:29">
      <c r="A151" t="s">
        <v>18</v>
      </c>
      <c r="B151" t="s">
        <v>18</v>
      </c>
      <c r="C151" t="s">
        <v>37</v>
      </c>
      <c r="D151">
        <v>500</v>
      </c>
      <c r="E151" t="s">
        <v>15</v>
      </c>
      <c r="F151" t="s">
        <v>55</v>
      </c>
      <c r="G151" t="s">
        <v>46</v>
      </c>
      <c r="H151" s="3" t="s">
        <v>26</v>
      </c>
      <c r="I151" s="3" t="str">
        <f t="shared" si="30"/>
        <v>&lt; 1</v>
      </c>
      <c r="J151" t="s">
        <v>25</v>
      </c>
      <c r="K151" s="3" t="s">
        <v>26</v>
      </c>
      <c r="L151" s="3" t="s">
        <v>26</v>
      </c>
      <c r="M151" s="3" t="s">
        <v>26</v>
      </c>
      <c r="N151" s="1" t="s">
        <v>175</v>
      </c>
      <c r="O151" s="1" t="s">
        <v>175</v>
      </c>
      <c r="P151" t="b">
        <f>IF(COUNTIF(carcinogens!$A$2:$A$35,F151),TRUE,FALSE)</f>
        <v>1</v>
      </c>
      <c r="Q151" t="b">
        <f t="shared" si="27"/>
        <v>1</v>
      </c>
      <c r="R151" t="b">
        <f t="shared" si="31"/>
        <v>1</v>
      </c>
      <c r="S151" s="3">
        <f t="shared" si="36"/>
        <v>0</v>
      </c>
      <c r="T151" s="3">
        <f t="shared" si="34"/>
        <v>0</v>
      </c>
      <c r="U151" s="3">
        <f t="shared" si="35"/>
        <v>0</v>
      </c>
      <c r="V151" s="3">
        <f t="shared" si="32"/>
        <v>0</v>
      </c>
      <c r="W151" s="3">
        <v>0</v>
      </c>
      <c r="X151" s="3">
        <f t="shared" si="28"/>
        <v>0</v>
      </c>
      <c r="Y151" s="3">
        <f t="shared" si="33"/>
        <v>0</v>
      </c>
      <c r="Z151" t="b">
        <f t="shared" si="29"/>
        <v>1</v>
      </c>
      <c r="AA151">
        <v>3</v>
      </c>
      <c r="AB151" t="str">
        <f>VLOOKUP(C151,'Feedstock source'!$A$1:$B$8,2,FALSE)</f>
        <v>wood</v>
      </c>
      <c r="AC151" t="str">
        <f>VLOOKUP($F151,'PAHs abbreviations'!$A$2:$B$17,2,FALSE)</f>
        <v>B(a)A</v>
      </c>
    </row>
    <row r="152" spans="1:29">
      <c r="A152" t="s">
        <v>18</v>
      </c>
      <c r="B152" t="s">
        <v>18</v>
      </c>
      <c r="C152" t="s">
        <v>37</v>
      </c>
      <c r="D152">
        <v>500</v>
      </c>
      <c r="E152" t="s">
        <v>15</v>
      </c>
      <c r="F152" t="s">
        <v>59</v>
      </c>
      <c r="G152" t="s">
        <v>46</v>
      </c>
      <c r="H152" s="3" t="s">
        <v>26</v>
      </c>
      <c r="I152" s="3" t="str">
        <f t="shared" si="30"/>
        <v>&lt; 1</v>
      </c>
      <c r="J152" t="s">
        <v>25</v>
      </c>
      <c r="K152" s="3" t="s">
        <v>26</v>
      </c>
      <c r="L152" s="3" t="s">
        <v>26</v>
      </c>
      <c r="M152" s="3" t="s">
        <v>26</v>
      </c>
      <c r="N152" s="1" t="s">
        <v>175</v>
      </c>
      <c r="O152" s="1" t="s">
        <v>175</v>
      </c>
      <c r="P152" t="b">
        <f>IF(COUNTIF(carcinogens!$A$2:$A$35,F152),TRUE,FALSE)</f>
        <v>1</v>
      </c>
      <c r="Q152" t="b">
        <f t="shared" si="27"/>
        <v>1</v>
      </c>
      <c r="R152" t="b">
        <f t="shared" si="31"/>
        <v>1</v>
      </c>
      <c r="S152" s="3">
        <f t="shared" si="36"/>
        <v>0</v>
      </c>
      <c r="T152" s="3">
        <f t="shared" si="34"/>
        <v>0</v>
      </c>
      <c r="U152" s="3">
        <f t="shared" si="35"/>
        <v>0</v>
      </c>
      <c r="V152" s="3">
        <f t="shared" si="32"/>
        <v>0</v>
      </c>
      <c r="W152" s="3">
        <v>0</v>
      </c>
      <c r="X152" s="3">
        <f t="shared" si="28"/>
        <v>0</v>
      </c>
      <c r="Y152" s="3">
        <f t="shared" si="33"/>
        <v>0</v>
      </c>
      <c r="Z152" t="b">
        <f t="shared" si="29"/>
        <v>1</v>
      </c>
      <c r="AA152">
        <v>3</v>
      </c>
      <c r="AB152" t="str">
        <f>VLOOKUP(C152,'Feedstock source'!$A$1:$B$8,2,FALSE)</f>
        <v>wood</v>
      </c>
      <c r="AC152" t="str">
        <f>VLOOKUP($F152,'PAHs abbreviations'!$A$2:$B$17,2,FALSE)</f>
        <v>B(a)P</v>
      </c>
    </row>
    <row r="153" spans="1:29">
      <c r="A153" t="s">
        <v>18</v>
      </c>
      <c r="B153" t="s">
        <v>18</v>
      </c>
      <c r="C153" t="s">
        <v>37</v>
      </c>
      <c r="D153">
        <v>500</v>
      </c>
      <c r="E153" t="s">
        <v>15</v>
      </c>
      <c r="F153" t="s">
        <v>57</v>
      </c>
      <c r="G153" t="s">
        <v>46</v>
      </c>
      <c r="H153" s="3" t="s">
        <v>26</v>
      </c>
      <c r="I153" s="3" t="str">
        <f t="shared" si="30"/>
        <v>&lt; 1</v>
      </c>
      <c r="J153" t="s">
        <v>25</v>
      </c>
      <c r="K153" s="3" t="s">
        <v>26</v>
      </c>
      <c r="L153" s="3" t="s">
        <v>26</v>
      </c>
      <c r="M153" s="3" t="s">
        <v>26</v>
      </c>
      <c r="N153" s="1" t="s">
        <v>175</v>
      </c>
      <c r="O153" s="1" t="s">
        <v>175</v>
      </c>
      <c r="P153" t="b">
        <f>IF(COUNTIF(carcinogens!$A$2:$A$35,F153),TRUE,FALSE)</f>
        <v>1</v>
      </c>
      <c r="Q153" t="b">
        <f t="shared" si="27"/>
        <v>1</v>
      </c>
      <c r="R153" t="b">
        <f t="shared" si="31"/>
        <v>1</v>
      </c>
      <c r="S153" s="3">
        <f t="shared" si="36"/>
        <v>0</v>
      </c>
      <c r="T153" s="3">
        <f t="shared" si="34"/>
        <v>0</v>
      </c>
      <c r="U153" s="3">
        <f t="shared" si="35"/>
        <v>0</v>
      </c>
      <c r="V153" s="3">
        <f t="shared" si="32"/>
        <v>0</v>
      </c>
      <c r="W153" s="3">
        <v>0</v>
      </c>
      <c r="X153" s="3">
        <f t="shared" si="28"/>
        <v>0</v>
      </c>
      <c r="Y153" s="3">
        <f t="shared" si="33"/>
        <v>0</v>
      </c>
      <c r="Z153" t="b">
        <f t="shared" si="29"/>
        <v>1</v>
      </c>
      <c r="AA153">
        <v>3</v>
      </c>
      <c r="AB153" t="str">
        <f>VLOOKUP(C153,'Feedstock source'!$A$1:$B$8,2,FALSE)</f>
        <v>wood</v>
      </c>
      <c r="AC153" t="str">
        <f>VLOOKUP($F153,'PAHs abbreviations'!$A$2:$B$17,2,FALSE)</f>
        <v>B(b)F</v>
      </c>
    </row>
    <row r="154" spans="1:29">
      <c r="A154" t="s">
        <v>18</v>
      </c>
      <c r="B154" t="s">
        <v>18</v>
      </c>
      <c r="C154" t="s">
        <v>37</v>
      </c>
      <c r="D154">
        <v>500</v>
      </c>
      <c r="E154" t="s">
        <v>15</v>
      </c>
      <c r="F154" t="s">
        <v>61</v>
      </c>
      <c r="G154" t="s">
        <v>46</v>
      </c>
      <c r="H154" s="3" t="s">
        <v>26</v>
      </c>
      <c r="I154" s="3" t="str">
        <f t="shared" si="30"/>
        <v>&lt; 1</v>
      </c>
      <c r="J154" t="s">
        <v>25</v>
      </c>
      <c r="K154" s="3" t="s">
        <v>26</v>
      </c>
      <c r="L154" s="3" t="s">
        <v>26</v>
      </c>
      <c r="M154" s="3" t="s">
        <v>26</v>
      </c>
      <c r="N154" s="1" t="s">
        <v>175</v>
      </c>
      <c r="O154" s="1" t="s">
        <v>175</v>
      </c>
      <c r="P154" t="b">
        <f>IF(COUNTIF(carcinogens!$A$2:$A$35,F154),TRUE,FALSE)</f>
        <v>1</v>
      </c>
      <c r="Q154" t="b">
        <f t="shared" si="27"/>
        <v>1</v>
      </c>
      <c r="R154" t="b">
        <f t="shared" si="31"/>
        <v>1</v>
      </c>
      <c r="S154" s="3">
        <f t="shared" si="36"/>
        <v>0</v>
      </c>
      <c r="T154" s="3">
        <f t="shared" si="34"/>
        <v>0</v>
      </c>
      <c r="U154" s="3">
        <f t="shared" si="35"/>
        <v>0</v>
      </c>
      <c r="V154" s="3">
        <f t="shared" si="32"/>
        <v>0</v>
      </c>
      <c r="W154" s="3">
        <v>0</v>
      </c>
      <c r="X154" s="3">
        <f t="shared" si="28"/>
        <v>0</v>
      </c>
      <c r="Y154" s="3">
        <f t="shared" si="33"/>
        <v>0</v>
      </c>
      <c r="Z154" t="b">
        <f t="shared" si="29"/>
        <v>1</v>
      </c>
      <c r="AA154">
        <v>3</v>
      </c>
      <c r="AB154" t="str">
        <f>VLOOKUP(C154,'Feedstock source'!$A$1:$B$8,2,FALSE)</f>
        <v>wood</v>
      </c>
      <c r="AC154" t="str">
        <f>VLOOKUP($F154,'PAHs abbreviations'!$A$2:$B$17,2,FALSE)</f>
        <v>B(ghi)P</v>
      </c>
    </row>
    <row r="155" spans="1:29">
      <c r="A155" t="s">
        <v>18</v>
      </c>
      <c r="B155" t="s">
        <v>18</v>
      </c>
      <c r="C155" t="s">
        <v>37</v>
      </c>
      <c r="D155">
        <v>500</v>
      </c>
      <c r="E155" t="s">
        <v>15</v>
      </c>
      <c r="F155" t="s">
        <v>58</v>
      </c>
      <c r="G155" t="s">
        <v>46</v>
      </c>
      <c r="H155" s="3" t="s">
        <v>26</v>
      </c>
      <c r="I155" s="3" t="str">
        <f t="shared" si="30"/>
        <v>&lt; 1</v>
      </c>
      <c r="J155" t="s">
        <v>25</v>
      </c>
      <c r="K155" s="3" t="s">
        <v>26</v>
      </c>
      <c r="L155" s="3" t="s">
        <v>26</v>
      </c>
      <c r="M155" s="3" t="s">
        <v>26</v>
      </c>
      <c r="N155" s="1" t="s">
        <v>175</v>
      </c>
      <c r="O155" s="1" t="s">
        <v>175</v>
      </c>
      <c r="P155" t="b">
        <f>IF(COUNTIF(carcinogens!$A$2:$A$35,F155),TRUE,FALSE)</f>
        <v>1</v>
      </c>
      <c r="Q155" t="b">
        <f t="shared" si="27"/>
        <v>1</v>
      </c>
      <c r="R155" t="b">
        <f t="shared" si="31"/>
        <v>1</v>
      </c>
      <c r="S155" s="3">
        <f t="shared" si="36"/>
        <v>0</v>
      </c>
      <c r="T155" s="3">
        <f t="shared" si="34"/>
        <v>0</v>
      </c>
      <c r="U155" s="3">
        <f t="shared" si="35"/>
        <v>0</v>
      </c>
      <c r="V155" s="3">
        <f t="shared" si="32"/>
        <v>0</v>
      </c>
      <c r="W155" s="3">
        <v>0</v>
      </c>
      <c r="X155" s="3">
        <f t="shared" si="28"/>
        <v>0</v>
      </c>
      <c r="Y155" s="3">
        <f t="shared" si="33"/>
        <v>0</v>
      </c>
      <c r="Z155" t="b">
        <f t="shared" si="29"/>
        <v>1</v>
      </c>
      <c r="AA155">
        <v>3</v>
      </c>
      <c r="AB155" t="str">
        <f>VLOOKUP(C155,'Feedstock source'!$A$1:$B$8,2,FALSE)</f>
        <v>wood</v>
      </c>
      <c r="AC155" t="str">
        <f>VLOOKUP($F155,'PAHs abbreviations'!$A$2:$B$17,2,FALSE)</f>
        <v>B(k)F</v>
      </c>
    </row>
    <row r="156" spans="1:29">
      <c r="A156" t="s">
        <v>18</v>
      </c>
      <c r="B156" t="s">
        <v>18</v>
      </c>
      <c r="C156" t="s">
        <v>37</v>
      </c>
      <c r="D156">
        <v>500</v>
      </c>
      <c r="E156" t="s">
        <v>15</v>
      </c>
      <c r="F156" t="s">
        <v>56</v>
      </c>
      <c r="G156" t="s">
        <v>46</v>
      </c>
      <c r="H156" s="3">
        <v>1.8</v>
      </c>
      <c r="I156" s="3">
        <f t="shared" si="30"/>
        <v>1.8</v>
      </c>
      <c r="J156" t="s">
        <v>25</v>
      </c>
      <c r="K156" s="3" t="s">
        <v>26</v>
      </c>
      <c r="L156" s="3" t="s">
        <v>26</v>
      </c>
      <c r="M156" s="3" t="s">
        <v>26</v>
      </c>
      <c r="N156" s="1" t="s">
        <v>175</v>
      </c>
      <c r="O156" s="1" t="s">
        <v>175</v>
      </c>
      <c r="P156" t="b">
        <f>IF(COUNTIF(carcinogens!$A$2:$A$35,F156),TRUE,FALSE)</f>
        <v>1</v>
      </c>
      <c r="Q156" t="b">
        <f t="shared" si="27"/>
        <v>0</v>
      </c>
      <c r="R156" t="b">
        <f t="shared" si="31"/>
        <v>0</v>
      </c>
      <c r="S156" s="3">
        <f t="shared" si="36"/>
        <v>0</v>
      </c>
      <c r="T156" s="3">
        <f t="shared" si="34"/>
        <v>0</v>
      </c>
      <c r="U156" s="3">
        <f t="shared" si="35"/>
        <v>0</v>
      </c>
      <c r="V156" s="3">
        <f t="shared" si="32"/>
        <v>0</v>
      </c>
      <c r="W156" s="3">
        <v>0</v>
      </c>
      <c r="X156" s="3">
        <f t="shared" si="28"/>
        <v>1.8</v>
      </c>
      <c r="Y156" s="3">
        <f t="shared" si="33"/>
        <v>1.8E-3</v>
      </c>
      <c r="Z156" t="b">
        <f t="shared" si="29"/>
        <v>1</v>
      </c>
      <c r="AA156">
        <v>3</v>
      </c>
      <c r="AB156" t="str">
        <f>VLOOKUP(C156,'Feedstock source'!$A$1:$B$8,2,FALSE)</f>
        <v>wood</v>
      </c>
      <c r="AC156" t="str">
        <f>VLOOKUP($F156,'PAHs abbreviations'!$A$2:$B$17,2,FALSE)</f>
        <v>Cry</v>
      </c>
    </row>
    <row r="157" spans="1:29">
      <c r="A157" t="s">
        <v>18</v>
      </c>
      <c r="B157" t="s">
        <v>18</v>
      </c>
      <c r="C157" t="s">
        <v>37</v>
      </c>
      <c r="D157">
        <v>500</v>
      </c>
      <c r="E157" t="s">
        <v>15</v>
      </c>
      <c r="F157" t="s">
        <v>62</v>
      </c>
      <c r="G157" t="s">
        <v>46</v>
      </c>
      <c r="H157" s="3" t="s">
        <v>26</v>
      </c>
      <c r="I157" s="3" t="str">
        <f t="shared" si="30"/>
        <v>&lt; 1</v>
      </c>
      <c r="J157" t="s">
        <v>25</v>
      </c>
      <c r="K157" s="3" t="s">
        <v>26</v>
      </c>
      <c r="L157" s="3" t="s">
        <v>26</v>
      </c>
      <c r="M157" s="3" t="s">
        <v>26</v>
      </c>
      <c r="N157" s="1" t="s">
        <v>175</v>
      </c>
      <c r="O157" s="1" t="s">
        <v>175</v>
      </c>
      <c r="P157" t="b">
        <f>IF(COUNTIF(carcinogens!$A$2:$A$35,F157),TRUE,FALSE)</f>
        <v>1</v>
      </c>
      <c r="Q157" t="b">
        <f t="shared" si="27"/>
        <v>1</v>
      </c>
      <c r="R157" t="b">
        <f t="shared" si="31"/>
        <v>1</v>
      </c>
      <c r="S157" s="3">
        <f t="shared" si="36"/>
        <v>0</v>
      </c>
      <c r="T157" s="3">
        <f t="shared" si="34"/>
        <v>0</v>
      </c>
      <c r="U157" s="3">
        <f t="shared" si="35"/>
        <v>0</v>
      </c>
      <c r="V157" s="3">
        <f t="shared" si="32"/>
        <v>0</v>
      </c>
      <c r="W157" s="3">
        <v>0</v>
      </c>
      <c r="X157" s="3">
        <f t="shared" si="28"/>
        <v>0</v>
      </c>
      <c r="Y157" s="3">
        <f t="shared" si="33"/>
        <v>0</v>
      </c>
      <c r="Z157" t="b">
        <f t="shared" si="29"/>
        <v>1</v>
      </c>
      <c r="AA157">
        <v>3</v>
      </c>
      <c r="AB157" t="str">
        <f>VLOOKUP(C157,'Feedstock source'!$A$1:$B$8,2,FALSE)</f>
        <v>wood</v>
      </c>
      <c r="AC157" t="str">
        <f>VLOOKUP($F157,'PAHs abbreviations'!$A$2:$B$17,2,FALSE)</f>
        <v>DB(ah)A</v>
      </c>
    </row>
    <row r="158" spans="1:29">
      <c r="A158" t="s">
        <v>18</v>
      </c>
      <c r="B158" t="s">
        <v>18</v>
      </c>
      <c r="C158" t="s">
        <v>37</v>
      </c>
      <c r="D158">
        <v>500</v>
      </c>
      <c r="E158" t="s">
        <v>15</v>
      </c>
      <c r="F158" t="s">
        <v>53</v>
      </c>
      <c r="G158" t="s">
        <v>46</v>
      </c>
      <c r="H158" s="3">
        <v>17</v>
      </c>
      <c r="I158" s="3">
        <f t="shared" si="30"/>
        <v>17</v>
      </c>
      <c r="J158" t="s">
        <v>25</v>
      </c>
      <c r="K158" s="3" t="s">
        <v>26</v>
      </c>
      <c r="L158" s="3" t="s">
        <v>28</v>
      </c>
      <c r="M158" s="3" t="s">
        <v>26</v>
      </c>
      <c r="N158" s="1" t="s">
        <v>175</v>
      </c>
      <c r="O158" s="1" t="s">
        <v>175</v>
      </c>
      <c r="P158" t="b">
        <f>IF(COUNTIF(carcinogens!$A$2:$A$35,F158),TRUE,FALSE)</f>
        <v>0</v>
      </c>
      <c r="Q158" t="b">
        <f t="shared" si="27"/>
        <v>0</v>
      </c>
      <c r="R158" t="b">
        <f t="shared" si="31"/>
        <v>0</v>
      </c>
      <c r="S158" s="3">
        <f t="shared" si="36"/>
        <v>0</v>
      </c>
      <c r="T158" s="3">
        <f t="shared" si="34"/>
        <v>0</v>
      </c>
      <c r="U158" s="3">
        <f t="shared" si="35"/>
        <v>0</v>
      </c>
      <c r="V158" s="3">
        <f t="shared" si="32"/>
        <v>0</v>
      </c>
      <c r="W158" s="3">
        <v>0</v>
      </c>
      <c r="X158" s="3">
        <f t="shared" si="28"/>
        <v>17</v>
      </c>
      <c r="Y158" s="3">
        <f t="shared" si="33"/>
        <v>1.7000000000000001E-2</v>
      </c>
      <c r="Z158" t="b">
        <f t="shared" si="29"/>
        <v>1</v>
      </c>
      <c r="AA158">
        <v>3</v>
      </c>
      <c r="AB158" t="str">
        <f>VLOOKUP(C158,'Feedstock source'!$A$1:$B$8,2,FALSE)</f>
        <v>wood</v>
      </c>
      <c r="AC158" t="str">
        <f>VLOOKUP($F158,'PAHs abbreviations'!$A$2:$B$17,2,FALSE)</f>
        <v>Flt</v>
      </c>
    </row>
    <row r="159" spans="1:29">
      <c r="A159" t="s">
        <v>18</v>
      </c>
      <c r="B159" t="s">
        <v>18</v>
      </c>
      <c r="C159" t="s">
        <v>37</v>
      </c>
      <c r="D159">
        <v>500</v>
      </c>
      <c r="E159" t="s">
        <v>15</v>
      </c>
      <c r="F159" t="s">
        <v>50</v>
      </c>
      <c r="G159" t="s">
        <v>46</v>
      </c>
      <c r="H159" s="3">
        <v>18.7</v>
      </c>
      <c r="I159" s="3">
        <f t="shared" si="30"/>
        <v>18.7</v>
      </c>
      <c r="J159" t="s">
        <v>25</v>
      </c>
      <c r="K159" s="3" t="s">
        <v>28</v>
      </c>
      <c r="L159" s="3" t="s">
        <v>28</v>
      </c>
      <c r="M159" s="3" t="s">
        <v>28</v>
      </c>
      <c r="N159" s="1" t="s">
        <v>175</v>
      </c>
      <c r="O159" s="1" t="s">
        <v>175</v>
      </c>
      <c r="P159" t="b">
        <f>IF(COUNTIF(carcinogens!$A$2:$A$35,F159),TRUE,FALSE)</f>
        <v>0</v>
      </c>
      <c r="Q159" t="b">
        <f t="shared" si="27"/>
        <v>0</v>
      </c>
      <c r="R159" t="b">
        <f t="shared" si="31"/>
        <v>0</v>
      </c>
      <c r="S159" s="3">
        <f t="shared" si="36"/>
        <v>0</v>
      </c>
      <c r="T159" s="3">
        <f t="shared" si="34"/>
        <v>0</v>
      </c>
      <c r="U159" s="3">
        <f t="shared" si="35"/>
        <v>0</v>
      </c>
      <c r="V159" s="3">
        <f t="shared" si="32"/>
        <v>0</v>
      </c>
      <c r="W159" s="3">
        <v>0</v>
      </c>
      <c r="X159" s="3">
        <f t="shared" si="28"/>
        <v>18.7</v>
      </c>
      <c r="Y159" s="3">
        <f t="shared" si="33"/>
        <v>1.8699999999999998E-2</v>
      </c>
      <c r="Z159" t="b">
        <f t="shared" si="29"/>
        <v>1</v>
      </c>
      <c r="AA159">
        <v>3</v>
      </c>
      <c r="AB159" t="str">
        <f>VLOOKUP(C159,'Feedstock source'!$A$1:$B$8,2,FALSE)</f>
        <v>wood</v>
      </c>
      <c r="AC159" t="str">
        <f>VLOOKUP($F159,'PAHs abbreviations'!$A$2:$B$17,2,FALSE)</f>
        <v>Flu</v>
      </c>
    </row>
    <row r="160" spans="1:29">
      <c r="A160" t="s">
        <v>18</v>
      </c>
      <c r="B160" t="s">
        <v>18</v>
      </c>
      <c r="C160" t="s">
        <v>37</v>
      </c>
      <c r="D160">
        <v>500</v>
      </c>
      <c r="E160" t="s">
        <v>15</v>
      </c>
      <c r="F160" t="s">
        <v>60</v>
      </c>
      <c r="G160" t="s">
        <v>46</v>
      </c>
      <c r="H160" s="3" t="s">
        <v>26</v>
      </c>
      <c r="I160" s="3" t="str">
        <f t="shared" si="30"/>
        <v>&lt; 1</v>
      </c>
      <c r="J160" t="s">
        <v>25</v>
      </c>
      <c r="K160" s="3" t="s">
        <v>26</v>
      </c>
      <c r="L160" s="3" t="s">
        <v>26</v>
      </c>
      <c r="M160" s="3" t="s">
        <v>26</v>
      </c>
      <c r="N160" s="1" t="s">
        <v>175</v>
      </c>
      <c r="O160" s="1" t="s">
        <v>175</v>
      </c>
      <c r="P160" t="b">
        <f>IF(COUNTIF(carcinogens!$A$2:$A$35,F160),TRUE,FALSE)</f>
        <v>1</v>
      </c>
      <c r="Q160" t="b">
        <f t="shared" si="27"/>
        <v>1</v>
      </c>
      <c r="R160" t="b">
        <f t="shared" si="31"/>
        <v>1</v>
      </c>
      <c r="S160" s="3">
        <f t="shared" si="36"/>
        <v>0</v>
      </c>
      <c r="T160" s="3">
        <f t="shared" si="34"/>
        <v>0</v>
      </c>
      <c r="U160" s="3">
        <f t="shared" si="35"/>
        <v>0</v>
      </c>
      <c r="V160" s="3">
        <f t="shared" si="32"/>
        <v>0</v>
      </c>
      <c r="W160" s="3">
        <v>0</v>
      </c>
      <c r="X160" s="3">
        <f t="shared" si="28"/>
        <v>0</v>
      </c>
      <c r="Y160" s="3">
        <f t="shared" si="33"/>
        <v>0</v>
      </c>
      <c r="Z160" t="b">
        <f t="shared" si="29"/>
        <v>1</v>
      </c>
      <c r="AA160">
        <v>3</v>
      </c>
      <c r="AB160" t="str">
        <f>VLOOKUP(C160,'Feedstock source'!$A$1:$B$8,2,FALSE)</f>
        <v>wood</v>
      </c>
      <c r="AC160" t="str">
        <f>VLOOKUP($F160,'PAHs abbreviations'!$A$2:$B$17,2,FALSE)</f>
        <v>IP</v>
      </c>
    </row>
    <row r="161" spans="1:29">
      <c r="A161" t="s">
        <v>18</v>
      </c>
      <c r="B161" t="s">
        <v>18</v>
      </c>
      <c r="C161" t="s">
        <v>37</v>
      </c>
      <c r="D161">
        <v>500</v>
      </c>
      <c r="E161" t="s">
        <v>15</v>
      </c>
      <c r="F161" t="s">
        <v>47</v>
      </c>
      <c r="G161" t="s">
        <v>46</v>
      </c>
      <c r="H161" s="3">
        <v>175</v>
      </c>
      <c r="I161" s="3">
        <f t="shared" si="30"/>
        <v>175</v>
      </c>
      <c r="J161" t="s">
        <v>25</v>
      </c>
      <c r="K161" s="3">
        <v>24</v>
      </c>
      <c r="L161" s="3">
        <v>15</v>
      </c>
      <c r="M161" s="3">
        <v>11</v>
      </c>
      <c r="N161" s="1" t="s">
        <v>175</v>
      </c>
      <c r="O161" s="1" t="s">
        <v>175</v>
      </c>
      <c r="P161" t="b">
        <f>IF(COUNTIF(carcinogens!$A$2:$A$35,F161),TRUE,FALSE)</f>
        <v>0</v>
      </c>
      <c r="Q161" t="b">
        <f t="shared" si="27"/>
        <v>0</v>
      </c>
      <c r="R161" t="b">
        <f t="shared" si="31"/>
        <v>0</v>
      </c>
      <c r="S161" s="3">
        <f t="shared" si="36"/>
        <v>24</v>
      </c>
      <c r="T161" s="3">
        <f t="shared" si="34"/>
        <v>15</v>
      </c>
      <c r="U161" s="3">
        <f t="shared" si="35"/>
        <v>11</v>
      </c>
      <c r="V161" s="3">
        <f t="shared" si="32"/>
        <v>16.666666666666668</v>
      </c>
      <c r="W161" s="3">
        <f>_xlfn.STDEV.S(S161:U161)</f>
        <v>6.6583281184793917</v>
      </c>
      <c r="X161" s="3">
        <f t="shared" si="28"/>
        <v>158.33333333333334</v>
      </c>
      <c r="Y161" s="3">
        <f t="shared" si="33"/>
        <v>0.15833333333333335</v>
      </c>
      <c r="Z161" t="b">
        <f t="shared" si="29"/>
        <v>0</v>
      </c>
      <c r="AA161">
        <v>3</v>
      </c>
      <c r="AB161" t="str">
        <f>VLOOKUP(C161,'Feedstock source'!$A$1:$B$8,2,FALSE)</f>
        <v>wood</v>
      </c>
      <c r="AC161" t="str">
        <f>VLOOKUP($F161,'PAHs abbreviations'!$A$2:$B$17,2,FALSE)</f>
        <v>Nap</v>
      </c>
    </row>
    <row r="162" spans="1:29">
      <c r="A162" t="s">
        <v>18</v>
      </c>
      <c r="B162" t="s">
        <v>18</v>
      </c>
      <c r="C162" t="s">
        <v>37</v>
      </c>
      <c r="D162">
        <v>500</v>
      </c>
      <c r="E162" t="s">
        <v>15</v>
      </c>
      <c r="F162" t="s">
        <v>51</v>
      </c>
      <c r="G162" t="s">
        <v>46</v>
      </c>
      <c r="H162" s="3">
        <v>68</v>
      </c>
      <c r="I162" s="3">
        <f t="shared" si="30"/>
        <v>68</v>
      </c>
      <c r="J162" t="s">
        <v>25</v>
      </c>
      <c r="K162" s="3">
        <v>10</v>
      </c>
      <c r="L162" s="3">
        <v>7.5</v>
      </c>
      <c r="M162" s="3">
        <v>6.7</v>
      </c>
      <c r="N162" s="1" t="s">
        <v>175</v>
      </c>
      <c r="O162" s="1" t="s">
        <v>175</v>
      </c>
      <c r="P162" t="b">
        <f>IF(COUNTIF(carcinogens!$A$2:$A$35,F162),TRUE,FALSE)</f>
        <v>0</v>
      </c>
      <c r="Q162" t="b">
        <f t="shared" si="27"/>
        <v>0</v>
      </c>
      <c r="R162" t="b">
        <f t="shared" si="31"/>
        <v>0</v>
      </c>
      <c r="S162" s="3">
        <f t="shared" si="36"/>
        <v>10</v>
      </c>
      <c r="T162" s="3">
        <f t="shared" si="34"/>
        <v>7.5</v>
      </c>
      <c r="U162" s="3">
        <f t="shared" si="35"/>
        <v>6.7</v>
      </c>
      <c r="V162" s="3">
        <f t="shared" si="32"/>
        <v>8.0666666666666664</v>
      </c>
      <c r="W162" s="3">
        <f>_xlfn.STDEV.S(S162:U162)</f>
        <v>1.7214335111567116</v>
      </c>
      <c r="X162" s="3">
        <f t="shared" si="28"/>
        <v>59.933333333333337</v>
      </c>
      <c r="Y162" s="3">
        <f t="shared" si="33"/>
        <v>5.9933333333333338E-2</v>
      </c>
      <c r="Z162" t="b">
        <f t="shared" si="29"/>
        <v>0</v>
      </c>
      <c r="AA162">
        <v>3</v>
      </c>
      <c r="AB162" t="str">
        <f>VLOOKUP(C162,'Feedstock source'!$A$1:$B$8,2,FALSE)</f>
        <v>wood</v>
      </c>
      <c r="AC162" t="str">
        <f>VLOOKUP($F162,'PAHs abbreviations'!$A$2:$B$17,2,FALSE)</f>
        <v>Phen</v>
      </c>
    </row>
    <row r="163" spans="1:29">
      <c r="A163" t="s">
        <v>18</v>
      </c>
      <c r="B163" t="s">
        <v>18</v>
      </c>
      <c r="C163" t="s">
        <v>37</v>
      </c>
      <c r="D163">
        <v>500</v>
      </c>
      <c r="E163" t="s">
        <v>15</v>
      </c>
      <c r="F163" t="s">
        <v>54</v>
      </c>
      <c r="G163" t="s">
        <v>46</v>
      </c>
      <c r="H163" s="3">
        <v>16</v>
      </c>
      <c r="I163" s="3">
        <f t="shared" si="30"/>
        <v>16</v>
      </c>
      <c r="J163" t="s">
        <v>25</v>
      </c>
      <c r="K163" s="3" t="s">
        <v>28</v>
      </c>
      <c r="L163" s="3" t="s">
        <v>28</v>
      </c>
      <c r="M163" s="3" t="s">
        <v>26</v>
      </c>
      <c r="N163" s="1" t="s">
        <v>175</v>
      </c>
      <c r="O163" s="1" t="s">
        <v>175</v>
      </c>
      <c r="P163" t="b">
        <f>IF(COUNTIF(carcinogens!$A$2:$A$35,F163),TRUE,FALSE)</f>
        <v>0</v>
      </c>
      <c r="Q163" t="b">
        <f t="shared" si="27"/>
        <v>0</v>
      </c>
      <c r="R163" t="b">
        <f t="shared" si="31"/>
        <v>0</v>
      </c>
      <c r="S163" s="3">
        <f t="shared" si="36"/>
        <v>0</v>
      </c>
      <c r="T163" s="3">
        <f t="shared" si="34"/>
        <v>0</v>
      </c>
      <c r="U163" s="3">
        <f t="shared" si="35"/>
        <v>0</v>
      </c>
      <c r="V163" s="3">
        <f t="shared" si="32"/>
        <v>0</v>
      </c>
      <c r="W163" s="3">
        <v>0</v>
      </c>
      <c r="X163" s="3">
        <f t="shared" si="28"/>
        <v>16</v>
      </c>
      <c r="Y163" s="3">
        <f t="shared" si="33"/>
        <v>1.6E-2</v>
      </c>
      <c r="Z163" t="b">
        <f t="shared" si="29"/>
        <v>1</v>
      </c>
      <c r="AA163">
        <v>3</v>
      </c>
      <c r="AB163" t="str">
        <f>VLOOKUP(C163,'Feedstock source'!$A$1:$B$8,2,FALSE)</f>
        <v>wood</v>
      </c>
      <c r="AC163" t="str">
        <f>VLOOKUP($F163,'PAHs abbreviations'!$A$2:$B$17,2,FALSE)</f>
        <v>Pyr</v>
      </c>
    </row>
    <row r="164" spans="1:29">
      <c r="A164" t="s">
        <v>19</v>
      </c>
      <c r="B164" t="s">
        <v>19</v>
      </c>
      <c r="C164" t="s">
        <v>37</v>
      </c>
      <c r="D164">
        <v>600</v>
      </c>
      <c r="E164" t="s">
        <v>15</v>
      </c>
      <c r="F164" t="s">
        <v>49</v>
      </c>
      <c r="G164" t="s">
        <v>46</v>
      </c>
      <c r="H164" s="3">
        <v>7.4</v>
      </c>
      <c r="I164" s="3">
        <f t="shared" si="30"/>
        <v>7.4</v>
      </c>
      <c r="J164" t="s">
        <v>25</v>
      </c>
      <c r="K164" s="3" t="s">
        <v>28</v>
      </c>
      <c r="L164" s="3" t="s">
        <v>28</v>
      </c>
      <c r="M164" s="3" t="s">
        <v>28</v>
      </c>
      <c r="N164" s="1" t="s">
        <v>175</v>
      </c>
      <c r="O164" s="1" t="s">
        <v>175</v>
      </c>
      <c r="P164" t="b">
        <f>IF(COUNTIF(carcinogens!$A$2:$A$35,F164),TRUE,FALSE)</f>
        <v>0</v>
      </c>
      <c r="Q164" t="b">
        <f t="shared" si="27"/>
        <v>0</v>
      </c>
      <c r="R164" t="b">
        <f t="shared" si="31"/>
        <v>0</v>
      </c>
      <c r="S164" s="3">
        <f t="shared" si="36"/>
        <v>0</v>
      </c>
      <c r="T164" s="3">
        <f t="shared" ref="T164:T195" si="37">IF(ISNUMBER(L164),L164,0)</f>
        <v>0</v>
      </c>
      <c r="U164" s="3">
        <f t="shared" ref="U164:U195" si="38">IF(ISNUMBER(M164),M164,0)</f>
        <v>0</v>
      </c>
      <c r="V164" s="3">
        <f t="shared" si="32"/>
        <v>0</v>
      </c>
      <c r="W164" s="3">
        <v>0</v>
      </c>
      <c r="X164" s="3">
        <f t="shared" si="28"/>
        <v>7.4</v>
      </c>
      <c r="Y164" s="3">
        <f t="shared" si="33"/>
        <v>7.4000000000000003E-3</v>
      </c>
      <c r="Z164" t="b">
        <f t="shared" si="29"/>
        <v>1</v>
      </c>
      <c r="AA164">
        <v>3</v>
      </c>
      <c r="AB164" t="str">
        <f>VLOOKUP(C164,'Feedstock source'!$A$1:$B$8,2,FALSE)</f>
        <v>wood</v>
      </c>
      <c r="AC164" t="str">
        <f>VLOOKUP($F164,'PAHs abbreviations'!$A$2:$B$17,2,FALSE)</f>
        <v>Ace</v>
      </c>
    </row>
    <row r="165" spans="1:29">
      <c r="A165" t="s">
        <v>19</v>
      </c>
      <c r="B165" t="s">
        <v>19</v>
      </c>
      <c r="C165" t="s">
        <v>37</v>
      </c>
      <c r="D165">
        <v>600</v>
      </c>
      <c r="E165" t="s">
        <v>15</v>
      </c>
      <c r="F165" t="s">
        <v>48</v>
      </c>
      <c r="G165" t="s">
        <v>46</v>
      </c>
      <c r="H165" s="3">
        <v>23</v>
      </c>
      <c r="I165" s="3">
        <f t="shared" si="30"/>
        <v>23</v>
      </c>
      <c r="J165" t="s">
        <v>25</v>
      </c>
      <c r="K165" s="3" t="s">
        <v>28</v>
      </c>
      <c r="L165" s="3" t="s">
        <v>28</v>
      </c>
      <c r="M165" s="3" t="s">
        <v>28</v>
      </c>
      <c r="N165" s="1" t="s">
        <v>175</v>
      </c>
      <c r="O165" s="1" t="s">
        <v>175</v>
      </c>
      <c r="P165" t="b">
        <f>IF(COUNTIF(carcinogens!$A$2:$A$35,F165),TRUE,FALSE)</f>
        <v>0</v>
      </c>
      <c r="Q165" t="b">
        <f t="shared" si="27"/>
        <v>0</v>
      </c>
      <c r="R165" t="b">
        <f t="shared" si="31"/>
        <v>0</v>
      </c>
      <c r="S165" s="3">
        <f t="shared" si="36"/>
        <v>0</v>
      </c>
      <c r="T165" s="3">
        <f t="shared" si="37"/>
        <v>0</v>
      </c>
      <c r="U165" s="3">
        <f t="shared" si="38"/>
        <v>0</v>
      </c>
      <c r="V165" s="3">
        <f t="shared" si="32"/>
        <v>0</v>
      </c>
      <c r="W165" s="3">
        <v>0</v>
      </c>
      <c r="X165" s="3">
        <f t="shared" si="28"/>
        <v>23</v>
      </c>
      <c r="Y165" s="3">
        <f t="shared" si="33"/>
        <v>2.3E-2</v>
      </c>
      <c r="Z165" t="b">
        <f t="shared" si="29"/>
        <v>1</v>
      </c>
      <c r="AA165">
        <v>3</v>
      </c>
      <c r="AB165" t="str">
        <f>VLOOKUP(C165,'Feedstock source'!$A$1:$B$8,2,FALSE)</f>
        <v>wood</v>
      </c>
      <c r="AC165" t="str">
        <f>VLOOKUP($F165,'PAHs abbreviations'!$A$2:$B$17,2,FALSE)</f>
        <v>Acy</v>
      </c>
    </row>
    <row r="166" spans="1:29">
      <c r="A166" t="s">
        <v>19</v>
      </c>
      <c r="B166" t="s">
        <v>19</v>
      </c>
      <c r="C166" t="s">
        <v>37</v>
      </c>
      <c r="D166">
        <v>600</v>
      </c>
      <c r="E166" t="s">
        <v>15</v>
      </c>
      <c r="F166" t="s">
        <v>52</v>
      </c>
      <c r="G166" t="s">
        <v>46</v>
      </c>
      <c r="H166" s="3">
        <v>4</v>
      </c>
      <c r="I166" s="3">
        <f t="shared" si="30"/>
        <v>4</v>
      </c>
      <c r="J166" t="s">
        <v>25</v>
      </c>
      <c r="K166" s="3" t="s">
        <v>26</v>
      </c>
      <c r="L166" s="3" t="s">
        <v>26</v>
      </c>
      <c r="M166" s="3" t="s">
        <v>26</v>
      </c>
      <c r="N166" s="1" t="s">
        <v>175</v>
      </c>
      <c r="O166" s="1" t="s">
        <v>175</v>
      </c>
      <c r="P166" t="b">
        <f>IF(COUNTIF(carcinogens!$A$2:$A$35,F166),TRUE,FALSE)</f>
        <v>0</v>
      </c>
      <c r="Q166" t="b">
        <f t="shared" si="27"/>
        <v>0</v>
      </c>
      <c r="R166" t="b">
        <f t="shared" si="31"/>
        <v>0</v>
      </c>
      <c r="S166" s="3">
        <f t="shared" si="36"/>
        <v>0</v>
      </c>
      <c r="T166" s="3">
        <f t="shared" si="37"/>
        <v>0</v>
      </c>
      <c r="U166" s="3">
        <f t="shared" si="38"/>
        <v>0</v>
      </c>
      <c r="V166" s="3">
        <f t="shared" si="32"/>
        <v>0</v>
      </c>
      <c r="W166" s="3">
        <v>0</v>
      </c>
      <c r="X166" s="3">
        <f t="shared" si="28"/>
        <v>4</v>
      </c>
      <c r="Y166" s="3">
        <f t="shared" si="33"/>
        <v>4.0000000000000001E-3</v>
      </c>
      <c r="Z166" t="b">
        <f t="shared" si="29"/>
        <v>1</v>
      </c>
      <c r="AA166">
        <v>3</v>
      </c>
      <c r="AB166" t="str">
        <f>VLOOKUP(C166,'Feedstock source'!$A$1:$B$8,2,FALSE)</f>
        <v>wood</v>
      </c>
      <c r="AC166" t="str">
        <f>VLOOKUP($F166,'PAHs abbreviations'!$A$2:$B$17,2,FALSE)</f>
        <v>Ant</v>
      </c>
    </row>
    <row r="167" spans="1:29">
      <c r="A167" t="s">
        <v>19</v>
      </c>
      <c r="B167" t="s">
        <v>19</v>
      </c>
      <c r="C167" t="s">
        <v>37</v>
      </c>
      <c r="D167">
        <v>600</v>
      </c>
      <c r="E167" t="s">
        <v>15</v>
      </c>
      <c r="F167" t="s">
        <v>55</v>
      </c>
      <c r="G167" t="s">
        <v>46</v>
      </c>
      <c r="H167" s="3" t="s">
        <v>26</v>
      </c>
      <c r="I167" s="3" t="str">
        <f t="shared" si="30"/>
        <v>&lt; 1</v>
      </c>
      <c r="J167" t="s">
        <v>25</v>
      </c>
      <c r="K167" s="3" t="s">
        <v>26</v>
      </c>
      <c r="L167" s="3" t="s">
        <v>26</v>
      </c>
      <c r="M167" s="3" t="s">
        <v>26</v>
      </c>
      <c r="N167" s="1" t="s">
        <v>175</v>
      </c>
      <c r="O167" s="1" t="s">
        <v>175</v>
      </c>
      <c r="P167" t="b">
        <f>IF(COUNTIF(carcinogens!$A$2:$A$35,F167),TRUE,FALSE)</f>
        <v>1</v>
      </c>
      <c r="Q167" t="b">
        <f t="shared" si="27"/>
        <v>1</v>
      </c>
      <c r="R167" t="b">
        <f t="shared" si="31"/>
        <v>1</v>
      </c>
      <c r="S167" s="3">
        <f t="shared" si="36"/>
        <v>0</v>
      </c>
      <c r="T167" s="3">
        <f t="shared" si="37"/>
        <v>0</v>
      </c>
      <c r="U167" s="3">
        <f t="shared" si="38"/>
        <v>0</v>
      </c>
      <c r="V167" s="3">
        <f t="shared" si="32"/>
        <v>0</v>
      </c>
      <c r="W167" s="3">
        <v>0</v>
      </c>
      <c r="X167" s="3">
        <f t="shared" si="28"/>
        <v>0</v>
      </c>
      <c r="Y167" s="3">
        <f t="shared" si="33"/>
        <v>0</v>
      </c>
      <c r="Z167" t="b">
        <f t="shared" si="29"/>
        <v>1</v>
      </c>
      <c r="AA167">
        <v>3</v>
      </c>
      <c r="AB167" t="str">
        <f>VLOOKUP(C167,'Feedstock source'!$A$1:$B$8,2,FALSE)</f>
        <v>wood</v>
      </c>
      <c r="AC167" t="str">
        <f>VLOOKUP($F167,'PAHs abbreviations'!$A$2:$B$17,2,FALSE)</f>
        <v>B(a)A</v>
      </c>
    </row>
    <row r="168" spans="1:29">
      <c r="A168" t="s">
        <v>19</v>
      </c>
      <c r="B168" t="s">
        <v>19</v>
      </c>
      <c r="C168" t="s">
        <v>37</v>
      </c>
      <c r="D168">
        <v>600</v>
      </c>
      <c r="E168" t="s">
        <v>15</v>
      </c>
      <c r="F168" t="s">
        <v>59</v>
      </c>
      <c r="G168" t="s">
        <v>46</v>
      </c>
      <c r="H168" s="3" t="s">
        <v>26</v>
      </c>
      <c r="I168" s="3" t="str">
        <f t="shared" si="30"/>
        <v>&lt; 1</v>
      </c>
      <c r="J168" t="s">
        <v>25</v>
      </c>
      <c r="K168" s="3" t="s">
        <v>26</v>
      </c>
      <c r="L168" s="3" t="s">
        <v>26</v>
      </c>
      <c r="M168" s="3" t="s">
        <v>26</v>
      </c>
      <c r="N168" s="1" t="s">
        <v>175</v>
      </c>
      <c r="O168" s="1" t="s">
        <v>175</v>
      </c>
      <c r="P168" t="b">
        <f>IF(COUNTIF(carcinogens!$A$2:$A$35,F168),TRUE,FALSE)</f>
        <v>1</v>
      </c>
      <c r="Q168" t="b">
        <f t="shared" si="27"/>
        <v>1</v>
      </c>
      <c r="R168" t="b">
        <f t="shared" si="31"/>
        <v>1</v>
      </c>
      <c r="S168" s="3">
        <f t="shared" si="36"/>
        <v>0</v>
      </c>
      <c r="T168" s="3">
        <f t="shared" si="37"/>
        <v>0</v>
      </c>
      <c r="U168" s="3">
        <f t="shared" si="38"/>
        <v>0</v>
      </c>
      <c r="V168" s="3">
        <f t="shared" si="32"/>
        <v>0</v>
      </c>
      <c r="W168" s="3">
        <v>0</v>
      </c>
      <c r="X168" s="3">
        <f t="shared" si="28"/>
        <v>0</v>
      </c>
      <c r="Y168" s="3">
        <f t="shared" si="33"/>
        <v>0</v>
      </c>
      <c r="Z168" t="b">
        <f t="shared" si="29"/>
        <v>1</v>
      </c>
      <c r="AA168">
        <v>3</v>
      </c>
      <c r="AB168" t="str">
        <f>VLOOKUP(C168,'Feedstock source'!$A$1:$B$8,2,FALSE)</f>
        <v>wood</v>
      </c>
      <c r="AC168" t="str">
        <f>VLOOKUP($F168,'PAHs abbreviations'!$A$2:$B$17,2,FALSE)</f>
        <v>B(a)P</v>
      </c>
    </row>
    <row r="169" spans="1:29">
      <c r="A169" t="s">
        <v>19</v>
      </c>
      <c r="B169" t="s">
        <v>19</v>
      </c>
      <c r="C169" t="s">
        <v>37</v>
      </c>
      <c r="D169">
        <v>600</v>
      </c>
      <c r="E169" t="s">
        <v>15</v>
      </c>
      <c r="F169" t="s">
        <v>57</v>
      </c>
      <c r="G169" t="s">
        <v>46</v>
      </c>
      <c r="H169" s="3" t="s">
        <v>26</v>
      </c>
      <c r="I169" s="3" t="str">
        <f t="shared" si="30"/>
        <v>&lt; 1</v>
      </c>
      <c r="J169" t="s">
        <v>25</v>
      </c>
      <c r="K169" s="3" t="s">
        <v>26</v>
      </c>
      <c r="L169" s="3" t="s">
        <v>26</v>
      </c>
      <c r="M169" s="3" t="s">
        <v>26</v>
      </c>
      <c r="N169" s="1" t="s">
        <v>175</v>
      </c>
      <c r="O169" s="1" t="s">
        <v>175</v>
      </c>
      <c r="P169" t="b">
        <f>IF(COUNTIF(carcinogens!$A$2:$A$35,F169),TRUE,FALSE)</f>
        <v>1</v>
      </c>
      <c r="Q169" t="b">
        <f t="shared" si="27"/>
        <v>1</v>
      </c>
      <c r="R169" t="b">
        <f t="shared" si="31"/>
        <v>1</v>
      </c>
      <c r="S169" s="3">
        <f t="shared" si="36"/>
        <v>0</v>
      </c>
      <c r="T169" s="3">
        <f t="shared" si="37"/>
        <v>0</v>
      </c>
      <c r="U169" s="3">
        <f t="shared" si="38"/>
        <v>0</v>
      </c>
      <c r="V169" s="3">
        <f t="shared" si="32"/>
        <v>0</v>
      </c>
      <c r="W169" s="3">
        <v>0</v>
      </c>
      <c r="X169" s="3">
        <f t="shared" si="28"/>
        <v>0</v>
      </c>
      <c r="Y169" s="3">
        <f t="shared" si="33"/>
        <v>0</v>
      </c>
      <c r="Z169" t="b">
        <f t="shared" si="29"/>
        <v>1</v>
      </c>
      <c r="AA169">
        <v>3</v>
      </c>
      <c r="AB169" t="str">
        <f>VLOOKUP(C169,'Feedstock source'!$A$1:$B$8,2,FALSE)</f>
        <v>wood</v>
      </c>
      <c r="AC169" t="str">
        <f>VLOOKUP($F169,'PAHs abbreviations'!$A$2:$B$17,2,FALSE)</f>
        <v>B(b)F</v>
      </c>
    </row>
    <row r="170" spans="1:29">
      <c r="A170" t="s">
        <v>19</v>
      </c>
      <c r="B170" t="s">
        <v>19</v>
      </c>
      <c r="C170" t="s">
        <v>37</v>
      </c>
      <c r="D170">
        <v>600</v>
      </c>
      <c r="E170" t="s">
        <v>15</v>
      </c>
      <c r="F170" t="s">
        <v>61</v>
      </c>
      <c r="G170" t="s">
        <v>46</v>
      </c>
      <c r="H170" s="3" t="s">
        <v>26</v>
      </c>
      <c r="I170" s="3" t="str">
        <f t="shared" si="30"/>
        <v>&lt; 1</v>
      </c>
      <c r="J170" t="s">
        <v>25</v>
      </c>
      <c r="K170" s="3" t="s">
        <v>26</v>
      </c>
      <c r="L170" s="3" t="s">
        <v>26</v>
      </c>
      <c r="M170" s="3" t="s">
        <v>26</v>
      </c>
      <c r="N170" s="1" t="s">
        <v>175</v>
      </c>
      <c r="O170" s="1" t="s">
        <v>175</v>
      </c>
      <c r="P170" t="b">
        <f>IF(COUNTIF(carcinogens!$A$2:$A$35,F170),TRUE,FALSE)</f>
        <v>1</v>
      </c>
      <c r="Q170" t="b">
        <f t="shared" si="27"/>
        <v>1</v>
      </c>
      <c r="R170" t="b">
        <f t="shared" si="31"/>
        <v>1</v>
      </c>
      <c r="S170" s="3">
        <f t="shared" si="36"/>
        <v>0</v>
      </c>
      <c r="T170" s="3">
        <f t="shared" si="37"/>
        <v>0</v>
      </c>
      <c r="U170" s="3">
        <f t="shared" si="38"/>
        <v>0</v>
      </c>
      <c r="V170" s="3">
        <f t="shared" si="32"/>
        <v>0</v>
      </c>
      <c r="W170" s="3">
        <v>0</v>
      </c>
      <c r="X170" s="3">
        <f t="shared" si="28"/>
        <v>0</v>
      </c>
      <c r="Y170" s="3">
        <f t="shared" si="33"/>
        <v>0</v>
      </c>
      <c r="Z170" t="b">
        <f t="shared" si="29"/>
        <v>1</v>
      </c>
      <c r="AA170">
        <v>3</v>
      </c>
      <c r="AB170" t="str">
        <f>VLOOKUP(C170,'Feedstock source'!$A$1:$B$8,2,FALSE)</f>
        <v>wood</v>
      </c>
      <c r="AC170" t="str">
        <f>VLOOKUP($F170,'PAHs abbreviations'!$A$2:$B$17,2,FALSE)</f>
        <v>B(ghi)P</v>
      </c>
    </row>
    <row r="171" spans="1:29">
      <c r="A171" t="s">
        <v>19</v>
      </c>
      <c r="B171" t="s">
        <v>19</v>
      </c>
      <c r="C171" t="s">
        <v>37</v>
      </c>
      <c r="D171">
        <v>600</v>
      </c>
      <c r="E171" t="s">
        <v>15</v>
      </c>
      <c r="F171" t="s">
        <v>58</v>
      </c>
      <c r="G171" t="s">
        <v>46</v>
      </c>
      <c r="H171" s="3" t="s">
        <v>26</v>
      </c>
      <c r="I171" s="3" t="str">
        <f t="shared" si="30"/>
        <v>&lt; 1</v>
      </c>
      <c r="J171" t="s">
        <v>25</v>
      </c>
      <c r="K171" s="3" t="s">
        <v>26</v>
      </c>
      <c r="L171" s="3" t="s">
        <v>26</v>
      </c>
      <c r="M171" s="3" t="s">
        <v>26</v>
      </c>
      <c r="N171" s="1" t="s">
        <v>175</v>
      </c>
      <c r="O171" s="1" t="s">
        <v>175</v>
      </c>
      <c r="P171" t="b">
        <f>IF(COUNTIF(carcinogens!$A$2:$A$35,F171),TRUE,FALSE)</f>
        <v>1</v>
      </c>
      <c r="Q171" t="b">
        <f t="shared" si="27"/>
        <v>1</v>
      </c>
      <c r="R171" t="b">
        <f t="shared" si="31"/>
        <v>1</v>
      </c>
      <c r="S171" s="3">
        <f t="shared" si="36"/>
        <v>0</v>
      </c>
      <c r="T171" s="3">
        <f t="shared" si="37"/>
        <v>0</v>
      </c>
      <c r="U171" s="3">
        <f t="shared" si="38"/>
        <v>0</v>
      </c>
      <c r="V171" s="3">
        <f t="shared" si="32"/>
        <v>0</v>
      </c>
      <c r="W171" s="3">
        <v>0</v>
      </c>
      <c r="X171" s="3">
        <f t="shared" si="28"/>
        <v>0</v>
      </c>
      <c r="Y171" s="3">
        <f t="shared" si="33"/>
        <v>0</v>
      </c>
      <c r="Z171" t="b">
        <f t="shared" si="29"/>
        <v>1</v>
      </c>
      <c r="AA171">
        <v>3</v>
      </c>
      <c r="AB171" t="str">
        <f>VLOOKUP(C171,'Feedstock source'!$A$1:$B$8,2,FALSE)</f>
        <v>wood</v>
      </c>
      <c r="AC171" t="str">
        <f>VLOOKUP($F171,'PAHs abbreviations'!$A$2:$B$17,2,FALSE)</f>
        <v>B(k)F</v>
      </c>
    </row>
    <row r="172" spans="1:29">
      <c r="A172" t="s">
        <v>19</v>
      </c>
      <c r="B172" t="s">
        <v>19</v>
      </c>
      <c r="C172" t="s">
        <v>37</v>
      </c>
      <c r="D172">
        <v>600</v>
      </c>
      <c r="E172" t="s">
        <v>15</v>
      </c>
      <c r="F172" t="s">
        <v>56</v>
      </c>
      <c r="G172" t="s">
        <v>46</v>
      </c>
      <c r="H172" s="3">
        <v>1.9</v>
      </c>
      <c r="I172" s="3">
        <f t="shared" si="30"/>
        <v>1.9</v>
      </c>
      <c r="J172" t="s">
        <v>25</v>
      </c>
      <c r="K172" s="3" t="s">
        <v>26</v>
      </c>
      <c r="L172" s="3" t="s">
        <v>26</v>
      </c>
      <c r="M172" s="3" t="s">
        <v>26</v>
      </c>
      <c r="N172" s="1" t="s">
        <v>175</v>
      </c>
      <c r="O172" s="1" t="s">
        <v>175</v>
      </c>
      <c r="P172" t="b">
        <f>IF(COUNTIF(carcinogens!$A$2:$A$35,F172),TRUE,FALSE)</f>
        <v>1</v>
      </c>
      <c r="Q172" t="b">
        <f t="shared" si="27"/>
        <v>0</v>
      </c>
      <c r="R172" t="b">
        <f t="shared" si="31"/>
        <v>0</v>
      </c>
      <c r="S172" s="3">
        <f t="shared" si="36"/>
        <v>0</v>
      </c>
      <c r="T172" s="3">
        <f t="shared" si="37"/>
        <v>0</v>
      </c>
      <c r="U172" s="3">
        <f t="shared" si="38"/>
        <v>0</v>
      </c>
      <c r="V172" s="3">
        <f t="shared" si="32"/>
        <v>0</v>
      </c>
      <c r="W172" s="3">
        <v>0</v>
      </c>
      <c r="X172" s="3">
        <f t="shared" si="28"/>
        <v>1.9</v>
      </c>
      <c r="Y172" s="3">
        <f t="shared" si="33"/>
        <v>1.9E-3</v>
      </c>
      <c r="Z172" t="b">
        <f t="shared" si="29"/>
        <v>1</v>
      </c>
      <c r="AA172">
        <v>3</v>
      </c>
      <c r="AB172" t="str">
        <f>VLOOKUP(C172,'Feedstock source'!$A$1:$B$8,2,FALSE)</f>
        <v>wood</v>
      </c>
      <c r="AC172" t="str">
        <f>VLOOKUP($F172,'PAHs abbreviations'!$A$2:$B$17,2,FALSE)</f>
        <v>Cry</v>
      </c>
    </row>
    <row r="173" spans="1:29">
      <c r="A173" t="s">
        <v>19</v>
      </c>
      <c r="B173" t="s">
        <v>19</v>
      </c>
      <c r="C173" t="s">
        <v>37</v>
      </c>
      <c r="D173">
        <v>600</v>
      </c>
      <c r="E173" t="s">
        <v>15</v>
      </c>
      <c r="F173" t="s">
        <v>62</v>
      </c>
      <c r="G173" t="s">
        <v>46</v>
      </c>
      <c r="H173" s="3" t="s">
        <v>26</v>
      </c>
      <c r="I173" s="3" t="str">
        <f t="shared" si="30"/>
        <v>&lt; 1</v>
      </c>
      <c r="J173" t="s">
        <v>25</v>
      </c>
      <c r="K173" s="3" t="s">
        <v>26</v>
      </c>
      <c r="L173" s="3" t="s">
        <v>26</v>
      </c>
      <c r="M173" s="3" t="s">
        <v>26</v>
      </c>
      <c r="N173" s="1" t="s">
        <v>175</v>
      </c>
      <c r="O173" s="1" t="s">
        <v>175</v>
      </c>
      <c r="P173" t="b">
        <f>IF(COUNTIF(carcinogens!$A$2:$A$35,F173),TRUE,FALSE)</f>
        <v>1</v>
      </c>
      <c r="Q173" t="b">
        <f t="shared" si="27"/>
        <v>1</v>
      </c>
      <c r="R173" t="b">
        <f t="shared" si="31"/>
        <v>1</v>
      </c>
      <c r="S173" s="3">
        <f t="shared" si="36"/>
        <v>0</v>
      </c>
      <c r="T173" s="3">
        <f t="shared" si="37"/>
        <v>0</v>
      </c>
      <c r="U173" s="3">
        <f t="shared" si="38"/>
        <v>0</v>
      </c>
      <c r="V173" s="3">
        <f t="shared" si="32"/>
        <v>0</v>
      </c>
      <c r="W173" s="3">
        <v>0</v>
      </c>
      <c r="X173" s="3">
        <f t="shared" si="28"/>
        <v>0</v>
      </c>
      <c r="Y173" s="3">
        <f t="shared" si="33"/>
        <v>0</v>
      </c>
      <c r="Z173" t="b">
        <f t="shared" si="29"/>
        <v>1</v>
      </c>
      <c r="AA173">
        <v>3</v>
      </c>
      <c r="AB173" t="str">
        <f>VLOOKUP(C173,'Feedstock source'!$A$1:$B$8,2,FALSE)</f>
        <v>wood</v>
      </c>
      <c r="AC173" t="str">
        <f>VLOOKUP($F173,'PAHs abbreviations'!$A$2:$B$17,2,FALSE)</f>
        <v>DB(ah)A</v>
      </c>
    </row>
    <row r="174" spans="1:29">
      <c r="A174" t="s">
        <v>19</v>
      </c>
      <c r="B174" t="s">
        <v>19</v>
      </c>
      <c r="C174" t="s">
        <v>37</v>
      </c>
      <c r="D174">
        <v>600</v>
      </c>
      <c r="E174" t="s">
        <v>15</v>
      </c>
      <c r="F174" t="s">
        <v>53</v>
      </c>
      <c r="G174" t="s">
        <v>46</v>
      </c>
      <c r="H174" s="3">
        <v>22</v>
      </c>
      <c r="I174" s="3">
        <f t="shared" si="30"/>
        <v>22</v>
      </c>
      <c r="J174" t="s">
        <v>25</v>
      </c>
      <c r="K174" s="3" t="s">
        <v>26</v>
      </c>
      <c r="L174" s="3" t="s">
        <v>28</v>
      </c>
      <c r="M174" s="3" t="s">
        <v>26</v>
      </c>
      <c r="N174" s="1" t="s">
        <v>175</v>
      </c>
      <c r="O174" s="1" t="s">
        <v>175</v>
      </c>
      <c r="P174" t="b">
        <f>IF(COUNTIF(carcinogens!$A$2:$A$35,F174),TRUE,FALSE)</f>
        <v>0</v>
      </c>
      <c r="Q174" t="b">
        <f t="shared" si="27"/>
        <v>0</v>
      </c>
      <c r="R174" t="b">
        <f t="shared" si="31"/>
        <v>0</v>
      </c>
      <c r="S174" s="3">
        <f t="shared" si="36"/>
        <v>0</v>
      </c>
      <c r="T174" s="3">
        <f t="shared" si="37"/>
        <v>0</v>
      </c>
      <c r="U174" s="3">
        <f t="shared" si="38"/>
        <v>0</v>
      </c>
      <c r="V174" s="3">
        <f t="shared" si="32"/>
        <v>0</v>
      </c>
      <c r="W174" s="3">
        <v>0</v>
      </c>
      <c r="X174" s="3">
        <f t="shared" si="28"/>
        <v>22</v>
      </c>
      <c r="Y174" s="3">
        <f t="shared" si="33"/>
        <v>2.1999999999999999E-2</v>
      </c>
      <c r="Z174" t="b">
        <f t="shared" si="29"/>
        <v>1</v>
      </c>
      <c r="AA174">
        <v>3</v>
      </c>
      <c r="AB174" t="str">
        <f>VLOOKUP(C174,'Feedstock source'!$A$1:$B$8,2,FALSE)</f>
        <v>wood</v>
      </c>
      <c r="AC174" t="str">
        <f>VLOOKUP($F174,'PAHs abbreviations'!$A$2:$B$17,2,FALSE)</f>
        <v>Flt</v>
      </c>
    </row>
    <row r="175" spans="1:29">
      <c r="A175" t="s">
        <v>19</v>
      </c>
      <c r="B175" t="s">
        <v>19</v>
      </c>
      <c r="C175" t="s">
        <v>37</v>
      </c>
      <c r="D175">
        <v>600</v>
      </c>
      <c r="E175" t="s">
        <v>15</v>
      </c>
      <c r="F175" t="s">
        <v>50</v>
      </c>
      <c r="G175" t="s">
        <v>46</v>
      </c>
      <c r="H175" s="3">
        <v>36</v>
      </c>
      <c r="I175" s="3">
        <f t="shared" si="30"/>
        <v>36</v>
      </c>
      <c r="J175" t="s">
        <v>25</v>
      </c>
      <c r="K175" s="3" t="s">
        <v>28</v>
      </c>
      <c r="L175" s="3" t="s">
        <v>28</v>
      </c>
      <c r="M175" s="3" t="s">
        <v>28</v>
      </c>
      <c r="N175" s="1" t="s">
        <v>175</v>
      </c>
      <c r="O175" s="1" t="s">
        <v>175</v>
      </c>
      <c r="P175" t="b">
        <f>IF(COUNTIF(carcinogens!$A$2:$A$35,F175),TRUE,FALSE)</f>
        <v>0</v>
      </c>
      <c r="Q175" t="b">
        <f t="shared" si="27"/>
        <v>0</v>
      </c>
      <c r="R175" t="b">
        <f t="shared" si="31"/>
        <v>0</v>
      </c>
      <c r="S175" s="3">
        <f t="shared" si="36"/>
        <v>0</v>
      </c>
      <c r="T175" s="3">
        <f t="shared" si="37"/>
        <v>0</v>
      </c>
      <c r="U175" s="3">
        <f t="shared" si="38"/>
        <v>0</v>
      </c>
      <c r="V175" s="3">
        <f t="shared" si="32"/>
        <v>0</v>
      </c>
      <c r="W175" s="3">
        <v>0</v>
      </c>
      <c r="X175" s="3">
        <f t="shared" si="28"/>
        <v>36</v>
      </c>
      <c r="Y175" s="3">
        <f t="shared" si="33"/>
        <v>3.5999999999999997E-2</v>
      </c>
      <c r="Z175" t="b">
        <f t="shared" si="29"/>
        <v>1</v>
      </c>
      <c r="AA175">
        <v>3</v>
      </c>
      <c r="AB175" t="str">
        <f>VLOOKUP(C175,'Feedstock source'!$A$1:$B$8,2,FALSE)</f>
        <v>wood</v>
      </c>
      <c r="AC175" t="str">
        <f>VLOOKUP($F175,'PAHs abbreviations'!$A$2:$B$17,2,FALSE)</f>
        <v>Flu</v>
      </c>
    </row>
    <row r="176" spans="1:29">
      <c r="A176" t="s">
        <v>19</v>
      </c>
      <c r="B176" t="s">
        <v>19</v>
      </c>
      <c r="C176" t="s">
        <v>37</v>
      </c>
      <c r="D176">
        <v>600</v>
      </c>
      <c r="E176" t="s">
        <v>15</v>
      </c>
      <c r="F176" t="s">
        <v>60</v>
      </c>
      <c r="G176" t="s">
        <v>46</v>
      </c>
      <c r="H176" s="3" t="s">
        <v>26</v>
      </c>
      <c r="I176" s="3" t="str">
        <f t="shared" si="30"/>
        <v>&lt; 1</v>
      </c>
      <c r="J176" t="s">
        <v>25</v>
      </c>
      <c r="K176" s="3" t="s">
        <v>26</v>
      </c>
      <c r="L176" s="3" t="s">
        <v>26</v>
      </c>
      <c r="M176" s="3" t="s">
        <v>26</v>
      </c>
      <c r="N176" s="1" t="s">
        <v>175</v>
      </c>
      <c r="O176" s="1" t="s">
        <v>175</v>
      </c>
      <c r="P176" t="b">
        <f>IF(COUNTIF(carcinogens!$A$2:$A$35,F176),TRUE,FALSE)</f>
        <v>1</v>
      </c>
      <c r="Q176" t="b">
        <f t="shared" si="27"/>
        <v>1</v>
      </c>
      <c r="R176" t="b">
        <f t="shared" si="31"/>
        <v>1</v>
      </c>
      <c r="S176" s="3">
        <f t="shared" si="36"/>
        <v>0</v>
      </c>
      <c r="T176" s="3">
        <f t="shared" si="37"/>
        <v>0</v>
      </c>
      <c r="U176" s="3">
        <f t="shared" si="38"/>
        <v>0</v>
      </c>
      <c r="V176" s="3">
        <f t="shared" si="32"/>
        <v>0</v>
      </c>
      <c r="W176" s="3">
        <v>0</v>
      </c>
      <c r="X176" s="3">
        <f t="shared" si="28"/>
        <v>0</v>
      </c>
      <c r="Y176" s="3">
        <f t="shared" si="33"/>
        <v>0</v>
      </c>
      <c r="Z176" t="b">
        <f t="shared" si="29"/>
        <v>1</v>
      </c>
      <c r="AA176">
        <v>3</v>
      </c>
      <c r="AB176" t="str">
        <f>VLOOKUP(C176,'Feedstock source'!$A$1:$B$8,2,FALSE)</f>
        <v>wood</v>
      </c>
      <c r="AC176" t="str">
        <f>VLOOKUP($F176,'PAHs abbreviations'!$A$2:$B$17,2,FALSE)</f>
        <v>IP</v>
      </c>
    </row>
    <row r="177" spans="1:29">
      <c r="A177" t="s">
        <v>19</v>
      </c>
      <c r="B177" t="s">
        <v>19</v>
      </c>
      <c r="C177" t="s">
        <v>37</v>
      </c>
      <c r="D177">
        <v>600</v>
      </c>
      <c r="E177" t="s">
        <v>15</v>
      </c>
      <c r="F177" t="s">
        <v>47</v>
      </c>
      <c r="G177" t="s">
        <v>46</v>
      </c>
      <c r="H177" s="3">
        <v>790</v>
      </c>
      <c r="I177" s="3">
        <f t="shared" si="30"/>
        <v>790</v>
      </c>
      <c r="J177" t="s">
        <v>25</v>
      </c>
      <c r="K177" s="3">
        <v>24</v>
      </c>
      <c r="L177" s="3">
        <v>15</v>
      </c>
      <c r="M177" s="3">
        <v>11</v>
      </c>
      <c r="N177" s="1" t="s">
        <v>175</v>
      </c>
      <c r="O177" s="1" t="s">
        <v>175</v>
      </c>
      <c r="P177" t="b">
        <f>IF(COUNTIF(carcinogens!$A$2:$A$35,F177),TRUE,FALSE)</f>
        <v>0</v>
      </c>
      <c r="Q177" t="b">
        <f t="shared" si="27"/>
        <v>0</v>
      </c>
      <c r="R177" t="b">
        <f t="shared" si="31"/>
        <v>0</v>
      </c>
      <c r="S177" s="3">
        <f t="shared" si="36"/>
        <v>24</v>
      </c>
      <c r="T177" s="3">
        <f t="shared" si="37"/>
        <v>15</v>
      </c>
      <c r="U177" s="3">
        <f t="shared" si="38"/>
        <v>11</v>
      </c>
      <c r="V177" s="3">
        <f t="shared" si="32"/>
        <v>16.666666666666668</v>
      </c>
      <c r="W177" s="3">
        <f>_xlfn.STDEV.S(S177:U177)</f>
        <v>6.6583281184793917</v>
      </c>
      <c r="X177" s="3">
        <f t="shared" si="28"/>
        <v>773.33333333333337</v>
      </c>
      <c r="Y177" s="3">
        <f t="shared" si="33"/>
        <v>0.77333333333333332</v>
      </c>
      <c r="Z177" t="b">
        <f t="shared" si="29"/>
        <v>0</v>
      </c>
      <c r="AA177">
        <v>3</v>
      </c>
      <c r="AB177" t="str">
        <f>VLOOKUP(C177,'Feedstock source'!$A$1:$B$8,2,FALSE)</f>
        <v>wood</v>
      </c>
      <c r="AC177" t="str">
        <f>VLOOKUP($F177,'PAHs abbreviations'!$A$2:$B$17,2,FALSE)</f>
        <v>Nap</v>
      </c>
    </row>
    <row r="178" spans="1:29">
      <c r="A178" t="s">
        <v>19</v>
      </c>
      <c r="B178" t="s">
        <v>19</v>
      </c>
      <c r="C178" t="s">
        <v>37</v>
      </c>
      <c r="D178">
        <v>600</v>
      </c>
      <c r="E178" t="s">
        <v>15</v>
      </c>
      <c r="F178" t="s">
        <v>51</v>
      </c>
      <c r="G178" t="s">
        <v>46</v>
      </c>
      <c r="H178" s="3">
        <v>84</v>
      </c>
      <c r="I178" s="3">
        <f t="shared" si="30"/>
        <v>84</v>
      </c>
      <c r="J178" t="s">
        <v>25</v>
      </c>
      <c r="K178" s="3">
        <v>10</v>
      </c>
      <c r="L178" s="3">
        <v>7.5</v>
      </c>
      <c r="M178" s="3">
        <v>6.7</v>
      </c>
      <c r="N178" s="1" t="s">
        <v>175</v>
      </c>
      <c r="O178" s="1" t="s">
        <v>175</v>
      </c>
      <c r="P178" t="b">
        <f>IF(COUNTIF(carcinogens!$A$2:$A$35,F178),TRUE,FALSE)</f>
        <v>0</v>
      </c>
      <c r="Q178" t="b">
        <f t="shared" si="27"/>
        <v>0</v>
      </c>
      <c r="R178" t="b">
        <f t="shared" si="31"/>
        <v>0</v>
      </c>
      <c r="S178" s="3">
        <f t="shared" ref="S178:S211" si="39">IF(ISNUMBER(K178),K178,0)</f>
        <v>10</v>
      </c>
      <c r="T178" s="3">
        <f t="shared" si="37"/>
        <v>7.5</v>
      </c>
      <c r="U178" s="3">
        <f t="shared" si="38"/>
        <v>6.7</v>
      </c>
      <c r="V178" s="3">
        <f t="shared" si="32"/>
        <v>8.0666666666666664</v>
      </c>
      <c r="W178" s="3">
        <f>_xlfn.STDEV.S(S178:U178)</f>
        <v>1.7214335111567116</v>
      </c>
      <c r="X178" s="3">
        <f t="shared" si="28"/>
        <v>75.933333333333337</v>
      </c>
      <c r="Y178" s="3">
        <f t="shared" si="33"/>
        <v>7.5933333333333339E-2</v>
      </c>
      <c r="Z178" t="b">
        <f t="shared" si="29"/>
        <v>0</v>
      </c>
      <c r="AA178">
        <v>3</v>
      </c>
      <c r="AB178" t="str">
        <f>VLOOKUP(C178,'Feedstock source'!$A$1:$B$8,2,FALSE)</f>
        <v>wood</v>
      </c>
      <c r="AC178" t="str">
        <f>VLOOKUP($F178,'PAHs abbreviations'!$A$2:$B$17,2,FALSE)</f>
        <v>Phen</v>
      </c>
    </row>
    <row r="179" spans="1:29">
      <c r="A179" t="s">
        <v>19</v>
      </c>
      <c r="B179" t="s">
        <v>19</v>
      </c>
      <c r="C179" t="s">
        <v>37</v>
      </c>
      <c r="D179">
        <v>600</v>
      </c>
      <c r="E179" t="s">
        <v>15</v>
      </c>
      <c r="F179" t="s">
        <v>54</v>
      </c>
      <c r="G179" t="s">
        <v>46</v>
      </c>
      <c r="H179" s="3">
        <v>40</v>
      </c>
      <c r="I179" s="3">
        <f t="shared" si="30"/>
        <v>40</v>
      </c>
      <c r="J179" t="s">
        <v>25</v>
      </c>
      <c r="K179" s="3" t="s">
        <v>28</v>
      </c>
      <c r="L179" s="3" t="s">
        <v>28</v>
      </c>
      <c r="M179" s="3" t="s">
        <v>26</v>
      </c>
      <c r="N179" s="1" t="s">
        <v>175</v>
      </c>
      <c r="O179" s="1" t="s">
        <v>175</v>
      </c>
      <c r="P179" t="b">
        <f>IF(COUNTIF(carcinogens!$A$2:$A$35,F179),TRUE,FALSE)</f>
        <v>0</v>
      </c>
      <c r="Q179" t="b">
        <f t="shared" si="27"/>
        <v>0</v>
      </c>
      <c r="R179" t="b">
        <f t="shared" si="31"/>
        <v>0</v>
      </c>
      <c r="S179" s="3">
        <f t="shared" si="39"/>
        <v>0</v>
      </c>
      <c r="T179" s="3">
        <f t="shared" si="37"/>
        <v>0</v>
      </c>
      <c r="U179" s="3">
        <f t="shared" si="38"/>
        <v>0</v>
      </c>
      <c r="V179" s="3">
        <f t="shared" si="32"/>
        <v>0</v>
      </c>
      <c r="W179" s="3">
        <v>0</v>
      </c>
      <c r="X179" s="3">
        <f t="shared" si="28"/>
        <v>40</v>
      </c>
      <c r="Y179" s="3">
        <f t="shared" si="33"/>
        <v>0.04</v>
      </c>
      <c r="Z179" t="b">
        <f t="shared" si="29"/>
        <v>1</v>
      </c>
      <c r="AA179">
        <v>3</v>
      </c>
      <c r="AB179" t="str">
        <f>VLOOKUP(C179,'Feedstock source'!$A$1:$B$8,2,FALSE)</f>
        <v>wood</v>
      </c>
      <c r="AC179" t="str">
        <f>VLOOKUP($F179,'PAHs abbreviations'!$A$2:$B$17,2,FALSE)</f>
        <v>Pyr</v>
      </c>
    </row>
    <row r="180" spans="1:29">
      <c r="A180" t="s">
        <v>20</v>
      </c>
      <c r="B180" t="s">
        <v>20</v>
      </c>
      <c r="C180" t="s">
        <v>37</v>
      </c>
      <c r="D180">
        <v>700</v>
      </c>
      <c r="E180" t="s">
        <v>15</v>
      </c>
      <c r="F180" t="s">
        <v>49</v>
      </c>
      <c r="G180" t="s">
        <v>46</v>
      </c>
      <c r="H180" s="3">
        <v>260</v>
      </c>
      <c r="I180" s="3">
        <f t="shared" si="30"/>
        <v>260</v>
      </c>
      <c r="J180" t="s">
        <v>25</v>
      </c>
      <c r="K180" s="3" t="s">
        <v>28</v>
      </c>
      <c r="L180" s="3" t="s">
        <v>28</v>
      </c>
      <c r="M180" s="3" t="s">
        <v>28</v>
      </c>
      <c r="N180" s="1" t="s">
        <v>175</v>
      </c>
      <c r="O180" s="1" t="s">
        <v>175</v>
      </c>
      <c r="P180" t="b">
        <f>IF(COUNTIF(carcinogens!$A$2:$A$35,F180),TRUE,FALSE)</f>
        <v>0</v>
      </c>
      <c r="Q180" t="b">
        <f t="shared" si="27"/>
        <v>0</v>
      </c>
      <c r="R180" t="b">
        <f t="shared" si="31"/>
        <v>0</v>
      </c>
      <c r="S180" s="3">
        <f t="shared" si="39"/>
        <v>0</v>
      </c>
      <c r="T180" s="3">
        <f t="shared" si="37"/>
        <v>0</v>
      </c>
      <c r="U180" s="3">
        <f t="shared" si="38"/>
        <v>0</v>
      </c>
      <c r="V180" s="3">
        <f t="shared" si="32"/>
        <v>0</v>
      </c>
      <c r="W180" s="3">
        <v>0</v>
      </c>
      <c r="X180" s="3">
        <f t="shared" si="28"/>
        <v>260</v>
      </c>
      <c r="Y180" s="3">
        <f t="shared" si="33"/>
        <v>0.26</v>
      </c>
      <c r="Z180" t="b">
        <f t="shared" si="29"/>
        <v>1</v>
      </c>
      <c r="AA180">
        <v>3</v>
      </c>
      <c r="AB180" t="str">
        <f>VLOOKUP(C180,'Feedstock source'!$A$1:$B$8,2,FALSE)</f>
        <v>wood</v>
      </c>
      <c r="AC180" t="str">
        <f>VLOOKUP($F180,'PAHs abbreviations'!$A$2:$B$17,2,FALSE)</f>
        <v>Ace</v>
      </c>
    </row>
    <row r="181" spans="1:29">
      <c r="A181" t="s">
        <v>20</v>
      </c>
      <c r="B181" t="s">
        <v>20</v>
      </c>
      <c r="C181" t="s">
        <v>37</v>
      </c>
      <c r="D181">
        <v>700</v>
      </c>
      <c r="E181" t="s">
        <v>15</v>
      </c>
      <c r="F181" t="s">
        <v>48</v>
      </c>
      <c r="G181" t="s">
        <v>46</v>
      </c>
      <c r="H181" s="3">
        <v>940</v>
      </c>
      <c r="I181" s="3">
        <f t="shared" si="30"/>
        <v>940</v>
      </c>
      <c r="J181" t="s">
        <v>25</v>
      </c>
      <c r="K181" s="3" t="s">
        <v>28</v>
      </c>
      <c r="L181" s="3" t="s">
        <v>28</v>
      </c>
      <c r="M181" s="3" t="s">
        <v>28</v>
      </c>
      <c r="N181" s="1" t="s">
        <v>175</v>
      </c>
      <c r="O181" s="1" t="s">
        <v>175</v>
      </c>
      <c r="P181" t="b">
        <f>IF(COUNTIF(carcinogens!$A$2:$A$35,F181),TRUE,FALSE)</f>
        <v>0</v>
      </c>
      <c r="Q181" t="b">
        <f t="shared" si="27"/>
        <v>0</v>
      </c>
      <c r="R181" t="b">
        <f t="shared" si="31"/>
        <v>0</v>
      </c>
      <c r="S181" s="3">
        <f t="shared" si="39"/>
        <v>0</v>
      </c>
      <c r="T181" s="3">
        <f t="shared" si="37"/>
        <v>0</v>
      </c>
      <c r="U181" s="3">
        <f t="shared" si="38"/>
        <v>0</v>
      </c>
      <c r="V181" s="3">
        <f t="shared" si="32"/>
        <v>0</v>
      </c>
      <c r="W181" s="3">
        <v>0</v>
      </c>
      <c r="X181" s="3">
        <f t="shared" si="28"/>
        <v>940</v>
      </c>
      <c r="Y181" s="3">
        <f t="shared" si="33"/>
        <v>0.94</v>
      </c>
      <c r="Z181" t="b">
        <f t="shared" si="29"/>
        <v>1</v>
      </c>
      <c r="AA181">
        <v>3</v>
      </c>
      <c r="AB181" t="str">
        <f>VLOOKUP(C181,'Feedstock source'!$A$1:$B$8,2,FALSE)</f>
        <v>wood</v>
      </c>
      <c r="AC181" t="str">
        <f>VLOOKUP($F181,'PAHs abbreviations'!$A$2:$B$17,2,FALSE)</f>
        <v>Acy</v>
      </c>
    </row>
    <row r="182" spans="1:29">
      <c r="A182" t="s">
        <v>20</v>
      </c>
      <c r="B182" t="s">
        <v>20</v>
      </c>
      <c r="C182" t="s">
        <v>37</v>
      </c>
      <c r="D182">
        <v>700</v>
      </c>
      <c r="E182" t="s">
        <v>15</v>
      </c>
      <c r="F182" t="s">
        <v>52</v>
      </c>
      <c r="G182" t="s">
        <v>46</v>
      </c>
      <c r="H182" s="3">
        <v>1010</v>
      </c>
      <c r="I182" s="3">
        <f t="shared" si="30"/>
        <v>1010</v>
      </c>
      <c r="J182" t="s">
        <v>25</v>
      </c>
      <c r="K182" s="3" t="s">
        <v>26</v>
      </c>
      <c r="L182" s="3" t="s">
        <v>26</v>
      </c>
      <c r="M182" s="3" t="s">
        <v>26</v>
      </c>
      <c r="N182" s="1" t="s">
        <v>175</v>
      </c>
      <c r="O182" s="1" t="s">
        <v>175</v>
      </c>
      <c r="P182" t="b">
        <f>IF(COUNTIF(carcinogens!$A$2:$A$35,F182),TRUE,FALSE)</f>
        <v>0</v>
      </c>
      <c r="Q182" t="b">
        <f t="shared" si="27"/>
        <v>0</v>
      </c>
      <c r="R182" t="b">
        <f t="shared" si="31"/>
        <v>0</v>
      </c>
      <c r="S182" s="3">
        <f t="shared" si="39"/>
        <v>0</v>
      </c>
      <c r="T182" s="3">
        <f t="shared" si="37"/>
        <v>0</v>
      </c>
      <c r="U182" s="3">
        <f t="shared" si="38"/>
        <v>0</v>
      </c>
      <c r="V182" s="3">
        <f t="shared" si="32"/>
        <v>0</v>
      </c>
      <c r="W182" s="3">
        <v>0</v>
      </c>
      <c r="X182" s="3">
        <f t="shared" si="28"/>
        <v>1010</v>
      </c>
      <c r="Y182" s="3">
        <f t="shared" si="33"/>
        <v>1.01</v>
      </c>
      <c r="Z182" t="b">
        <f t="shared" si="29"/>
        <v>1</v>
      </c>
      <c r="AA182">
        <v>3</v>
      </c>
      <c r="AB182" t="str">
        <f>VLOOKUP(C182,'Feedstock source'!$A$1:$B$8,2,FALSE)</f>
        <v>wood</v>
      </c>
      <c r="AC182" t="str">
        <f>VLOOKUP($F182,'PAHs abbreviations'!$A$2:$B$17,2,FALSE)</f>
        <v>Ant</v>
      </c>
    </row>
    <row r="183" spans="1:29">
      <c r="A183" t="s">
        <v>20</v>
      </c>
      <c r="B183" t="s">
        <v>20</v>
      </c>
      <c r="C183" t="s">
        <v>37</v>
      </c>
      <c r="D183">
        <v>700</v>
      </c>
      <c r="E183" t="s">
        <v>15</v>
      </c>
      <c r="F183" t="s">
        <v>55</v>
      </c>
      <c r="G183" t="s">
        <v>46</v>
      </c>
      <c r="H183" s="3">
        <v>21</v>
      </c>
      <c r="I183" s="3">
        <f t="shared" si="30"/>
        <v>21</v>
      </c>
      <c r="J183" t="s">
        <v>25</v>
      </c>
      <c r="K183" s="3" t="s">
        <v>26</v>
      </c>
      <c r="L183" s="3" t="s">
        <v>26</v>
      </c>
      <c r="M183" s="3" t="s">
        <v>26</v>
      </c>
      <c r="N183" s="1" t="s">
        <v>175</v>
      </c>
      <c r="O183" s="1" t="s">
        <v>175</v>
      </c>
      <c r="P183" t="b">
        <f>IF(COUNTIF(carcinogens!$A$2:$A$35,F183),TRUE,FALSE)</f>
        <v>1</v>
      </c>
      <c r="Q183" t="b">
        <f t="shared" si="27"/>
        <v>0</v>
      </c>
      <c r="R183" t="b">
        <f t="shared" si="31"/>
        <v>0</v>
      </c>
      <c r="S183" s="3">
        <f t="shared" si="39"/>
        <v>0</v>
      </c>
      <c r="T183" s="3">
        <f t="shared" si="37"/>
        <v>0</v>
      </c>
      <c r="U183" s="3">
        <f t="shared" si="38"/>
        <v>0</v>
      </c>
      <c r="V183" s="3">
        <f t="shared" si="32"/>
        <v>0</v>
      </c>
      <c r="W183" s="3">
        <v>0</v>
      </c>
      <c r="X183" s="3">
        <f t="shared" si="28"/>
        <v>21</v>
      </c>
      <c r="Y183" s="3">
        <f t="shared" si="33"/>
        <v>2.1000000000000001E-2</v>
      </c>
      <c r="Z183" t="b">
        <f t="shared" si="29"/>
        <v>1</v>
      </c>
      <c r="AA183">
        <v>3</v>
      </c>
      <c r="AB183" t="str">
        <f>VLOOKUP(C183,'Feedstock source'!$A$1:$B$8,2,FALSE)</f>
        <v>wood</v>
      </c>
      <c r="AC183" t="str">
        <f>VLOOKUP($F183,'PAHs abbreviations'!$A$2:$B$17,2,FALSE)</f>
        <v>B(a)A</v>
      </c>
    </row>
    <row r="184" spans="1:29">
      <c r="A184" t="s">
        <v>20</v>
      </c>
      <c r="B184" t="s">
        <v>20</v>
      </c>
      <c r="C184" t="s">
        <v>37</v>
      </c>
      <c r="D184">
        <v>700</v>
      </c>
      <c r="E184" t="s">
        <v>15</v>
      </c>
      <c r="F184" t="s">
        <v>59</v>
      </c>
      <c r="G184" t="s">
        <v>46</v>
      </c>
      <c r="H184" s="3" t="s">
        <v>26</v>
      </c>
      <c r="I184" s="3" t="str">
        <f t="shared" si="30"/>
        <v>&lt; 1</v>
      </c>
      <c r="J184" t="s">
        <v>25</v>
      </c>
      <c r="K184" s="3" t="s">
        <v>26</v>
      </c>
      <c r="L184" s="3" t="s">
        <v>26</v>
      </c>
      <c r="M184" s="3" t="s">
        <v>26</v>
      </c>
      <c r="N184" s="1" t="s">
        <v>175</v>
      </c>
      <c r="O184" s="1" t="s">
        <v>175</v>
      </c>
      <c r="P184" t="b">
        <f>IF(COUNTIF(carcinogens!$A$2:$A$35,F184),TRUE,FALSE)</f>
        <v>1</v>
      </c>
      <c r="Q184" t="b">
        <f t="shared" si="27"/>
        <v>1</v>
      </c>
      <c r="R184" t="b">
        <f t="shared" si="31"/>
        <v>1</v>
      </c>
      <c r="S184" s="3">
        <f t="shared" si="39"/>
        <v>0</v>
      </c>
      <c r="T184" s="3">
        <f t="shared" si="37"/>
        <v>0</v>
      </c>
      <c r="U184" s="3">
        <f t="shared" si="38"/>
        <v>0</v>
      </c>
      <c r="V184" s="3">
        <f t="shared" si="32"/>
        <v>0</v>
      </c>
      <c r="W184" s="3">
        <v>0</v>
      </c>
      <c r="X184" s="3">
        <f t="shared" si="28"/>
        <v>0</v>
      </c>
      <c r="Y184" s="3">
        <f t="shared" si="33"/>
        <v>0</v>
      </c>
      <c r="Z184" t="b">
        <f t="shared" si="29"/>
        <v>1</v>
      </c>
      <c r="AA184">
        <v>3</v>
      </c>
      <c r="AB184" t="str">
        <f>VLOOKUP(C184,'Feedstock source'!$A$1:$B$8,2,FALSE)</f>
        <v>wood</v>
      </c>
      <c r="AC184" t="str">
        <f>VLOOKUP($F184,'PAHs abbreviations'!$A$2:$B$17,2,FALSE)</f>
        <v>B(a)P</v>
      </c>
    </row>
    <row r="185" spans="1:29">
      <c r="A185" t="s">
        <v>20</v>
      </c>
      <c r="B185" t="s">
        <v>20</v>
      </c>
      <c r="C185" t="s">
        <v>37</v>
      </c>
      <c r="D185">
        <v>700</v>
      </c>
      <c r="E185" t="s">
        <v>15</v>
      </c>
      <c r="F185" t="s">
        <v>57</v>
      </c>
      <c r="G185" t="s">
        <v>46</v>
      </c>
      <c r="H185" s="3" t="s">
        <v>26</v>
      </c>
      <c r="I185" s="3" t="str">
        <f t="shared" si="30"/>
        <v>&lt; 1</v>
      </c>
      <c r="J185" t="s">
        <v>25</v>
      </c>
      <c r="K185" s="3" t="s">
        <v>26</v>
      </c>
      <c r="L185" s="3" t="s">
        <v>26</v>
      </c>
      <c r="M185" s="3" t="s">
        <v>26</v>
      </c>
      <c r="N185" s="1" t="s">
        <v>175</v>
      </c>
      <c r="O185" s="1" t="s">
        <v>175</v>
      </c>
      <c r="P185" t="b">
        <f>IF(COUNTIF(carcinogens!$A$2:$A$35,F185),TRUE,FALSE)</f>
        <v>1</v>
      </c>
      <c r="Q185" t="b">
        <f t="shared" si="27"/>
        <v>1</v>
      </c>
      <c r="R185" t="b">
        <f t="shared" si="31"/>
        <v>1</v>
      </c>
      <c r="S185" s="3">
        <f t="shared" si="39"/>
        <v>0</v>
      </c>
      <c r="T185" s="3">
        <f t="shared" si="37"/>
        <v>0</v>
      </c>
      <c r="U185" s="3">
        <f t="shared" si="38"/>
        <v>0</v>
      </c>
      <c r="V185" s="3">
        <f t="shared" si="32"/>
        <v>0</v>
      </c>
      <c r="W185" s="3">
        <v>0</v>
      </c>
      <c r="X185" s="3">
        <f t="shared" si="28"/>
        <v>0</v>
      </c>
      <c r="Y185" s="3">
        <f t="shared" si="33"/>
        <v>0</v>
      </c>
      <c r="Z185" t="b">
        <f t="shared" si="29"/>
        <v>1</v>
      </c>
      <c r="AA185">
        <v>3</v>
      </c>
      <c r="AB185" t="str">
        <f>VLOOKUP(C185,'Feedstock source'!$A$1:$B$8,2,FALSE)</f>
        <v>wood</v>
      </c>
      <c r="AC185" t="str">
        <f>VLOOKUP($F185,'PAHs abbreviations'!$A$2:$B$17,2,FALSE)</f>
        <v>B(b)F</v>
      </c>
    </row>
    <row r="186" spans="1:29">
      <c r="A186" t="s">
        <v>20</v>
      </c>
      <c r="B186" t="s">
        <v>20</v>
      </c>
      <c r="C186" t="s">
        <v>37</v>
      </c>
      <c r="D186">
        <v>700</v>
      </c>
      <c r="E186" t="s">
        <v>15</v>
      </c>
      <c r="F186" t="s">
        <v>61</v>
      </c>
      <c r="G186" t="s">
        <v>46</v>
      </c>
      <c r="H186" s="3" t="s">
        <v>26</v>
      </c>
      <c r="I186" s="3" t="str">
        <f t="shared" si="30"/>
        <v>&lt; 1</v>
      </c>
      <c r="J186" t="s">
        <v>25</v>
      </c>
      <c r="K186" s="3" t="s">
        <v>26</v>
      </c>
      <c r="L186" s="3" t="s">
        <v>26</v>
      </c>
      <c r="M186" s="3" t="s">
        <v>26</v>
      </c>
      <c r="N186" s="1" t="s">
        <v>175</v>
      </c>
      <c r="O186" s="1" t="s">
        <v>175</v>
      </c>
      <c r="P186" t="b">
        <f>IF(COUNTIF(carcinogens!$A$2:$A$35,F186),TRUE,FALSE)</f>
        <v>1</v>
      </c>
      <c r="Q186" t="b">
        <f t="shared" si="27"/>
        <v>1</v>
      </c>
      <c r="R186" t="b">
        <f t="shared" si="31"/>
        <v>1</v>
      </c>
      <c r="S186" s="3">
        <f t="shared" si="39"/>
        <v>0</v>
      </c>
      <c r="T186" s="3">
        <f t="shared" si="37"/>
        <v>0</v>
      </c>
      <c r="U186" s="3">
        <f t="shared" si="38"/>
        <v>0</v>
      </c>
      <c r="V186" s="3">
        <f t="shared" si="32"/>
        <v>0</v>
      </c>
      <c r="W186" s="3">
        <v>0</v>
      </c>
      <c r="X186" s="3">
        <f t="shared" si="28"/>
        <v>0</v>
      </c>
      <c r="Y186" s="3">
        <f t="shared" si="33"/>
        <v>0</v>
      </c>
      <c r="Z186" t="b">
        <f t="shared" si="29"/>
        <v>1</v>
      </c>
      <c r="AA186">
        <v>3</v>
      </c>
      <c r="AB186" t="str">
        <f>VLOOKUP(C186,'Feedstock source'!$A$1:$B$8,2,FALSE)</f>
        <v>wood</v>
      </c>
      <c r="AC186" t="str">
        <f>VLOOKUP($F186,'PAHs abbreviations'!$A$2:$B$17,2,FALSE)</f>
        <v>B(ghi)P</v>
      </c>
    </row>
    <row r="187" spans="1:29">
      <c r="A187" t="s">
        <v>20</v>
      </c>
      <c r="B187" t="s">
        <v>20</v>
      </c>
      <c r="C187" t="s">
        <v>37</v>
      </c>
      <c r="D187">
        <v>700</v>
      </c>
      <c r="E187" t="s">
        <v>15</v>
      </c>
      <c r="F187" t="s">
        <v>58</v>
      </c>
      <c r="G187" t="s">
        <v>46</v>
      </c>
      <c r="H187" s="3" t="s">
        <v>26</v>
      </c>
      <c r="I187" s="3" t="str">
        <f t="shared" si="30"/>
        <v>&lt; 1</v>
      </c>
      <c r="J187" t="s">
        <v>25</v>
      </c>
      <c r="K187" s="3" t="s">
        <v>26</v>
      </c>
      <c r="L187" s="3" t="s">
        <v>26</v>
      </c>
      <c r="M187" s="3" t="s">
        <v>26</v>
      </c>
      <c r="N187" s="1" t="s">
        <v>175</v>
      </c>
      <c r="O187" s="1" t="s">
        <v>175</v>
      </c>
      <c r="P187" t="b">
        <f>IF(COUNTIF(carcinogens!$A$2:$A$35,F187),TRUE,FALSE)</f>
        <v>1</v>
      </c>
      <c r="Q187" t="b">
        <f t="shared" si="27"/>
        <v>1</v>
      </c>
      <c r="R187" t="b">
        <f t="shared" si="31"/>
        <v>1</v>
      </c>
      <c r="S187" s="3">
        <f t="shared" si="39"/>
        <v>0</v>
      </c>
      <c r="T187" s="3">
        <f t="shared" si="37"/>
        <v>0</v>
      </c>
      <c r="U187" s="3">
        <f t="shared" si="38"/>
        <v>0</v>
      </c>
      <c r="V187" s="3">
        <f t="shared" si="32"/>
        <v>0</v>
      </c>
      <c r="W187" s="3">
        <v>0</v>
      </c>
      <c r="X187" s="3">
        <f t="shared" si="28"/>
        <v>0</v>
      </c>
      <c r="Y187" s="3">
        <f t="shared" si="33"/>
        <v>0</v>
      </c>
      <c r="Z187" t="b">
        <f t="shared" si="29"/>
        <v>1</v>
      </c>
      <c r="AA187">
        <v>3</v>
      </c>
      <c r="AB187" t="str">
        <f>VLOOKUP(C187,'Feedstock source'!$A$1:$B$8,2,FALSE)</f>
        <v>wood</v>
      </c>
      <c r="AC187" t="str">
        <f>VLOOKUP($F187,'PAHs abbreviations'!$A$2:$B$17,2,FALSE)</f>
        <v>B(k)F</v>
      </c>
    </row>
    <row r="188" spans="1:29">
      <c r="A188" t="s">
        <v>20</v>
      </c>
      <c r="B188" t="s">
        <v>20</v>
      </c>
      <c r="C188" t="s">
        <v>37</v>
      </c>
      <c r="D188">
        <v>700</v>
      </c>
      <c r="E188" t="s">
        <v>15</v>
      </c>
      <c r="F188" t="s">
        <v>56</v>
      </c>
      <c r="G188" t="s">
        <v>46</v>
      </c>
      <c r="H188" s="3">
        <v>26</v>
      </c>
      <c r="I188" s="3">
        <f t="shared" si="30"/>
        <v>26</v>
      </c>
      <c r="J188" t="s">
        <v>25</v>
      </c>
      <c r="K188" s="3" t="s">
        <v>26</v>
      </c>
      <c r="L188" s="3" t="s">
        <v>26</v>
      </c>
      <c r="M188" s="3" t="s">
        <v>26</v>
      </c>
      <c r="N188" s="1" t="s">
        <v>175</v>
      </c>
      <c r="O188" s="1" t="s">
        <v>175</v>
      </c>
      <c r="P188" t="b">
        <f>IF(COUNTIF(carcinogens!$A$2:$A$35,F188),TRUE,FALSE)</f>
        <v>1</v>
      </c>
      <c r="Q188" t="b">
        <f t="shared" si="27"/>
        <v>0</v>
      </c>
      <c r="R188" t="b">
        <f t="shared" si="31"/>
        <v>0</v>
      </c>
      <c r="S188" s="3">
        <f t="shared" si="39"/>
        <v>0</v>
      </c>
      <c r="T188" s="3">
        <f t="shared" si="37"/>
        <v>0</v>
      </c>
      <c r="U188" s="3">
        <f t="shared" si="38"/>
        <v>0</v>
      </c>
      <c r="V188" s="3">
        <f t="shared" si="32"/>
        <v>0</v>
      </c>
      <c r="W188" s="3">
        <v>0</v>
      </c>
      <c r="X188" s="3">
        <f t="shared" si="28"/>
        <v>26</v>
      </c>
      <c r="Y188" s="3">
        <f t="shared" si="33"/>
        <v>2.5999999999999999E-2</v>
      </c>
      <c r="Z188" t="b">
        <f t="shared" si="29"/>
        <v>1</v>
      </c>
      <c r="AA188">
        <v>3</v>
      </c>
      <c r="AB188" t="str">
        <f>VLOOKUP(C188,'Feedstock source'!$A$1:$B$8,2,FALSE)</f>
        <v>wood</v>
      </c>
      <c r="AC188" t="str">
        <f>VLOOKUP($F188,'PAHs abbreviations'!$A$2:$B$17,2,FALSE)</f>
        <v>Cry</v>
      </c>
    </row>
    <row r="189" spans="1:29">
      <c r="A189" t="s">
        <v>20</v>
      </c>
      <c r="B189" t="s">
        <v>20</v>
      </c>
      <c r="C189" t="s">
        <v>37</v>
      </c>
      <c r="D189">
        <v>700</v>
      </c>
      <c r="E189" t="s">
        <v>15</v>
      </c>
      <c r="F189" t="s">
        <v>62</v>
      </c>
      <c r="G189" t="s">
        <v>46</v>
      </c>
      <c r="H189" s="3" t="s">
        <v>26</v>
      </c>
      <c r="I189" s="3" t="str">
        <f t="shared" si="30"/>
        <v>&lt; 1</v>
      </c>
      <c r="J189" t="s">
        <v>25</v>
      </c>
      <c r="K189" s="3" t="s">
        <v>26</v>
      </c>
      <c r="L189" s="3" t="s">
        <v>26</v>
      </c>
      <c r="M189" s="3" t="s">
        <v>26</v>
      </c>
      <c r="N189" s="1" t="s">
        <v>175</v>
      </c>
      <c r="O189" s="1" t="s">
        <v>175</v>
      </c>
      <c r="P189" t="b">
        <f>IF(COUNTIF(carcinogens!$A$2:$A$35,F189),TRUE,FALSE)</f>
        <v>1</v>
      </c>
      <c r="Q189" t="b">
        <f t="shared" si="27"/>
        <v>1</v>
      </c>
      <c r="R189" t="b">
        <f t="shared" si="31"/>
        <v>1</v>
      </c>
      <c r="S189" s="3">
        <f t="shared" si="39"/>
        <v>0</v>
      </c>
      <c r="T189" s="3">
        <f t="shared" si="37"/>
        <v>0</v>
      </c>
      <c r="U189" s="3">
        <f t="shared" si="38"/>
        <v>0</v>
      </c>
      <c r="V189" s="3">
        <f t="shared" si="32"/>
        <v>0</v>
      </c>
      <c r="W189" s="3">
        <v>0</v>
      </c>
      <c r="X189" s="3">
        <f t="shared" si="28"/>
        <v>0</v>
      </c>
      <c r="Y189" s="3">
        <f t="shared" si="33"/>
        <v>0</v>
      </c>
      <c r="Z189" t="b">
        <f t="shared" si="29"/>
        <v>1</v>
      </c>
      <c r="AA189">
        <v>3</v>
      </c>
      <c r="AB189" t="str">
        <f>VLOOKUP(C189,'Feedstock source'!$A$1:$B$8,2,FALSE)</f>
        <v>wood</v>
      </c>
      <c r="AC189" t="str">
        <f>VLOOKUP($F189,'PAHs abbreviations'!$A$2:$B$17,2,FALSE)</f>
        <v>DB(ah)A</v>
      </c>
    </row>
    <row r="190" spans="1:29">
      <c r="A190" t="s">
        <v>20</v>
      </c>
      <c r="B190" t="s">
        <v>20</v>
      </c>
      <c r="C190" t="s">
        <v>37</v>
      </c>
      <c r="D190">
        <v>700</v>
      </c>
      <c r="E190" t="s">
        <v>15</v>
      </c>
      <c r="F190" t="s">
        <v>53</v>
      </c>
      <c r="G190" t="s">
        <v>46</v>
      </c>
      <c r="H190" s="3">
        <v>8180</v>
      </c>
      <c r="I190" s="3">
        <f t="shared" si="30"/>
        <v>8180</v>
      </c>
      <c r="J190" t="s">
        <v>25</v>
      </c>
      <c r="K190" s="3" t="s">
        <v>26</v>
      </c>
      <c r="L190" s="3" t="s">
        <v>28</v>
      </c>
      <c r="M190" s="3" t="s">
        <v>26</v>
      </c>
      <c r="N190" s="1" t="s">
        <v>175</v>
      </c>
      <c r="O190" s="1" t="s">
        <v>175</v>
      </c>
      <c r="P190" t="b">
        <f>IF(COUNTIF(carcinogens!$A$2:$A$35,F190),TRUE,FALSE)</f>
        <v>0</v>
      </c>
      <c r="Q190" t="b">
        <f t="shared" si="27"/>
        <v>0</v>
      </c>
      <c r="R190" t="b">
        <f t="shared" si="31"/>
        <v>0</v>
      </c>
      <c r="S190" s="3">
        <f t="shared" si="39"/>
        <v>0</v>
      </c>
      <c r="T190" s="3">
        <f t="shared" si="37"/>
        <v>0</v>
      </c>
      <c r="U190" s="3">
        <f t="shared" si="38"/>
        <v>0</v>
      </c>
      <c r="V190" s="3">
        <f t="shared" si="32"/>
        <v>0</v>
      </c>
      <c r="W190" s="3">
        <v>0</v>
      </c>
      <c r="X190" s="3">
        <f t="shared" si="28"/>
        <v>8180</v>
      </c>
      <c r="Y190" s="3">
        <f t="shared" si="33"/>
        <v>8.18</v>
      </c>
      <c r="Z190" t="b">
        <f t="shared" si="29"/>
        <v>1</v>
      </c>
      <c r="AA190">
        <v>3</v>
      </c>
      <c r="AB190" t="str">
        <f>VLOOKUP(C190,'Feedstock source'!$A$1:$B$8,2,FALSE)</f>
        <v>wood</v>
      </c>
      <c r="AC190" t="str">
        <f>VLOOKUP($F190,'PAHs abbreviations'!$A$2:$B$17,2,FALSE)</f>
        <v>Flt</v>
      </c>
    </row>
    <row r="191" spans="1:29">
      <c r="A191" t="s">
        <v>20</v>
      </c>
      <c r="B191" t="s">
        <v>20</v>
      </c>
      <c r="C191" t="s">
        <v>37</v>
      </c>
      <c r="D191">
        <v>700</v>
      </c>
      <c r="E191" t="s">
        <v>15</v>
      </c>
      <c r="F191" t="s">
        <v>50</v>
      </c>
      <c r="G191" t="s">
        <v>46</v>
      </c>
      <c r="H191" s="3">
        <v>8450</v>
      </c>
      <c r="I191" s="3">
        <f t="shared" si="30"/>
        <v>8450</v>
      </c>
      <c r="J191" t="s">
        <v>25</v>
      </c>
      <c r="K191" s="3" t="s">
        <v>28</v>
      </c>
      <c r="L191" s="3" t="s">
        <v>28</v>
      </c>
      <c r="M191" s="3" t="s">
        <v>28</v>
      </c>
      <c r="N191" s="1" t="s">
        <v>175</v>
      </c>
      <c r="O191" s="1" t="s">
        <v>175</v>
      </c>
      <c r="P191" t="b">
        <f>IF(COUNTIF(carcinogens!$A$2:$A$35,F191),TRUE,FALSE)</f>
        <v>0</v>
      </c>
      <c r="Q191" t="b">
        <f t="shared" si="27"/>
        <v>0</v>
      </c>
      <c r="R191" t="b">
        <f t="shared" si="31"/>
        <v>0</v>
      </c>
      <c r="S191" s="3">
        <f t="shared" si="39"/>
        <v>0</v>
      </c>
      <c r="T191" s="3">
        <f t="shared" si="37"/>
        <v>0</v>
      </c>
      <c r="U191" s="3">
        <f t="shared" si="38"/>
        <v>0</v>
      </c>
      <c r="V191" s="3">
        <f t="shared" si="32"/>
        <v>0</v>
      </c>
      <c r="W191" s="3">
        <v>0</v>
      </c>
      <c r="X191" s="3">
        <f t="shared" si="28"/>
        <v>8450</v>
      </c>
      <c r="Y191" s="3">
        <f t="shared" si="33"/>
        <v>8.4499999999999993</v>
      </c>
      <c r="Z191" t="b">
        <f t="shared" si="29"/>
        <v>1</v>
      </c>
      <c r="AA191">
        <v>3</v>
      </c>
      <c r="AB191" t="str">
        <f>VLOOKUP(C191,'Feedstock source'!$A$1:$B$8,2,FALSE)</f>
        <v>wood</v>
      </c>
      <c r="AC191" t="str">
        <f>VLOOKUP($F191,'PAHs abbreviations'!$A$2:$B$17,2,FALSE)</f>
        <v>Flu</v>
      </c>
    </row>
    <row r="192" spans="1:29">
      <c r="A192" t="s">
        <v>20</v>
      </c>
      <c r="B192" t="s">
        <v>20</v>
      </c>
      <c r="C192" t="s">
        <v>37</v>
      </c>
      <c r="D192">
        <v>700</v>
      </c>
      <c r="E192" t="s">
        <v>15</v>
      </c>
      <c r="F192" t="s">
        <v>60</v>
      </c>
      <c r="G192" t="s">
        <v>46</v>
      </c>
      <c r="H192" s="3" t="s">
        <v>26</v>
      </c>
      <c r="I192" s="3" t="str">
        <f t="shared" si="30"/>
        <v>&lt; 1</v>
      </c>
      <c r="J192" t="s">
        <v>25</v>
      </c>
      <c r="K192" s="3" t="s">
        <v>26</v>
      </c>
      <c r="L192" s="3" t="s">
        <v>26</v>
      </c>
      <c r="M192" s="3" t="s">
        <v>26</v>
      </c>
      <c r="N192" s="1" t="s">
        <v>175</v>
      </c>
      <c r="O192" s="1" t="s">
        <v>175</v>
      </c>
      <c r="P192" t="b">
        <f>IF(COUNTIF(carcinogens!$A$2:$A$35,F192),TRUE,FALSE)</f>
        <v>1</v>
      </c>
      <c r="Q192" t="b">
        <f t="shared" si="27"/>
        <v>1</v>
      </c>
      <c r="R192" t="b">
        <f t="shared" si="31"/>
        <v>1</v>
      </c>
      <c r="S192" s="3">
        <f t="shared" si="39"/>
        <v>0</v>
      </c>
      <c r="T192" s="3">
        <f t="shared" si="37"/>
        <v>0</v>
      </c>
      <c r="U192" s="3">
        <f t="shared" si="38"/>
        <v>0</v>
      </c>
      <c r="V192" s="3">
        <f t="shared" si="32"/>
        <v>0</v>
      </c>
      <c r="W192" s="3">
        <v>0</v>
      </c>
      <c r="X192" s="3">
        <f t="shared" si="28"/>
        <v>0</v>
      </c>
      <c r="Y192" s="3">
        <f t="shared" si="33"/>
        <v>0</v>
      </c>
      <c r="Z192" t="b">
        <f t="shared" si="29"/>
        <v>1</v>
      </c>
      <c r="AA192">
        <v>3</v>
      </c>
      <c r="AB192" t="str">
        <f>VLOOKUP(C192,'Feedstock source'!$A$1:$B$8,2,FALSE)</f>
        <v>wood</v>
      </c>
      <c r="AC192" t="str">
        <f>VLOOKUP($F192,'PAHs abbreviations'!$A$2:$B$17,2,FALSE)</f>
        <v>IP</v>
      </c>
    </row>
    <row r="193" spans="1:29">
      <c r="A193" t="s">
        <v>20</v>
      </c>
      <c r="B193" t="s">
        <v>20</v>
      </c>
      <c r="C193" t="s">
        <v>37</v>
      </c>
      <c r="D193">
        <v>700</v>
      </c>
      <c r="E193" t="s">
        <v>15</v>
      </c>
      <c r="F193" t="s">
        <v>47</v>
      </c>
      <c r="G193" t="s">
        <v>46</v>
      </c>
      <c r="H193" s="3">
        <v>1850</v>
      </c>
      <c r="I193" s="3">
        <f t="shared" si="30"/>
        <v>1850</v>
      </c>
      <c r="J193" t="s">
        <v>25</v>
      </c>
      <c r="K193" s="3">
        <v>24</v>
      </c>
      <c r="L193" s="3">
        <v>15</v>
      </c>
      <c r="M193" s="3">
        <v>11</v>
      </c>
      <c r="N193" s="1" t="s">
        <v>175</v>
      </c>
      <c r="O193" s="1" t="s">
        <v>175</v>
      </c>
      <c r="P193" t="b">
        <f>IF(COUNTIF(carcinogens!$A$2:$A$35,F193),TRUE,FALSE)</f>
        <v>0</v>
      </c>
      <c r="Q193" t="b">
        <f t="shared" si="27"/>
        <v>0</v>
      </c>
      <c r="R193" t="b">
        <f t="shared" si="31"/>
        <v>0</v>
      </c>
      <c r="S193" s="3">
        <f t="shared" si="39"/>
        <v>24</v>
      </c>
      <c r="T193" s="3">
        <f t="shared" si="37"/>
        <v>15</v>
      </c>
      <c r="U193" s="3">
        <f t="shared" si="38"/>
        <v>11</v>
      </c>
      <c r="V193" s="3">
        <f t="shared" si="32"/>
        <v>16.666666666666668</v>
      </c>
      <c r="W193" s="3">
        <f>_xlfn.STDEV.S(S193:U193)</f>
        <v>6.6583281184793917</v>
      </c>
      <c r="X193" s="3">
        <f t="shared" si="28"/>
        <v>1833.3333333333333</v>
      </c>
      <c r="Y193" s="3">
        <f t="shared" si="33"/>
        <v>1.8333333333333333</v>
      </c>
      <c r="Z193" t="b">
        <f t="shared" si="29"/>
        <v>0</v>
      </c>
      <c r="AA193">
        <v>3</v>
      </c>
      <c r="AB193" t="str">
        <f>VLOOKUP(C193,'Feedstock source'!$A$1:$B$8,2,FALSE)</f>
        <v>wood</v>
      </c>
      <c r="AC193" t="str">
        <f>VLOOKUP($F193,'PAHs abbreviations'!$A$2:$B$17,2,FALSE)</f>
        <v>Nap</v>
      </c>
    </row>
    <row r="194" spans="1:29">
      <c r="A194" t="s">
        <v>20</v>
      </c>
      <c r="B194" t="s">
        <v>20</v>
      </c>
      <c r="C194" t="s">
        <v>37</v>
      </c>
      <c r="D194">
        <v>700</v>
      </c>
      <c r="E194" t="s">
        <v>15</v>
      </c>
      <c r="F194" t="s">
        <v>51</v>
      </c>
      <c r="G194" t="s">
        <v>46</v>
      </c>
      <c r="H194" s="3">
        <v>11900</v>
      </c>
      <c r="I194" s="3">
        <f t="shared" si="30"/>
        <v>11900</v>
      </c>
      <c r="J194" t="s">
        <v>25</v>
      </c>
      <c r="K194" s="3">
        <v>10</v>
      </c>
      <c r="L194" s="3">
        <v>7.5</v>
      </c>
      <c r="M194" s="3">
        <v>6.7</v>
      </c>
      <c r="N194" s="1" t="s">
        <v>175</v>
      </c>
      <c r="O194" s="1" t="s">
        <v>175</v>
      </c>
      <c r="P194" t="b">
        <f>IF(COUNTIF(carcinogens!$A$2:$A$35,F194),TRUE,FALSE)</f>
        <v>0</v>
      </c>
      <c r="Q194" t="b">
        <f t="shared" ref="Q194:Q211" si="40">IF(ISNUMBER(H194),FALSE,TRUE)</f>
        <v>0</v>
      </c>
      <c r="R194" t="b">
        <f t="shared" si="31"/>
        <v>0</v>
      </c>
      <c r="S194" s="3">
        <f t="shared" si="39"/>
        <v>10</v>
      </c>
      <c r="T194" s="3">
        <f t="shared" si="37"/>
        <v>7.5</v>
      </c>
      <c r="U194" s="3">
        <f t="shared" si="38"/>
        <v>6.7</v>
      </c>
      <c r="V194" s="3">
        <f t="shared" si="32"/>
        <v>8.0666666666666664</v>
      </c>
      <c r="W194" s="3">
        <f>_xlfn.STDEV.S(S194:U194)</f>
        <v>1.7214335111567116</v>
      </c>
      <c r="X194" s="3">
        <f t="shared" ref="X194:X211" si="41">IF(ISNUMBER(H194),H194-V194,0)</f>
        <v>11891.933333333332</v>
      </c>
      <c r="Y194" s="3">
        <f t="shared" si="33"/>
        <v>11.891933333333332</v>
      </c>
      <c r="Z194" t="b">
        <f t="shared" ref="Z194:Z211" si="42">IF(ISNUMBER(K194),FALSE,TRUE)</f>
        <v>0</v>
      </c>
      <c r="AA194">
        <v>3</v>
      </c>
      <c r="AB194" t="str">
        <f>VLOOKUP(C194,'Feedstock source'!$A$1:$B$8,2,FALSE)</f>
        <v>wood</v>
      </c>
      <c r="AC194" t="str">
        <f>VLOOKUP($F194,'PAHs abbreviations'!$A$2:$B$17,2,FALSE)</f>
        <v>Phen</v>
      </c>
    </row>
    <row r="195" spans="1:29">
      <c r="A195" t="s">
        <v>20</v>
      </c>
      <c r="B195" t="s">
        <v>20</v>
      </c>
      <c r="C195" t="s">
        <v>37</v>
      </c>
      <c r="D195">
        <v>700</v>
      </c>
      <c r="E195" t="s">
        <v>15</v>
      </c>
      <c r="F195" t="s">
        <v>54</v>
      </c>
      <c r="G195" t="s">
        <v>46</v>
      </c>
      <c r="H195" s="3">
        <v>11700</v>
      </c>
      <c r="I195" s="3">
        <f t="shared" ref="I195:I211" si="43">H195</f>
        <v>11700</v>
      </c>
      <c r="J195" t="s">
        <v>25</v>
      </c>
      <c r="K195" s="3" t="s">
        <v>28</v>
      </c>
      <c r="L195" s="3" t="s">
        <v>28</v>
      </c>
      <c r="M195" s="3" t="s">
        <v>26</v>
      </c>
      <c r="N195" s="1" t="s">
        <v>175</v>
      </c>
      <c r="O195" s="1" t="s">
        <v>175</v>
      </c>
      <c r="P195" t="b">
        <f>IF(COUNTIF(carcinogens!$A$2:$A$35,F195),TRUE,FALSE)</f>
        <v>0</v>
      </c>
      <c r="Q195" t="b">
        <f t="shared" si="40"/>
        <v>0</v>
      </c>
      <c r="R195" t="b">
        <f t="shared" ref="R195:R211" si="44">IF(ISNUMBER(H195),FALSE,TRUE)</f>
        <v>0</v>
      </c>
      <c r="S195" s="3">
        <f t="shared" si="39"/>
        <v>0</v>
      </c>
      <c r="T195" s="3">
        <f t="shared" si="37"/>
        <v>0</v>
      </c>
      <c r="U195" s="3">
        <f t="shared" si="38"/>
        <v>0</v>
      </c>
      <c r="V195" s="3">
        <f t="shared" ref="V195:V211" si="45">AVERAGE(S195:U195)</f>
        <v>0</v>
      </c>
      <c r="W195" s="3">
        <v>0</v>
      </c>
      <c r="X195" s="3">
        <f t="shared" si="41"/>
        <v>11700</v>
      </c>
      <c r="Y195" s="3">
        <f t="shared" ref="Y195:Y211" si="46">X195/1000</f>
        <v>11.7</v>
      </c>
      <c r="Z195" t="b">
        <f t="shared" si="42"/>
        <v>1</v>
      </c>
      <c r="AA195">
        <v>3</v>
      </c>
      <c r="AB195" t="str">
        <f>VLOOKUP(C195,'Feedstock source'!$A$1:$B$8,2,FALSE)</f>
        <v>wood</v>
      </c>
      <c r="AC195" t="str">
        <f>VLOOKUP($F195,'PAHs abbreviations'!$A$2:$B$17,2,FALSE)</f>
        <v>Pyr</v>
      </c>
    </row>
    <row r="196" spans="1:29">
      <c r="A196" t="s">
        <v>21</v>
      </c>
      <c r="B196" t="s">
        <v>21</v>
      </c>
      <c r="C196" t="s">
        <v>37</v>
      </c>
      <c r="D196">
        <v>800</v>
      </c>
      <c r="E196" t="s">
        <v>15</v>
      </c>
      <c r="F196" t="s">
        <v>49</v>
      </c>
      <c r="G196" t="s">
        <v>46</v>
      </c>
      <c r="H196" s="3">
        <v>83</v>
      </c>
      <c r="I196" s="3">
        <f t="shared" si="43"/>
        <v>83</v>
      </c>
      <c r="J196" t="s">
        <v>25</v>
      </c>
      <c r="K196" s="3" t="s">
        <v>28</v>
      </c>
      <c r="L196" s="3" t="s">
        <v>28</v>
      </c>
      <c r="M196" s="3" t="s">
        <v>28</v>
      </c>
      <c r="N196" s="1" t="s">
        <v>175</v>
      </c>
      <c r="O196" s="1" t="s">
        <v>175</v>
      </c>
      <c r="P196" t="b">
        <f>IF(COUNTIF(carcinogens!$A$2:$A$35,F196),TRUE,FALSE)</f>
        <v>0</v>
      </c>
      <c r="Q196" t="b">
        <f t="shared" si="40"/>
        <v>0</v>
      </c>
      <c r="R196" t="b">
        <f t="shared" si="44"/>
        <v>0</v>
      </c>
      <c r="S196" s="3">
        <f t="shared" si="39"/>
        <v>0</v>
      </c>
      <c r="T196" s="3">
        <f t="shared" ref="T196:T211" si="47">IF(ISNUMBER(L196),L196,0)</f>
        <v>0</v>
      </c>
      <c r="U196" s="3">
        <f t="shared" ref="U196:U211" si="48">IF(ISNUMBER(M196),M196,0)</f>
        <v>0</v>
      </c>
      <c r="V196" s="3">
        <f t="shared" si="45"/>
        <v>0</v>
      </c>
      <c r="W196" s="3">
        <v>0</v>
      </c>
      <c r="X196" s="3">
        <f t="shared" si="41"/>
        <v>83</v>
      </c>
      <c r="Y196" s="3">
        <f t="shared" si="46"/>
        <v>8.3000000000000004E-2</v>
      </c>
      <c r="Z196" t="b">
        <f t="shared" si="42"/>
        <v>1</v>
      </c>
      <c r="AA196">
        <v>3</v>
      </c>
      <c r="AB196" t="str">
        <f>VLOOKUP(C196,'Feedstock source'!$A$1:$B$8,2,FALSE)</f>
        <v>wood</v>
      </c>
      <c r="AC196" t="str">
        <f>VLOOKUP($F196,'PAHs abbreviations'!$A$2:$B$17,2,FALSE)</f>
        <v>Ace</v>
      </c>
    </row>
    <row r="197" spans="1:29">
      <c r="A197" t="s">
        <v>21</v>
      </c>
      <c r="B197" t="s">
        <v>21</v>
      </c>
      <c r="C197" t="s">
        <v>37</v>
      </c>
      <c r="D197">
        <v>800</v>
      </c>
      <c r="E197" t="s">
        <v>15</v>
      </c>
      <c r="F197" t="s">
        <v>48</v>
      </c>
      <c r="G197" t="s">
        <v>46</v>
      </c>
      <c r="H197" s="3">
        <v>345</v>
      </c>
      <c r="I197" s="3">
        <f t="shared" si="43"/>
        <v>345</v>
      </c>
      <c r="J197" t="s">
        <v>25</v>
      </c>
      <c r="K197" s="3" t="s">
        <v>28</v>
      </c>
      <c r="L197" s="3" t="s">
        <v>28</v>
      </c>
      <c r="M197" s="3" t="s">
        <v>28</v>
      </c>
      <c r="N197" s="1" t="s">
        <v>175</v>
      </c>
      <c r="O197" s="1" t="s">
        <v>175</v>
      </c>
      <c r="P197" t="b">
        <f>IF(COUNTIF(carcinogens!$A$2:$A$35,F197),TRUE,FALSE)</f>
        <v>0</v>
      </c>
      <c r="Q197" t="b">
        <f t="shared" si="40"/>
        <v>0</v>
      </c>
      <c r="R197" t="b">
        <f t="shared" si="44"/>
        <v>0</v>
      </c>
      <c r="S197" s="3">
        <f t="shared" si="39"/>
        <v>0</v>
      </c>
      <c r="T197" s="3">
        <f t="shared" si="47"/>
        <v>0</v>
      </c>
      <c r="U197" s="3">
        <f t="shared" si="48"/>
        <v>0</v>
      </c>
      <c r="V197" s="3">
        <f t="shared" si="45"/>
        <v>0</v>
      </c>
      <c r="W197" s="3">
        <v>0</v>
      </c>
      <c r="X197" s="3">
        <f t="shared" si="41"/>
        <v>345</v>
      </c>
      <c r="Y197" s="3">
        <f t="shared" si="46"/>
        <v>0.34499999999999997</v>
      </c>
      <c r="Z197" t="b">
        <f t="shared" si="42"/>
        <v>1</v>
      </c>
      <c r="AA197">
        <v>3</v>
      </c>
      <c r="AB197" t="str">
        <f>VLOOKUP(C197,'Feedstock source'!$A$1:$B$8,2,FALSE)</f>
        <v>wood</v>
      </c>
      <c r="AC197" t="str">
        <f>VLOOKUP($F197,'PAHs abbreviations'!$A$2:$B$17,2,FALSE)</f>
        <v>Acy</v>
      </c>
    </row>
    <row r="198" spans="1:29">
      <c r="A198" t="s">
        <v>21</v>
      </c>
      <c r="B198" t="s">
        <v>21</v>
      </c>
      <c r="C198" t="s">
        <v>37</v>
      </c>
      <c r="D198">
        <v>800</v>
      </c>
      <c r="E198" t="s">
        <v>15</v>
      </c>
      <c r="F198" t="s">
        <v>52</v>
      </c>
      <c r="G198" t="s">
        <v>46</v>
      </c>
      <c r="H198" s="3">
        <v>48</v>
      </c>
      <c r="I198" s="3">
        <f t="shared" si="43"/>
        <v>48</v>
      </c>
      <c r="J198" t="s">
        <v>25</v>
      </c>
      <c r="K198" s="3" t="s">
        <v>26</v>
      </c>
      <c r="L198" s="3" t="s">
        <v>26</v>
      </c>
      <c r="M198" s="3" t="s">
        <v>26</v>
      </c>
      <c r="N198" s="1" t="s">
        <v>175</v>
      </c>
      <c r="O198" s="1" t="s">
        <v>175</v>
      </c>
      <c r="P198" t="b">
        <f>IF(COUNTIF(carcinogens!$A$2:$A$35,F198),TRUE,FALSE)</f>
        <v>0</v>
      </c>
      <c r="Q198" t="b">
        <f t="shared" si="40"/>
        <v>0</v>
      </c>
      <c r="R198" t="b">
        <f t="shared" si="44"/>
        <v>0</v>
      </c>
      <c r="S198" s="3">
        <f t="shared" si="39"/>
        <v>0</v>
      </c>
      <c r="T198" s="3">
        <f t="shared" si="47"/>
        <v>0</v>
      </c>
      <c r="U198" s="3">
        <f t="shared" si="48"/>
        <v>0</v>
      </c>
      <c r="V198" s="3">
        <f t="shared" si="45"/>
        <v>0</v>
      </c>
      <c r="W198" s="3">
        <v>0</v>
      </c>
      <c r="X198" s="3">
        <f t="shared" si="41"/>
        <v>48</v>
      </c>
      <c r="Y198" s="3">
        <f t="shared" si="46"/>
        <v>4.8000000000000001E-2</v>
      </c>
      <c r="Z198" t="b">
        <f t="shared" si="42"/>
        <v>1</v>
      </c>
      <c r="AA198">
        <v>3</v>
      </c>
      <c r="AB198" t="str">
        <f>VLOOKUP(C198,'Feedstock source'!$A$1:$B$8,2,FALSE)</f>
        <v>wood</v>
      </c>
      <c r="AC198" t="str">
        <f>VLOOKUP($F198,'PAHs abbreviations'!$A$2:$B$17,2,FALSE)</f>
        <v>Ant</v>
      </c>
    </row>
    <row r="199" spans="1:29">
      <c r="A199" t="s">
        <v>21</v>
      </c>
      <c r="B199" t="s">
        <v>21</v>
      </c>
      <c r="C199" t="s">
        <v>37</v>
      </c>
      <c r="D199">
        <v>800</v>
      </c>
      <c r="E199" t="s">
        <v>15</v>
      </c>
      <c r="F199" t="s">
        <v>55</v>
      </c>
      <c r="G199" t="s">
        <v>46</v>
      </c>
      <c r="H199" s="3">
        <v>11</v>
      </c>
      <c r="I199" s="3">
        <f t="shared" si="43"/>
        <v>11</v>
      </c>
      <c r="J199" t="s">
        <v>25</v>
      </c>
      <c r="K199" s="3" t="s">
        <v>26</v>
      </c>
      <c r="L199" s="3" t="s">
        <v>26</v>
      </c>
      <c r="M199" s="3" t="s">
        <v>26</v>
      </c>
      <c r="N199" s="1" t="s">
        <v>175</v>
      </c>
      <c r="O199" s="1" t="s">
        <v>175</v>
      </c>
      <c r="P199" t="b">
        <f>IF(COUNTIF(carcinogens!$A$2:$A$35,F199),TRUE,FALSE)</f>
        <v>1</v>
      </c>
      <c r="Q199" t="b">
        <f t="shared" si="40"/>
        <v>0</v>
      </c>
      <c r="R199" t="b">
        <f t="shared" si="44"/>
        <v>0</v>
      </c>
      <c r="S199" s="3">
        <f t="shared" si="39"/>
        <v>0</v>
      </c>
      <c r="T199" s="3">
        <f t="shared" si="47"/>
        <v>0</v>
      </c>
      <c r="U199" s="3">
        <f t="shared" si="48"/>
        <v>0</v>
      </c>
      <c r="V199" s="3">
        <f t="shared" si="45"/>
        <v>0</v>
      </c>
      <c r="W199" s="3">
        <v>0</v>
      </c>
      <c r="X199" s="3">
        <f t="shared" si="41"/>
        <v>11</v>
      </c>
      <c r="Y199" s="3">
        <f t="shared" si="46"/>
        <v>1.0999999999999999E-2</v>
      </c>
      <c r="Z199" t="b">
        <f t="shared" si="42"/>
        <v>1</v>
      </c>
      <c r="AA199">
        <v>3</v>
      </c>
      <c r="AB199" t="str">
        <f>VLOOKUP(C199,'Feedstock source'!$A$1:$B$8,2,FALSE)</f>
        <v>wood</v>
      </c>
      <c r="AC199" t="str">
        <f>VLOOKUP($F199,'PAHs abbreviations'!$A$2:$B$17,2,FALSE)</f>
        <v>B(a)A</v>
      </c>
    </row>
    <row r="200" spans="1:29">
      <c r="A200" t="s">
        <v>21</v>
      </c>
      <c r="B200" t="s">
        <v>21</v>
      </c>
      <c r="C200" t="s">
        <v>37</v>
      </c>
      <c r="D200">
        <v>800</v>
      </c>
      <c r="E200" t="s">
        <v>15</v>
      </c>
      <c r="F200" t="s">
        <v>59</v>
      </c>
      <c r="G200" t="s">
        <v>46</v>
      </c>
      <c r="H200" s="3" t="s">
        <v>26</v>
      </c>
      <c r="I200" s="3" t="str">
        <f t="shared" si="43"/>
        <v>&lt; 1</v>
      </c>
      <c r="J200" t="s">
        <v>25</v>
      </c>
      <c r="K200" s="3" t="s">
        <v>26</v>
      </c>
      <c r="L200" s="3" t="s">
        <v>26</v>
      </c>
      <c r="M200" s="3" t="s">
        <v>26</v>
      </c>
      <c r="N200" s="1" t="s">
        <v>175</v>
      </c>
      <c r="O200" s="1" t="s">
        <v>175</v>
      </c>
      <c r="P200" t="b">
        <f>IF(COUNTIF(carcinogens!$A$2:$A$35,F200),TRUE,FALSE)</f>
        <v>1</v>
      </c>
      <c r="Q200" t="b">
        <f t="shared" si="40"/>
        <v>1</v>
      </c>
      <c r="R200" t="b">
        <f t="shared" si="44"/>
        <v>1</v>
      </c>
      <c r="S200" s="3">
        <f t="shared" si="39"/>
        <v>0</v>
      </c>
      <c r="T200" s="3">
        <f t="shared" si="47"/>
        <v>0</v>
      </c>
      <c r="U200" s="3">
        <f t="shared" si="48"/>
        <v>0</v>
      </c>
      <c r="V200" s="3">
        <f t="shared" si="45"/>
        <v>0</v>
      </c>
      <c r="W200" s="3">
        <v>0</v>
      </c>
      <c r="X200" s="3">
        <f t="shared" si="41"/>
        <v>0</v>
      </c>
      <c r="Y200" s="3">
        <f t="shared" si="46"/>
        <v>0</v>
      </c>
      <c r="Z200" t="b">
        <f t="shared" si="42"/>
        <v>1</v>
      </c>
      <c r="AA200">
        <v>3</v>
      </c>
      <c r="AB200" t="str">
        <f>VLOOKUP(C200,'Feedstock source'!$A$1:$B$8,2,FALSE)</f>
        <v>wood</v>
      </c>
      <c r="AC200" t="str">
        <f>VLOOKUP($F200,'PAHs abbreviations'!$A$2:$B$17,2,FALSE)</f>
        <v>B(a)P</v>
      </c>
    </row>
    <row r="201" spans="1:29">
      <c r="A201" t="s">
        <v>21</v>
      </c>
      <c r="B201" t="s">
        <v>21</v>
      </c>
      <c r="C201" t="s">
        <v>37</v>
      </c>
      <c r="D201">
        <v>800</v>
      </c>
      <c r="E201" t="s">
        <v>15</v>
      </c>
      <c r="F201" t="s">
        <v>57</v>
      </c>
      <c r="G201" t="s">
        <v>46</v>
      </c>
      <c r="H201" s="3" t="s">
        <v>26</v>
      </c>
      <c r="I201" s="3" t="str">
        <f t="shared" si="43"/>
        <v>&lt; 1</v>
      </c>
      <c r="J201" t="s">
        <v>25</v>
      </c>
      <c r="K201" s="3" t="s">
        <v>26</v>
      </c>
      <c r="L201" s="3" t="s">
        <v>26</v>
      </c>
      <c r="M201" s="3" t="s">
        <v>26</v>
      </c>
      <c r="N201" s="1" t="s">
        <v>175</v>
      </c>
      <c r="O201" s="1" t="s">
        <v>175</v>
      </c>
      <c r="P201" t="b">
        <f>IF(COUNTIF(carcinogens!$A$2:$A$35,F201),TRUE,FALSE)</f>
        <v>1</v>
      </c>
      <c r="Q201" t="b">
        <f t="shared" si="40"/>
        <v>1</v>
      </c>
      <c r="R201" t="b">
        <f t="shared" si="44"/>
        <v>1</v>
      </c>
      <c r="S201" s="3">
        <f t="shared" si="39"/>
        <v>0</v>
      </c>
      <c r="T201" s="3">
        <f t="shared" si="47"/>
        <v>0</v>
      </c>
      <c r="U201" s="3">
        <f t="shared" si="48"/>
        <v>0</v>
      </c>
      <c r="V201" s="3">
        <f t="shared" si="45"/>
        <v>0</v>
      </c>
      <c r="W201" s="3">
        <v>0</v>
      </c>
      <c r="X201" s="3">
        <f t="shared" si="41"/>
        <v>0</v>
      </c>
      <c r="Y201" s="3">
        <f t="shared" si="46"/>
        <v>0</v>
      </c>
      <c r="Z201" t="b">
        <f t="shared" si="42"/>
        <v>1</v>
      </c>
      <c r="AA201">
        <v>3</v>
      </c>
      <c r="AB201" t="str">
        <f>VLOOKUP(C201,'Feedstock source'!$A$1:$B$8,2,FALSE)</f>
        <v>wood</v>
      </c>
      <c r="AC201" t="str">
        <f>VLOOKUP($F201,'PAHs abbreviations'!$A$2:$B$17,2,FALSE)</f>
        <v>B(b)F</v>
      </c>
    </row>
    <row r="202" spans="1:29">
      <c r="A202" t="s">
        <v>21</v>
      </c>
      <c r="B202" t="s">
        <v>21</v>
      </c>
      <c r="C202" t="s">
        <v>37</v>
      </c>
      <c r="D202">
        <v>800</v>
      </c>
      <c r="E202" t="s">
        <v>15</v>
      </c>
      <c r="F202" t="s">
        <v>61</v>
      </c>
      <c r="G202" t="s">
        <v>46</v>
      </c>
      <c r="H202" s="3" t="s">
        <v>26</v>
      </c>
      <c r="I202" s="3" t="str">
        <f t="shared" si="43"/>
        <v>&lt; 1</v>
      </c>
      <c r="J202" t="s">
        <v>25</v>
      </c>
      <c r="K202" s="3" t="s">
        <v>26</v>
      </c>
      <c r="L202" s="3" t="s">
        <v>26</v>
      </c>
      <c r="M202" s="3" t="s">
        <v>26</v>
      </c>
      <c r="N202" s="1" t="s">
        <v>175</v>
      </c>
      <c r="O202" s="1" t="s">
        <v>175</v>
      </c>
      <c r="P202" t="b">
        <f>IF(COUNTIF(carcinogens!$A$2:$A$35,F202),TRUE,FALSE)</f>
        <v>1</v>
      </c>
      <c r="Q202" t="b">
        <f t="shared" si="40"/>
        <v>1</v>
      </c>
      <c r="R202" t="b">
        <f t="shared" si="44"/>
        <v>1</v>
      </c>
      <c r="S202" s="3">
        <f t="shared" si="39"/>
        <v>0</v>
      </c>
      <c r="T202" s="3">
        <f t="shared" si="47"/>
        <v>0</v>
      </c>
      <c r="U202" s="3">
        <f t="shared" si="48"/>
        <v>0</v>
      </c>
      <c r="V202" s="3">
        <f t="shared" si="45"/>
        <v>0</v>
      </c>
      <c r="W202" s="3">
        <v>0</v>
      </c>
      <c r="X202" s="3">
        <f t="shared" si="41"/>
        <v>0</v>
      </c>
      <c r="Y202" s="3">
        <f t="shared" si="46"/>
        <v>0</v>
      </c>
      <c r="Z202" t="b">
        <f t="shared" si="42"/>
        <v>1</v>
      </c>
      <c r="AA202">
        <v>3</v>
      </c>
      <c r="AB202" t="str">
        <f>VLOOKUP(C202,'Feedstock source'!$A$1:$B$8,2,FALSE)</f>
        <v>wood</v>
      </c>
      <c r="AC202" t="str">
        <f>VLOOKUP($F202,'PAHs abbreviations'!$A$2:$B$17,2,FALSE)</f>
        <v>B(ghi)P</v>
      </c>
    </row>
    <row r="203" spans="1:29">
      <c r="A203" t="s">
        <v>21</v>
      </c>
      <c r="B203" t="s">
        <v>21</v>
      </c>
      <c r="C203" t="s">
        <v>37</v>
      </c>
      <c r="D203">
        <v>800</v>
      </c>
      <c r="E203" t="s">
        <v>15</v>
      </c>
      <c r="F203" t="s">
        <v>58</v>
      </c>
      <c r="G203" t="s">
        <v>46</v>
      </c>
      <c r="H203" s="3" t="s">
        <v>26</v>
      </c>
      <c r="I203" s="3" t="str">
        <f t="shared" si="43"/>
        <v>&lt; 1</v>
      </c>
      <c r="J203" t="s">
        <v>25</v>
      </c>
      <c r="K203" s="3" t="s">
        <v>26</v>
      </c>
      <c r="L203" s="3" t="s">
        <v>26</v>
      </c>
      <c r="M203" s="3" t="s">
        <v>26</v>
      </c>
      <c r="N203" s="1" t="s">
        <v>175</v>
      </c>
      <c r="O203" s="1" t="s">
        <v>175</v>
      </c>
      <c r="P203" t="b">
        <f>IF(COUNTIF(carcinogens!$A$2:$A$35,F203),TRUE,FALSE)</f>
        <v>1</v>
      </c>
      <c r="Q203" t="b">
        <f t="shared" si="40"/>
        <v>1</v>
      </c>
      <c r="R203" t="b">
        <f t="shared" si="44"/>
        <v>1</v>
      </c>
      <c r="S203" s="3">
        <f t="shared" si="39"/>
        <v>0</v>
      </c>
      <c r="T203" s="3">
        <f t="shared" si="47"/>
        <v>0</v>
      </c>
      <c r="U203" s="3">
        <f t="shared" si="48"/>
        <v>0</v>
      </c>
      <c r="V203" s="3">
        <f t="shared" si="45"/>
        <v>0</v>
      </c>
      <c r="W203" s="3">
        <v>0</v>
      </c>
      <c r="X203" s="3">
        <f t="shared" si="41"/>
        <v>0</v>
      </c>
      <c r="Y203" s="3">
        <f t="shared" si="46"/>
        <v>0</v>
      </c>
      <c r="Z203" t="b">
        <f t="shared" si="42"/>
        <v>1</v>
      </c>
      <c r="AA203">
        <v>3</v>
      </c>
      <c r="AB203" t="str">
        <f>VLOOKUP(C203,'Feedstock source'!$A$1:$B$8,2,FALSE)</f>
        <v>wood</v>
      </c>
      <c r="AC203" t="str">
        <f>VLOOKUP($F203,'PAHs abbreviations'!$A$2:$B$17,2,FALSE)</f>
        <v>B(k)F</v>
      </c>
    </row>
    <row r="204" spans="1:29">
      <c r="A204" t="s">
        <v>21</v>
      </c>
      <c r="B204" t="s">
        <v>21</v>
      </c>
      <c r="C204" t="s">
        <v>37</v>
      </c>
      <c r="D204">
        <v>800</v>
      </c>
      <c r="E204" t="s">
        <v>15</v>
      </c>
      <c r="F204" t="s">
        <v>56</v>
      </c>
      <c r="G204" t="s">
        <v>46</v>
      </c>
      <c r="H204" s="3">
        <v>17</v>
      </c>
      <c r="I204" s="3">
        <f t="shared" si="43"/>
        <v>17</v>
      </c>
      <c r="J204" t="s">
        <v>25</v>
      </c>
      <c r="K204" s="3" t="s">
        <v>26</v>
      </c>
      <c r="L204" s="3" t="s">
        <v>26</v>
      </c>
      <c r="M204" s="3" t="s">
        <v>26</v>
      </c>
      <c r="N204" s="1" t="s">
        <v>175</v>
      </c>
      <c r="O204" s="1" t="s">
        <v>175</v>
      </c>
      <c r="P204" t="b">
        <f>IF(COUNTIF(carcinogens!$A$2:$A$35,F204),TRUE,FALSE)</f>
        <v>1</v>
      </c>
      <c r="Q204" t="b">
        <f t="shared" si="40"/>
        <v>0</v>
      </c>
      <c r="R204" t="b">
        <f t="shared" si="44"/>
        <v>0</v>
      </c>
      <c r="S204" s="3">
        <f t="shared" si="39"/>
        <v>0</v>
      </c>
      <c r="T204" s="3">
        <f t="shared" si="47"/>
        <v>0</v>
      </c>
      <c r="U204" s="3">
        <f t="shared" si="48"/>
        <v>0</v>
      </c>
      <c r="V204" s="3">
        <f t="shared" si="45"/>
        <v>0</v>
      </c>
      <c r="W204" s="3">
        <v>0</v>
      </c>
      <c r="X204" s="3">
        <f t="shared" si="41"/>
        <v>17</v>
      </c>
      <c r="Y204" s="3">
        <f t="shared" si="46"/>
        <v>1.7000000000000001E-2</v>
      </c>
      <c r="Z204" t="b">
        <f t="shared" si="42"/>
        <v>1</v>
      </c>
      <c r="AA204">
        <v>3</v>
      </c>
      <c r="AB204" t="str">
        <f>VLOOKUP(C204,'Feedstock source'!$A$1:$B$8,2,FALSE)</f>
        <v>wood</v>
      </c>
      <c r="AC204" t="str">
        <f>VLOOKUP($F204,'PAHs abbreviations'!$A$2:$B$17,2,FALSE)</f>
        <v>Cry</v>
      </c>
    </row>
    <row r="205" spans="1:29">
      <c r="A205" t="s">
        <v>21</v>
      </c>
      <c r="B205" t="s">
        <v>21</v>
      </c>
      <c r="C205" t="s">
        <v>37</v>
      </c>
      <c r="D205">
        <v>800</v>
      </c>
      <c r="E205" t="s">
        <v>15</v>
      </c>
      <c r="F205" t="s">
        <v>62</v>
      </c>
      <c r="G205" t="s">
        <v>46</v>
      </c>
      <c r="H205" s="3" t="s">
        <v>26</v>
      </c>
      <c r="I205" s="3" t="str">
        <f t="shared" si="43"/>
        <v>&lt; 1</v>
      </c>
      <c r="J205" t="s">
        <v>25</v>
      </c>
      <c r="K205" s="3" t="s">
        <v>26</v>
      </c>
      <c r="L205" s="3" t="s">
        <v>26</v>
      </c>
      <c r="M205" s="3" t="s">
        <v>26</v>
      </c>
      <c r="N205" s="1" t="s">
        <v>175</v>
      </c>
      <c r="O205" s="1" t="s">
        <v>175</v>
      </c>
      <c r="P205" t="b">
        <f>IF(COUNTIF(carcinogens!$A$2:$A$35,F205),TRUE,FALSE)</f>
        <v>1</v>
      </c>
      <c r="Q205" t="b">
        <f t="shared" si="40"/>
        <v>1</v>
      </c>
      <c r="R205" t="b">
        <f t="shared" si="44"/>
        <v>1</v>
      </c>
      <c r="S205" s="3">
        <f t="shared" si="39"/>
        <v>0</v>
      </c>
      <c r="T205" s="3">
        <f t="shared" si="47"/>
        <v>0</v>
      </c>
      <c r="U205" s="3">
        <f t="shared" si="48"/>
        <v>0</v>
      </c>
      <c r="V205" s="3">
        <f t="shared" si="45"/>
        <v>0</v>
      </c>
      <c r="W205" s="3">
        <v>0</v>
      </c>
      <c r="X205" s="3">
        <f t="shared" si="41"/>
        <v>0</v>
      </c>
      <c r="Y205" s="3">
        <f t="shared" si="46"/>
        <v>0</v>
      </c>
      <c r="Z205" t="b">
        <f t="shared" si="42"/>
        <v>1</v>
      </c>
      <c r="AA205">
        <v>3</v>
      </c>
      <c r="AB205" t="str">
        <f>VLOOKUP(C205,'Feedstock source'!$A$1:$B$8,2,FALSE)</f>
        <v>wood</v>
      </c>
      <c r="AC205" t="str">
        <f>VLOOKUP($F205,'PAHs abbreviations'!$A$2:$B$17,2,FALSE)</f>
        <v>DB(ah)A</v>
      </c>
    </row>
    <row r="206" spans="1:29">
      <c r="A206" t="s">
        <v>21</v>
      </c>
      <c r="B206" t="s">
        <v>21</v>
      </c>
      <c r="C206" t="s">
        <v>37</v>
      </c>
      <c r="D206">
        <v>800</v>
      </c>
      <c r="E206" t="s">
        <v>15</v>
      </c>
      <c r="F206" t="s">
        <v>53</v>
      </c>
      <c r="G206" t="s">
        <v>46</v>
      </c>
      <c r="H206" s="3">
        <v>863</v>
      </c>
      <c r="I206" s="3">
        <f t="shared" si="43"/>
        <v>863</v>
      </c>
      <c r="J206" t="s">
        <v>25</v>
      </c>
      <c r="K206" s="3" t="s">
        <v>26</v>
      </c>
      <c r="L206" s="3" t="s">
        <v>28</v>
      </c>
      <c r="M206" s="3" t="s">
        <v>26</v>
      </c>
      <c r="N206" s="1" t="s">
        <v>175</v>
      </c>
      <c r="O206" s="1" t="s">
        <v>175</v>
      </c>
      <c r="P206" t="b">
        <f>IF(COUNTIF(carcinogens!$A$2:$A$35,F206),TRUE,FALSE)</f>
        <v>0</v>
      </c>
      <c r="Q206" t="b">
        <f t="shared" si="40"/>
        <v>0</v>
      </c>
      <c r="R206" t="b">
        <f t="shared" si="44"/>
        <v>0</v>
      </c>
      <c r="S206" s="3">
        <f t="shared" si="39"/>
        <v>0</v>
      </c>
      <c r="T206" s="3">
        <f t="shared" si="47"/>
        <v>0</v>
      </c>
      <c r="U206" s="3">
        <f t="shared" si="48"/>
        <v>0</v>
      </c>
      <c r="V206" s="3">
        <f t="shared" si="45"/>
        <v>0</v>
      </c>
      <c r="W206" s="3">
        <v>0</v>
      </c>
      <c r="X206" s="3">
        <f t="shared" si="41"/>
        <v>863</v>
      </c>
      <c r="Y206" s="3">
        <f t="shared" si="46"/>
        <v>0.86299999999999999</v>
      </c>
      <c r="Z206" t="b">
        <f t="shared" si="42"/>
        <v>1</v>
      </c>
      <c r="AA206">
        <v>3</v>
      </c>
      <c r="AB206" t="str">
        <f>VLOOKUP(C206,'Feedstock source'!$A$1:$B$8,2,FALSE)</f>
        <v>wood</v>
      </c>
      <c r="AC206" t="str">
        <f>VLOOKUP($F206,'PAHs abbreviations'!$A$2:$B$17,2,FALSE)</f>
        <v>Flt</v>
      </c>
    </row>
    <row r="207" spans="1:29">
      <c r="A207" t="s">
        <v>21</v>
      </c>
      <c r="B207" t="s">
        <v>21</v>
      </c>
      <c r="C207" t="s">
        <v>37</v>
      </c>
      <c r="D207">
        <v>800</v>
      </c>
      <c r="E207" t="s">
        <v>15</v>
      </c>
      <c r="F207" t="s">
        <v>50</v>
      </c>
      <c r="G207" t="s">
        <v>46</v>
      </c>
      <c r="H207" s="3">
        <v>698</v>
      </c>
      <c r="I207" s="3">
        <f t="shared" si="43"/>
        <v>698</v>
      </c>
      <c r="J207" t="s">
        <v>25</v>
      </c>
      <c r="K207" s="3" t="s">
        <v>28</v>
      </c>
      <c r="L207" s="3" t="s">
        <v>28</v>
      </c>
      <c r="M207" s="3" t="s">
        <v>28</v>
      </c>
      <c r="N207" s="1" t="s">
        <v>175</v>
      </c>
      <c r="O207" s="1" t="s">
        <v>175</v>
      </c>
      <c r="P207" t="b">
        <f>IF(COUNTIF(carcinogens!$A$2:$A$35,F207),TRUE,FALSE)</f>
        <v>0</v>
      </c>
      <c r="Q207" t="b">
        <f t="shared" si="40"/>
        <v>0</v>
      </c>
      <c r="R207" t="b">
        <f t="shared" si="44"/>
        <v>0</v>
      </c>
      <c r="S207" s="3">
        <f t="shared" si="39"/>
        <v>0</v>
      </c>
      <c r="T207" s="3">
        <f t="shared" si="47"/>
        <v>0</v>
      </c>
      <c r="U207" s="3">
        <f t="shared" si="48"/>
        <v>0</v>
      </c>
      <c r="V207" s="3">
        <f t="shared" si="45"/>
        <v>0</v>
      </c>
      <c r="W207" s="3">
        <v>0</v>
      </c>
      <c r="X207" s="3">
        <f t="shared" si="41"/>
        <v>698</v>
      </c>
      <c r="Y207" s="3">
        <f t="shared" si="46"/>
        <v>0.69799999999999995</v>
      </c>
      <c r="Z207" t="b">
        <f t="shared" si="42"/>
        <v>1</v>
      </c>
      <c r="AA207">
        <v>3</v>
      </c>
      <c r="AB207" t="str">
        <f>VLOOKUP(C207,'Feedstock source'!$A$1:$B$8,2,FALSE)</f>
        <v>wood</v>
      </c>
      <c r="AC207" t="str">
        <f>VLOOKUP($F207,'PAHs abbreviations'!$A$2:$B$17,2,FALSE)</f>
        <v>Flu</v>
      </c>
    </row>
    <row r="208" spans="1:29">
      <c r="A208" t="s">
        <v>21</v>
      </c>
      <c r="B208" t="s">
        <v>21</v>
      </c>
      <c r="C208" t="s">
        <v>37</v>
      </c>
      <c r="D208">
        <v>800</v>
      </c>
      <c r="E208" t="s">
        <v>15</v>
      </c>
      <c r="F208" t="s">
        <v>60</v>
      </c>
      <c r="G208" t="s">
        <v>46</v>
      </c>
      <c r="H208" s="3" t="s">
        <v>26</v>
      </c>
      <c r="I208" s="3" t="str">
        <f t="shared" si="43"/>
        <v>&lt; 1</v>
      </c>
      <c r="J208" t="s">
        <v>25</v>
      </c>
      <c r="K208" s="3" t="s">
        <v>26</v>
      </c>
      <c r="L208" s="3" t="s">
        <v>26</v>
      </c>
      <c r="M208" s="3" t="s">
        <v>26</v>
      </c>
      <c r="N208" s="1" t="s">
        <v>175</v>
      </c>
      <c r="O208" s="1" t="s">
        <v>175</v>
      </c>
      <c r="P208" t="b">
        <f>IF(COUNTIF(carcinogens!$A$2:$A$35,F208),TRUE,FALSE)</f>
        <v>1</v>
      </c>
      <c r="Q208" t="b">
        <f t="shared" si="40"/>
        <v>1</v>
      </c>
      <c r="R208" t="b">
        <f t="shared" si="44"/>
        <v>1</v>
      </c>
      <c r="S208" s="3">
        <f t="shared" si="39"/>
        <v>0</v>
      </c>
      <c r="T208" s="3">
        <f t="shared" si="47"/>
        <v>0</v>
      </c>
      <c r="U208" s="3">
        <f t="shared" si="48"/>
        <v>0</v>
      </c>
      <c r="V208" s="3">
        <f t="shared" si="45"/>
        <v>0</v>
      </c>
      <c r="W208" s="3">
        <v>0</v>
      </c>
      <c r="X208" s="3">
        <f t="shared" si="41"/>
        <v>0</v>
      </c>
      <c r="Y208" s="3">
        <f t="shared" si="46"/>
        <v>0</v>
      </c>
      <c r="Z208" t="b">
        <f t="shared" si="42"/>
        <v>1</v>
      </c>
      <c r="AA208">
        <v>3</v>
      </c>
      <c r="AB208" t="str">
        <f>VLOOKUP(C208,'Feedstock source'!$A$1:$B$8,2,FALSE)</f>
        <v>wood</v>
      </c>
      <c r="AC208" t="str">
        <f>VLOOKUP($F208,'PAHs abbreviations'!$A$2:$B$17,2,FALSE)</f>
        <v>IP</v>
      </c>
    </row>
    <row r="209" spans="1:29">
      <c r="A209" t="s">
        <v>21</v>
      </c>
      <c r="B209" t="s">
        <v>21</v>
      </c>
      <c r="C209" t="s">
        <v>37</v>
      </c>
      <c r="D209">
        <v>800</v>
      </c>
      <c r="E209" t="s">
        <v>15</v>
      </c>
      <c r="F209" t="s">
        <v>47</v>
      </c>
      <c r="G209" t="s">
        <v>46</v>
      </c>
      <c r="H209" s="3">
        <v>867</v>
      </c>
      <c r="I209" s="3">
        <f t="shared" si="43"/>
        <v>867</v>
      </c>
      <c r="J209" t="s">
        <v>25</v>
      </c>
      <c r="K209" s="3">
        <v>24</v>
      </c>
      <c r="L209" s="3">
        <v>15</v>
      </c>
      <c r="M209" s="3">
        <v>11</v>
      </c>
      <c r="N209" s="1" t="s">
        <v>175</v>
      </c>
      <c r="O209" s="1" t="s">
        <v>175</v>
      </c>
      <c r="P209" t="b">
        <f>IF(COUNTIF(carcinogens!$A$2:$A$35,F209),TRUE,FALSE)</f>
        <v>0</v>
      </c>
      <c r="Q209" t="b">
        <f t="shared" si="40"/>
        <v>0</v>
      </c>
      <c r="R209" t="b">
        <f t="shared" si="44"/>
        <v>0</v>
      </c>
      <c r="S209" s="3">
        <f t="shared" si="39"/>
        <v>24</v>
      </c>
      <c r="T209" s="3">
        <f t="shared" si="47"/>
        <v>15</v>
      </c>
      <c r="U209" s="3">
        <f t="shared" si="48"/>
        <v>11</v>
      </c>
      <c r="V209" s="3">
        <f t="shared" si="45"/>
        <v>16.666666666666668</v>
      </c>
      <c r="W209" s="3">
        <f>_xlfn.STDEV.S(S209:U209)</f>
        <v>6.6583281184793917</v>
      </c>
      <c r="X209" s="3">
        <f t="shared" si="41"/>
        <v>850.33333333333337</v>
      </c>
      <c r="Y209" s="3">
        <f t="shared" si="46"/>
        <v>0.85033333333333339</v>
      </c>
      <c r="Z209" t="b">
        <f t="shared" si="42"/>
        <v>0</v>
      </c>
      <c r="AA209">
        <v>3</v>
      </c>
      <c r="AB209" t="str">
        <f>VLOOKUP(C209,'Feedstock source'!$A$1:$B$8,2,FALSE)</f>
        <v>wood</v>
      </c>
      <c r="AC209" t="str">
        <f>VLOOKUP($F209,'PAHs abbreviations'!$A$2:$B$17,2,FALSE)</f>
        <v>Nap</v>
      </c>
    </row>
    <row r="210" spans="1:29">
      <c r="A210" t="s">
        <v>21</v>
      </c>
      <c r="B210" t="s">
        <v>21</v>
      </c>
      <c r="C210" t="s">
        <v>37</v>
      </c>
      <c r="D210">
        <v>800</v>
      </c>
      <c r="E210" t="s">
        <v>15</v>
      </c>
      <c r="F210" t="s">
        <v>51</v>
      </c>
      <c r="G210" t="s">
        <v>46</v>
      </c>
      <c r="H210" s="3">
        <v>397</v>
      </c>
      <c r="I210" s="3">
        <f t="shared" si="43"/>
        <v>397</v>
      </c>
      <c r="J210" t="s">
        <v>25</v>
      </c>
      <c r="K210" s="3">
        <v>10</v>
      </c>
      <c r="L210" s="3">
        <v>7.5</v>
      </c>
      <c r="M210" s="3">
        <v>6.7</v>
      </c>
      <c r="N210" s="1" t="s">
        <v>175</v>
      </c>
      <c r="O210" s="1" t="s">
        <v>175</v>
      </c>
      <c r="P210" t="b">
        <f>IF(COUNTIF(carcinogens!$A$2:$A$35,F210),TRUE,FALSE)</f>
        <v>0</v>
      </c>
      <c r="Q210" t="b">
        <f t="shared" si="40"/>
        <v>0</v>
      </c>
      <c r="R210" t="b">
        <f t="shared" si="44"/>
        <v>0</v>
      </c>
      <c r="S210" s="3">
        <f t="shared" si="39"/>
        <v>10</v>
      </c>
      <c r="T210" s="3">
        <f t="shared" si="47"/>
        <v>7.5</v>
      </c>
      <c r="U210" s="3">
        <f t="shared" si="48"/>
        <v>6.7</v>
      </c>
      <c r="V210" s="3">
        <f t="shared" si="45"/>
        <v>8.0666666666666664</v>
      </c>
      <c r="W210" s="3">
        <f>_xlfn.STDEV.S(S210:U210)</f>
        <v>1.7214335111567116</v>
      </c>
      <c r="X210" s="3">
        <f t="shared" si="41"/>
        <v>388.93333333333334</v>
      </c>
      <c r="Y210" s="3">
        <f t="shared" si="46"/>
        <v>0.38893333333333335</v>
      </c>
      <c r="Z210" t="b">
        <f t="shared" si="42"/>
        <v>0</v>
      </c>
      <c r="AA210">
        <v>3</v>
      </c>
      <c r="AB210" t="str">
        <f>VLOOKUP(C210,'Feedstock source'!$A$1:$B$8,2,FALSE)</f>
        <v>wood</v>
      </c>
      <c r="AC210" t="str">
        <f>VLOOKUP($F210,'PAHs abbreviations'!$A$2:$B$17,2,FALSE)</f>
        <v>Phen</v>
      </c>
    </row>
    <row r="211" spans="1:29">
      <c r="A211" t="s">
        <v>21</v>
      </c>
      <c r="B211" t="s">
        <v>21</v>
      </c>
      <c r="C211" t="s">
        <v>37</v>
      </c>
      <c r="D211">
        <v>800</v>
      </c>
      <c r="E211" t="s">
        <v>15</v>
      </c>
      <c r="F211" t="s">
        <v>54</v>
      </c>
      <c r="G211" t="s">
        <v>46</v>
      </c>
      <c r="H211" s="3">
        <v>1560</v>
      </c>
      <c r="I211" s="3">
        <f t="shared" si="43"/>
        <v>1560</v>
      </c>
      <c r="J211" t="s">
        <v>25</v>
      </c>
      <c r="K211" s="3" t="s">
        <v>28</v>
      </c>
      <c r="L211" s="3" t="s">
        <v>28</v>
      </c>
      <c r="M211" s="3" t="s">
        <v>26</v>
      </c>
      <c r="N211" s="1" t="s">
        <v>175</v>
      </c>
      <c r="O211" s="1" t="s">
        <v>175</v>
      </c>
      <c r="P211" t="b">
        <f>IF(COUNTIF(carcinogens!$A$2:$A$35,F211),TRUE,FALSE)</f>
        <v>0</v>
      </c>
      <c r="Q211" t="b">
        <f t="shared" si="40"/>
        <v>0</v>
      </c>
      <c r="R211" t="b">
        <f t="shared" si="44"/>
        <v>0</v>
      </c>
      <c r="S211" s="3">
        <f t="shared" si="39"/>
        <v>0</v>
      </c>
      <c r="T211" s="3">
        <f t="shared" si="47"/>
        <v>0</v>
      </c>
      <c r="U211" s="3">
        <f t="shared" si="48"/>
        <v>0</v>
      </c>
      <c r="V211" s="3">
        <f t="shared" si="45"/>
        <v>0</v>
      </c>
      <c r="W211" s="3">
        <v>0</v>
      </c>
      <c r="X211" s="3">
        <f t="shared" si="41"/>
        <v>1560</v>
      </c>
      <c r="Y211" s="3">
        <f t="shared" si="46"/>
        <v>1.56</v>
      </c>
      <c r="Z211" t="b">
        <f t="shared" si="42"/>
        <v>1</v>
      </c>
      <c r="AA211">
        <v>3</v>
      </c>
      <c r="AB211" t="str">
        <f>VLOOKUP(C211,'Feedstock source'!$A$1:$B$8,2,FALSE)</f>
        <v>wood</v>
      </c>
      <c r="AC211" t="str">
        <f>VLOOKUP($F211,'PAHs abbreviations'!$A$2:$B$17,2,FALSE)</f>
        <v>Pyr</v>
      </c>
    </row>
  </sheetData>
  <autoFilter ref="A1:AC211" xr:uid="{00000000-0001-0000-0300-000000000000}"/>
  <sortState xmlns:xlrd2="http://schemas.microsoft.com/office/spreadsheetml/2017/richdata2" ref="A2:Q211">
    <sortCondition ref="G2:G211"/>
    <sortCondition ref="F2:F211"/>
    <sortCondition ref="A2:A211"/>
  </sortState>
  <phoneticPr fontId="8" type="noConversion"/>
  <pageMargins left="0.78740157499999996" right="0.78740157499999996" top="0.984251969" bottom="0.984251969" header="0.4921259845" footer="0.4921259845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AE298"/>
  <sheetViews>
    <sheetView zoomScaleNormal="100" workbookViewId="0">
      <selection activeCell="D266" sqref="D266:D298"/>
    </sheetView>
  </sheetViews>
  <sheetFormatPr defaultColWidth="11.5703125" defaultRowHeight="12.75"/>
  <cols>
    <col min="1" max="1" width="11.140625" bestFit="1" customWidth="1"/>
    <col min="2" max="2" width="17.28515625" bestFit="1" customWidth="1"/>
    <col min="3" max="5" width="12.7109375" customWidth="1"/>
    <col min="6" max="6" width="19.7109375" bestFit="1" customWidth="1"/>
    <col min="7" max="7" width="12.7109375" customWidth="1"/>
    <col min="8" max="10" width="12.7109375" style="3" customWidth="1"/>
    <col min="11" max="11" width="12.7109375" customWidth="1"/>
    <col min="12" max="14" width="12.7109375" style="3" customWidth="1"/>
    <col min="15" max="15" width="12.7109375" customWidth="1"/>
    <col min="21" max="27" width="11.5703125" style="3"/>
  </cols>
  <sheetData>
    <row r="1" spans="1:31">
      <c r="A1" t="s">
        <v>67</v>
      </c>
      <c r="B1" t="s">
        <v>121</v>
      </c>
      <c r="C1" t="s">
        <v>74</v>
      </c>
      <c r="D1" t="s">
        <v>120</v>
      </c>
      <c r="E1" t="s">
        <v>73</v>
      </c>
      <c r="F1" t="s">
        <v>69</v>
      </c>
      <c r="G1" t="s">
        <v>75</v>
      </c>
      <c r="H1" s="3" t="s">
        <v>191</v>
      </c>
      <c r="I1" s="3" t="s">
        <v>70</v>
      </c>
      <c r="J1" s="3" t="s">
        <v>181</v>
      </c>
      <c r="K1" t="s">
        <v>78</v>
      </c>
      <c r="L1" s="3" t="s">
        <v>166</v>
      </c>
      <c r="M1" s="3" t="s">
        <v>167</v>
      </c>
      <c r="N1" s="3" t="s">
        <v>168</v>
      </c>
      <c r="O1" s="1" t="s">
        <v>139</v>
      </c>
      <c r="P1" s="1" t="s">
        <v>173</v>
      </c>
      <c r="Q1" s="1" t="s">
        <v>218</v>
      </c>
      <c r="R1" s="1" t="s">
        <v>179</v>
      </c>
      <c r="S1" s="2" t="s">
        <v>180</v>
      </c>
      <c r="T1" s="2" t="s">
        <v>187</v>
      </c>
      <c r="U1" s="8" t="s">
        <v>184</v>
      </c>
      <c r="V1" s="8" t="s">
        <v>185</v>
      </c>
      <c r="W1" s="8" t="s">
        <v>186</v>
      </c>
      <c r="X1" s="9" t="s">
        <v>215</v>
      </c>
      <c r="Y1" s="9" t="s">
        <v>216</v>
      </c>
      <c r="Z1" s="9" t="s">
        <v>217</v>
      </c>
      <c r="AA1" s="9" t="s">
        <v>270</v>
      </c>
      <c r="AB1" s="1" t="s">
        <v>183</v>
      </c>
      <c r="AC1" s="2" t="s">
        <v>192</v>
      </c>
      <c r="AD1" s="2" t="s">
        <v>193</v>
      </c>
      <c r="AE1" s="4" t="s">
        <v>212</v>
      </c>
    </row>
    <row r="2" spans="1:31">
      <c r="A2" t="s">
        <v>126</v>
      </c>
      <c r="B2" t="s">
        <v>126</v>
      </c>
      <c r="C2" s="1" t="s">
        <v>134</v>
      </c>
      <c r="D2">
        <v>500</v>
      </c>
      <c r="E2" s="1" t="s">
        <v>23</v>
      </c>
      <c r="F2" t="s">
        <v>77</v>
      </c>
      <c r="G2" s="1" t="s">
        <v>76</v>
      </c>
      <c r="H2" s="3" t="s">
        <v>99</v>
      </c>
      <c r="I2" s="3" t="str">
        <f t="shared" ref="I2:I65" si="0">IF(ISNUMBER(H2),H2*3,H2)</f>
        <v>&lt; 0.5</v>
      </c>
      <c r="J2" s="3">
        <v>0.5</v>
      </c>
      <c r="K2" t="str">
        <f t="shared" ref="K2:K65" si="1">IF(G2="PAH","ng/sample","pg/sample")</f>
        <v>pg/sample</v>
      </c>
      <c r="L2" s="3" t="s">
        <v>99</v>
      </c>
      <c r="O2" s="1" t="s">
        <v>169</v>
      </c>
      <c r="P2" s="1" t="s">
        <v>175</v>
      </c>
      <c r="Q2" s="1" t="s">
        <v>175</v>
      </c>
      <c r="R2" t="b">
        <f>IF(COUNTIF(carcinogens!$A$2:$A$35,F2),TRUE,FALSE)</f>
        <v>1</v>
      </c>
      <c r="S2" t="b">
        <f>IF(ISNUMBER(I2),FALSE,TRUE)</f>
        <v>1</v>
      </c>
      <c r="T2" t="b">
        <f>IF(ISNUMBER(J2),FALSE,TRUE)</f>
        <v>0</v>
      </c>
      <c r="U2" s="3">
        <f t="shared" ref="U2:U65" si="2">IF(ISNUMBER(L2),L2,0)</f>
        <v>0</v>
      </c>
      <c r="X2" s="3">
        <f t="shared" ref="X2:X65" si="3">AVERAGE(U2:W2)</f>
        <v>0</v>
      </c>
      <c r="Y2" s="3">
        <v>0</v>
      </c>
      <c r="Z2" s="3">
        <f t="shared" ref="Z2:Z65" si="4">IF(ISNUMBER(I2),I2-X2,0)</f>
        <v>0</v>
      </c>
      <c r="AA2" s="3">
        <f t="shared" ref="AA2:AA65" si="5">Z2/1000</f>
        <v>0</v>
      </c>
      <c r="AB2" t="b">
        <f t="shared" ref="AB2:AB65" si="6">IF(ISNUMBER(L2),FALSE,TRUE)</f>
        <v>1</v>
      </c>
      <c r="AC2">
        <v>1</v>
      </c>
      <c r="AD2" t="str">
        <f>VLOOKUP(C2,'Feedstock source'!$A$1:$B$8,2,FALSE)</f>
        <v>sludge</v>
      </c>
      <c r="AE2" t="e">
        <f>VLOOKUP($F2,'PAHs abbreviations'!$A$2:$B$17,2,FALSE)</f>
        <v>#N/A</v>
      </c>
    </row>
    <row r="3" spans="1:31">
      <c r="A3" t="s">
        <v>126</v>
      </c>
      <c r="B3" t="s">
        <v>126</v>
      </c>
      <c r="C3" s="1" t="s">
        <v>134</v>
      </c>
      <c r="D3">
        <v>500</v>
      </c>
      <c r="E3" s="1" t="s">
        <v>23</v>
      </c>
      <c r="F3" t="s">
        <v>79</v>
      </c>
      <c r="G3" s="1" t="s">
        <v>76</v>
      </c>
      <c r="H3" s="3" t="s">
        <v>99</v>
      </c>
      <c r="I3" s="3" t="str">
        <f t="shared" si="0"/>
        <v>&lt; 0.5</v>
      </c>
      <c r="J3" s="3">
        <v>0.5</v>
      </c>
      <c r="K3" t="str">
        <f t="shared" si="1"/>
        <v>pg/sample</v>
      </c>
      <c r="L3" s="3" t="s">
        <v>99</v>
      </c>
      <c r="O3" s="1" t="s">
        <v>169</v>
      </c>
      <c r="P3" s="1" t="s">
        <v>175</v>
      </c>
      <c r="Q3" s="1" t="s">
        <v>175</v>
      </c>
      <c r="R3" t="b">
        <f>IF(COUNTIF(carcinogens!$A$2:$A$35,F3),TRUE,FALSE)</f>
        <v>1</v>
      </c>
      <c r="S3" t="b">
        <f t="shared" ref="S3:S66" si="7">IF(ISNUMBER(I3),FALSE,TRUE)</f>
        <v>1</v>
      </c>
      <c r="T3" t="b">
        <f t="shared" ref="T3:T18" si="8">IF(ISNUMBER(J3),FALSE,TRUE)</f>
        <v>0</v>
      </c>
      <c r="U3" s="3">
        <f t="shared" si="2"/>
        <v>0</v>
      </c>
      <c r="X3" s="3">
        <f t="shared" si="3"/>
        <v>0</v>
      </c>
      <c r="Y3" s="3">
        <v>0</v>
      </c>
      <c r="Z3" s="3">
        <f t="shared" si="4"/>
        <v>0</v>
      </c>
      <c r="AA3" s="3">
        <f t="shared" si="5"/>
        <v>0</v>
      </c>
      <c r="AB3" t="b">
        <f t="shared" si="6"/>
        <v>1</v>
      </c>
      <c r="AC3">
        <v>1</v>
      </c>
      <c r="AD3" t="str">
        <f>VLOOKUP(C3,'Feedstock source'!$A$1:$B$8,2,FALSE)</f>
        <v>sludge</v>
      </c>
      <c r="AE3" t="e">
        <f>VLOOKUP($F3,'PAHs abbreviations'!$A$2:$B$17,2,FALSE)</f>
        <v>#N/A</v>
      </c>
    </row>
    <row r="4" spans="1:31">
      <c r="A4" t="s">
        <v>126</v>
      </c>
      <c r="B4" t="s">
        <v>126</v>
      </c>
      <c r="C4" s="1" t="s">
        <v>134</v>
      </c>
      <c r="D4">
        <v>500</v>
      </c>
      <c r="E4" s="1" t="s">
        <v>23</v>
      </c>
      <c r="F4" t="s">
        <v>80</v>
      </c>
      <c r="G4" s="1" t="s">
        <v>76</v>
      </c>
      <c r="H4" s="3" t="s">
        <v>99</v>
      </c>
      <c r="I4" s="3" t="str">
        <f t="shared" si="0"/>
        <v>&lt; 0.5</v>
      </c>
      <c r="J4" s="3">
        <v>0.5</v>
      </c>
      <c r="K4" t="str">
        <f t="shared" si="1"/>
        <v>pg/sample</v>
      </c>
      <c r="L4" s="3" t="s">
        <v>99</v>
      </c>
      <c r="O4" s="1" t="s">
        <v>169</v>
      </c>
      <c r="P4" s="1" t="s">
        <v>175</v>
      </c>
      <c r="Q4" s="1" t="s">
        <v>175</v>
      </c>
      <c r="R4" t="b">
        <f>IF(COUNTIF(carcinogens!$A$2:$A$35,F4),TRUE,FALSE)</f>
        <v>1</v>
      </c>
      <c r="S4" t="b">
        <f t="shared" si="7"/>
        <v>1</v>
      </c>
      <c r="T4" t="b">
        <f t="shared" si="8"/>
        <v>0</v>
      </c>
      <c r="U4" s="3">
        <f t="shared" si="2"/>
        <v>0</v>
      </c>
      <c r="X4" s="3">
        <f t="shared" si="3"/>
        <v>0</v>
      </c>
      <c r="Y4" s="3">
        <v>0</v>
      </c>
      <c r="Z4" s="3">
        <f t="shared" si="4"/>
        <v>0</v>
      </c>
      <c r="AA4" s="3">
        <f t="shared" si="5"/>
        <v>0</v>
      </c>
      <c r="AB4" t="b">
        <f t="shared" si="6"/>
        <v>1</v>
      </c>
      <c r="AC4">
        <v>1</v>
      </c>
      <c r="AD4" t="str">
        <f>VLOOKUP(C4,'Feedstock source'!$A$1:$B$8,2,FALSE)</f>
        <v>sludge</v>
      </c>
      <c r="AE4" t="e">
        <f>VLOOKUP($F4,'PAHs abbreviations'!$A$2:$B$17,2,FALSE)</f>
        <v>#N/A</v>
      </c>
    </row>
    <row r="5" spans="1:31">
      <c r="A5" t="s">
        <v>126</v>
      </c>
      <c r="B5" t="s">
        <v>126</v>
      </c>
      <c r="C5" s="1" t="s">
        <v>134</v>
      </c>
      <c r="D5">
        <v>500</v>
      </c>
      <c r="E5" s="1" t="s">
        <v>23</v>
      </c>
      <c r="F5" t="s">
        <v>81</v>
      </c>
      <c r="G5" s="1" t="s">
        <v>76</v>
      </c>
      <c r="H5" s="3" t="s">
        <v>99</v>
      </c>
      <c r="I5" s="3" t="str">
        <f t="shared" si="0"/>
        <v>&lt; 0.5</v>
      </c>
      <c r="J5" s="3">
        <v>0.5</v>
      </c>
      <c r="K5" t="str">
        <f t="shared" si="1"/>
        <v>pg/sample</v>
      </c>
      <c r="L5" s="3" t="s">
        <v>99</v>
      </c>
      <c r="O5" s="1" t="s">
        <v>169</v>
      </c>
      <c r="P5" s="1" t="s">
        <v>175</v>
      </c>
      <c r="Q5" s="1" t="s">
        <v>175</v>
      </c>
      <c r="R5" t="b">
        <f>IF(COUNTIF(carcinogens!$A$2:$A$35,F5),TRUE,FALSE)</f>
        <v>1</v>
      </c>
      <c r="S5" t="b">
        <f t="shared" si="7"/>
        <v>1</v>
      </c>
      <c r="T5" t="b">
        <f t="shared" si="8"/>
        <v>0</v>
      </c>
      <c r="U5" s="3">
        <f t="shared" si="2"/>
        <v>0</v>
      </c>
      <c r="X5" s="3">
        <f t="shared" si="3"/>
        <v>0</v>
      </c>
      <c r="Y5" s="3">
        <v>0</v>
      </c>
      <c r="Z5" s="3">
        <f t="shared" si="4"/>
        <v>0</v>
      </c>
      <c r="AA5" s="3">
        <f t="shared" si="5"/>
        <v>0</v>
      </c>
      <c r="AB5" t="b">
        <f t="shared" si="6"/>
        <v>1</v>
      </c>
      <c r="AC5">
        <v>1</v>
      </c>
      <c r="AD5" t="str">
        <f>VLOOKUP(C5,'Feedstock source'!$A$1:$B$8,2,FALSE)</f>
        <v>sludge</v>
      </c>
      <c r="AE5" t="e">
        <f>VLOOKUP($F5,'PAHs abbreviations'!$A$2:$B$17,2,FALSE)</f>
        <v>#N/A</v>
      </c>
    </row>
    <row r="6" spans="1:31">
      <c r="A6" t="s">
        <v>126</v>
      </c>
      <c r="B6" t="s">
        <v>126</v>
      </c>
      <c r="C6" s="1" t="s">
        <v>134</v>
      </c>
      <c r="D6">
        <v>500</v>
      </c>
      <c r="E6" s="1" t="s">
        <v>23</v>
      </c>
      <c r="F6" t="s">
        <v>82</v>
      </c>
      <c r="G6" s="1" t="s">
        <v>76</v>
      </c>
      <c r="H6" s="3" t="s">
        <v>99</v>
      </c>
      <c r="I6" s="3" t="str">
        <f t="shared" si="0"/>
        <v>&lt; 0.5</v>
      </c>
      <c r="J6" s="3">
        <v>0.5</v>
      </c>
      <c r="K6" t="str">
        <f t="shared" si="1"/>
        <v>pg/sample</v>
      </c>
      <c r="L6" s="3" t="s">
        <v>99</v>
      </c>
      <c r="O6" s="1" t="s">
        <v>169</v>
      </c>
      <c r="P6" s="1" t="s">
        <v>175</v>
      </c>
      <c r="Q6" s="1" t="s">
        <v>175</v>
      </c>
      <c r="R6" t="b">
        <f>IF(COUNTIF(carcinogens!$A$2:$A$35,F6),TRUE,FALSE)</f>
        <v>1</v>
      </c>
      <c r="S6" t="b">
        <f t="shared" si="7"/>
        <v>1</v>
      </c>
      <c r="T6" t="b">
        <f t="shared" si="8"/>
        <v>0</v>
      </c>
      <c r="U6" s="3">
        <f t="shared" si="2"/>
        <v>0</v>
      </c>
      <c r="X6" s="3">
        <f t="shared" si="3"/>
        <v>0</v>
      </c>
      <c r="Y6" s="3">
        <v>0</v>
      </c>
      <c r="Z6" s="3">
        <f t="shared" si="4"/>
        <v>0</v>
      </c>
      <c r="AA6" s="3">
        <f t="shared" si="5"/>
        <v>0</v>
      </c>
      <c r="AB6" t="b">
        <f t="shared" si="6"/>
        <v>1</v>
      </c>
      <c r="AC6">
        <v>1</v>
      </c>
      <c r="AD6" t="str">
        <f>VLOOKUP(C6,'Feedstock source'!$A$1:$B$8,2,FALSE)</f>
        <v>sludge</v>
      </c>
      <c r="AE6" t="e">
        <f>VLOOKUP($F6,'PAHs abbreviations'!$A$2:$B$17,2,FALSE)</f>
        <v>#N/A</v>
      </c>
    </row>
    <row r="7" spans="1:31">
      <c r="A7" t="s">
        <v>126</v>
      </c>
      <c r="B7" t="s">
        <v>126</v>
      </c>
      <c r="C7" s="1" t="s">
        <v>134</v>
      </c>
      <c r="D7">
        <v>500</v>
      </c>
      <c r="E7" s="1" t="s">
        <v>23</v>
      </c>
      <c r="F7" t="s">
        <v>83</v>
      </c>
      <c r="G7" s="1" t="s">
        <v>76</v>
      </c>
      <c r="H7" s="3" t="s">
        <v>148</v>
      </c>
      <c r="I7" s="3" t="str">
        <f t="shared" si="0"/>
        <v>&lt; 2.5</v>
      </c>
      <c r="J7" s="3">
        <v>2.5</v>
      </c>
      <c r="K7" t="str">
        <f t="shared" si="1"/>
        <v>pg/sample</v>
      </c>
      <c r="L7" s="3" t="s">
        <v>148</v>
      </c>
      <c r="O7" s="1" t="s">
        <v>169</v>
      </c>
      <c r="P7" s="1" t="s">
        <v>175</v>
      </c>
      <c r="Q7" s="1" t="s">
        <v>175</v>
      </c>
      <c r="R7" t="b">
        <f>IF(COUNTIF(carcinogens!$A$2:$A$35,F7),TRUE,FALSE)</f>
        <v>1</v>
      </c>
      <c r="S7" t="b">
        <f t="shared" si="7"/>
        <v>1</v>
      </c>
      <c r="T7" t="b">
        <f t="shared" si="8"/>
        <v>0</v>
      </c>
      <c r="U7" s="3">
        <f t="shared" si="2"/>
        <v>0</v>
      </c>
      <c r="X7" s="3">
        <f t="shared" si="3"/>
        <v>0</v>
      </c>
      <c r="Y7" s="3">
        <v>0</v>
      </c>
      <c r="Z7" s="3">
        <f t="shared" si="4"/>
        <v>0</v>
      </c>
      <c r="AA7" s="3">
        <f t="shared" si="5"/>
        <v>0</v>
      </c>
      <c r="AB7" t="b">
        <f t="shared" si="6"/>
        <v>1</v>
      </c>
      <c r="AC7">
        <v>1</v>
      </c>
      <c r="AD7" t="str">
        <f>VLOOKUP(C7,'Feedstock source'!$A$1:$B$8,2,FALSE)</f>
        <v>sludge</v>
      </c>
      <c r="AE7" t="e">
        <f>VLOOKUP($F7,'PAHs abbreviations'!$A$2:$B$17,2,FALSE)</f>
        <v>#N/A</v>
      </c>
    </row>
    <row r="8" spans="1:31">
      <c r="A8" t="s">
        <v>126</v>
      </c>
      <c r="B8" t="s">
        <v>126</v>
      </c>
      <c r="C8" s="1" t="s">
        <v>134</v>
      </c>
      <c r="D8">
        <v>500</v>
      </c>
      <c r="E8" s="1" t="s">
        <v>23</v>
      </c>
      <c r="F8" t="s">
        <v>84</v>
      </c>
      <c r="G8" s="1" t="s">
        <v>76</v>
      </c>
      <c r="H8" s="3" t="s">
        <v>149</v>
      </c>
      <c r="I8" s="3" t="str">
        <f t="shared" si="0"/>
        <v>&lt; 5.0</v>
      </c>
      <c r="J8" s="3">
        <v>5</v>
      </c>
      <c r="K8" t="str">
        <f t="shared" si="1"/>
        <v>pg/sample</v>
      </c>
      <c r="L8" s="3" t="s">
        <v>149</v>
      </c>
      <c r="O8" s="1" t="s">
        <v>169</v>
      </c>
      <c r="P8" s="1" t="s">
        <v>175</v>
      </c>
      <c r="Q8" s="1" t="s">
        <v>175</v>
      </c>
      <c r="R8" t="b">
        <f>IF(COUNTIF(carcinogens!$A$2:$A$35,F8),TRUE,FALSE)</f>
        <v>1</v>
      </c>
      <c r="S8" t="b">
        <f t="shared" si="7"/>
        <v>1</v>
      </c>
      <c r="T8" t="b">
        <f t="shared" si="8"/>
        <v>0</v>
      </c>
      <c r="U8" s="3">
        <f t="shared" si="2"/>
        <v>0</v>
      </c>
      <c r="X8" s="3">
        <f t="shared" si="3"/>
        <v>0</v>
      </c>
      <c r="Y8" s="3">
        <v>0</v>
      </c>
      <c r="Z8" s="3">
        <f t="shared" si="4"/>
        <v>0</v>
      </c>
      <c r="AA8" s="3">
        <f t="shared" si="5"/>
        <v>0</v>
      </c>
      <c r="AB8" t="b">
        <f t="shared" si="6"/>
        <v>1</v>
      </c>
      <c r="AC8">
        <v>1</v>
      </c>
      <c r="AD8" t="str">
        <f>VLOOKUP(C8,'Feedstock source'!$A$1:$B$8,2,FALSE)</f>
        <v>sludge</v>
      </c>
      <c r="AE8" t="e">
        <f>VLOOKUP($F8,'PAHs abbreviations'!$A$2:$B$17,2,FALSE)</f>
        <v>#N/A</v>
      </c>
    </row>
    <row r="9" spans="1:31">
      <c r="A9" t="s">
        <v>126</v>
      </c>
      <c r="B9" t="s">
        <v>126</v>
      </c>
      <c r="C9" s="1" t="s">
        <v>134</v>
      </c>
      <c r="D9">
        <v>500</v>
      </c>
      <c r="E9" s="1" t="s">
        <v>23</v>
      </c>
      <c r="F9" t="s">
        <v>85</v>
      </c>
      <c r="G9" s="1" t="s">
        <v>76</v>
      </c>
      <c r="H9" s="3" t="s">
        <v>99</v>
      </c>
      <c r="I9" s="3" t="str">
        <f t="shared" si="0"/>
        <v>&lt; 0.5</v>
      </c>
      <c r="J9" s="3">
        <v>0.5</v>
      </c>
      <c r="K9" t="str">
        <f t="shared" si="1"/>
        <v>pg/sample</v>
      </c>
      <c r="L9" s="3" t="s">
        <v>99</v>
      </c>
      <c r="O9" s="1" t="s">
        <v>169</v>
      </c>
      <c r="P9" s="1" t="s">
        <v>175</v>
      </c>
      <c r="Q9" s="1" t="s">
        <v>175</v>
      </c>
      <c r="R9" t="b">
        <f>IF(COUNTIF(carcinogens!$A$2:$A$35,F9),TRUE,FALSE)</f>
        <v>1</v>
      </c>
      <c r="S9" t="b">
        <f t="shared" si="7"/>
        <v>1</v>
      </c>
      <c r="T9" t="b">
        <f t="shared" si="8"/>
        <v>0</v>
      </c>
      <c r="U9" s="3">
        <f t="shared" si="2"/>
        <v>0</v>
      </c>
      <c r="X9" s="3">
        <f t="shared" si="3"/>
        <v>0</v>
      </c>
      <c r="Y9" s="3">
        <v>0</v>
      </c>
      <c r="Z9" s="3">
        <f t="shared" si="4"/>
        <v>0</v>
      </c>
      <c r="AA9" s="3">
        <f t="shared" si="5"/>
        <v>0</v>
      </c>
      <c r="AB9" t="b">
        <f t="shared" si="6"/>
        <v>1</v>
      </c>
      <c r="AC9">
        <v>1</v>
      </c>
      <c r="AD9" t="str">
        <f>VLOOKUP(C9,'Feedstock source'!$A$1:$B$8,2,FALSE)</f>
        <v>sludge</v>
      </c>
      <c r="AE9" t="e">
        <f>VLOOKUP($F9,'PAHs abbreviations'!$A$2:$B$17,2,FALSE)</f>
        <v>#N/A</v>
      </c>
    </row>
    <row r="10" spans="1:31">
      <c r="A10" t="s">
        <v>126</v>
      </c>
      <c r="B10" t="s">
        <v>126</v>
      </c>
      <c r="C10" s="1" t="s">
        <v>134</v>
      </c>
      <c r="D10">
        <v>500</v>
      </c>
      <c r="E10" s="1" t="s">
        <v>23</v>
      </c>
      <c r="F10" t="s">
        <v>86</v>
      </c>
      <c r="G10" s="1" t="s">
        <v>76</v>
      </c>
      <c r="H10" s="3" t="s">
        <v>99</v>
      </c>
      <c r="I10" s="3" t="str">
        <f t="shared" si="0"/>
        <v>&lt; 0.5</v>
      </c>
      <c r="J10" s="3">
        <v>0.5</v>
      </c>
      <c r="K10" t="str">
        <f t="shared" si="1"/>
        <v>pg/sample</v>
      </c>
      <c r="L10" s="3" t="s">
        <v>99</v>
      </c>
      <c r="O10" s="1" t="s">
        <v>169</v>
      </c>
      <c r="P10" s="1" t="s">
        <v>175</v>
      </c>
      <c r="Q10" s="1" t="s">
        <v>175</v>
      </c>
      <c r="R10" t="b">
        <f>IF(COUNTIF(carcinogens!$A$2:$A$35,F10),TRUE,FALSE)</f>
        <v>1</v>
      </c>
      <c r="S10" t="b">
        <f t="shared" si="7"/>
        <v>1</v>
      </c>
      <c r="T10" t="b">
        <f t="shared" si="8"/>
        <v>0</v>
      </c>
      <c r="U10" s="3">
        <f t="shared" si="2"/>
        <v>0</v>
      </c>
      <c r="X10" s="3">
        <f t="shared" si="3"/>
        <v>0</v>
      </c>
      <c r="Y10" s="3">
        <v>0</v>
      </c>
      <c r="Z10" s="3">
        <f t="shared" si="4"/>
        <v>0</v>
      </c>
      <c r="AA10" s="3">
        <f t="shared" si="5"/>
        <v>0</v>
      </c>
      <c r="AB10" t="b">
        <f t="shared" si="6"/>
        <v>1</v>
      </c>
      <c r="AC10">
        <v>1</v>
      </c>
      <c r="AD10" t="str">
        <f>VLOOKUP(C10,'Feedstock source'!$A$1:$B$8,2,FALSE)</f>
        <v>sludge</v>
      </c>
      <c r="AE10" t="e">
        <f>VLOOKUP($F10,'PAHs abbreviations'!$A$2:$B$17,2,FALSE)</f>
        <v>#N/A</v>
      </c>
    </row>
    <row r="11" spans="1:31">
      <c r="A11" t="s">
        <v>126</v>
      </c>
      <c r="B11" t="s">
        <v>126</v>
      </c>
      <c r="C11" s="1" t="s">
        <v>134</v>
      </c>
      <c r="D11">
        <v>500</v>
      </c>
      <c r="E11" s="1" t="s">
        <v>23</v>
      </c>
      <c r="F11" t="s">
        <v>87</v>
      </c>
      <c r="G11" s="1" t="s">
        <v>76</v>
      </c>
      <c r="H11" s="3" t="s">
        <v>99</v>
      </c>
      <c r="I11" s="3" t="str">
        <f t="shared" si="0"/>
        <v>&lt; 0.5</v>
      </c>
      <c r="J11" s="3">
        <v>0.5</v>
      </c>
      <c r="K11" t="str">
        <f t="shared" si="1"/>
        <v>pg/sample</v>
      </c>
      <c r="L11" s="3" t="s">
        <v>99</v>
      </c>
      <c r="O11" s="1" t="s">
        <v>169</v>
      </c>
      <c r="P11" s="1" t="s">
        <v>175</v>
      </c>
      <c r="Q11" s="1" t="s">
        <v>175</v>
      </c>
      <c r="R11" t="b">
        <f>IF(COUNTIF(carcinogens!$A$2:$A$35,F11),TRUE,FALSE)</f>
        <v>1</v>
      </c>
      <c r="S11" t="b">
        <f t="shared" si="7"/>
        <v>1</v>
      </c>
      <c r="T11" t="b">
        <f t="shared" si="8"/>
        <v>0</v>
      </c>
      <c r="U11" s="3">
        <f t="shared" si="2"/>
        <v>0</v>
      </c>
      <c r="X11" s="3">
        <f t="shared" si="3"/>
        <v>0</v>
      </c>
      <c r="Y11" s="3">
        <v>0</v>
      </c>
      <c r="Z11" s="3">
        <f t="shared" si="4"/>
        <v>0</v>
      </c>
      <c r="AA11" s="3">
        <f t="shared" si="5"/>
        <v>0</v>
      </c>
      <c r="AB11" t="b">
        <f t="shared" si="6"/>
        <v>1</v>
      </c>
      <c r="AC11">
        <v>1</v>
      </c>
      <c r="AD11" t="str">
        <f>VLOOKUP(C11,'Feedstock source'!$A$1:$B$8,2,FALSE)</f>
        <v>sludge</v>
      </c>
      <c r="AE11" t="e">
        <f>VLOOKUP($F11,'PAHs abbreviations'!$A$2:$B$17,2,FALSE)</f>
        <v>#N/A</v>
      </c>
    </row>
    <row r="12" spans="1:31">
      <c r="A12" t="s">
        <v>126</v>
      </c>
      <c r="B12" t="s">
        <v>126</v>
      </c>
      <c r="C12" s="1" t="s">
        <v>134</v>
      </c>
      <c r="D12">
        <v>500</v>
      </c>
      <c r="E12" s="1" t="s">
        <v>23</v>
      </c>
      <c r="F12" t="s">
        <v>88</v>
      </c>
      <c r="G12" s="1" t="s">
        <v>76</v>
      </c>
      <c r="H12" s="3" t="s">
        <v>99</v>
      </c>
      <c r="I12" s="3" t="str">
        <f t="shared" si="0"/>
        <v>&lt; 0.5</v>
      </c>
      <c r="J12" s="3">
        <v>0.5</v>
      </c>
      <c r="K12" t="str">
        <f t="shared" si="1"/>
        <v>pg/sample</v>
      </c>
      <c r="L12" s="3" t="s">
        <v>99</v>
      </c>
      <c r="O12" s="1" t="s">
        <v>169</v>
      </c>
      <c r="P12" s="1" t="s">
        <v>175</v>
      </c>
      <c r="Q12" s="1" t="s">
        <v>175</v>
      </c>
      <c r="R12" t="b">
        <f>IF(COUNTIF(carcinogens!$A$2:$A$35,F12),TRUE,FALSE)</f>
        <v>1</v>
      </c>
      <c r="S12" t="b">
        <f t="shared" si="7"/>
        <v>1</v>
      </c>
      <c r="T12" t="b">
        <f t="shared" si="8"/>
        <v>0</v>
      </c>
      <c r="U12" s="3">
        <f t="shared" si="2"/>
        <v>0</v>
      </c>
      <c r="X12" s="3">
        <f t="shared" si="3"/>
        <v>0</v>
      </c>
      <c r="Y12" s="3">
        <v>0</v>
      </c>
      <c r="Z12" s="3">
        <f t="shared" si="4"/>
        <v>0</v>
      </c>
      <c r="AA12" s="3">
        <f t="shared" si="5"/>
        <v>0</v>
      </c>
      <c r="AB12" t="b">
        <f t="shared" si="6"/>
        <v>1</v>
      </c>
      <c r="AC12">
        <v>1</v>
      </c>
      <c r="AD12" t="str">
        <f>VLOOKUP(C12,'Feedstock source'!$A$1:$B$8,2,FALSE)</f>
        <v>sludge</v>
      </c>
      <c r="AE12" t="e">
        <f>VLOOKUP($F12,'PAHs abbreviations'!$A$2:$B$17,2,FALSE)</f>
        <v>#N/A</v>
      </c>
    </row>
    <row r="13" spans="1:31">
      <c r="A13" t="s">
        <v>126</v>
      </c>
      <c r="B13" t="s">
        <v>126</v>
      </c>
      <c r="C13" s="1" t="s">
        <v>134</v>
      </c>
      <c r="D13">
        <v>500</v>
      </c>
      <c r="E13" s="1" t="s">
        <v>23</v>
      </c>
      <c r="F13" t="s">
        <v>89</v>
      </c>
      <c r="G13" s="1" t="s">
        <v>76</v>
      </c>
      <c r="H13" s="3" t="s">
        <v>99</v>
      </c>
      <c r="I13" s="3" t="str">
        <f t="shared" si="0"/>
        <v>&lt; 0.5</v>
      </c>
      <c r="J13" s="3">
        <v>0.5</v>
      </c>
      <c r="K13" t="str">
        <f t="shared" si="1"/>
        <v>pg/sample</v>
      </c>
      <c r="L13" s="3" t="s">
        <v>99</v>
      </c>
      <c r="O13" s="1" t="s">
        <v>169</v>
      </c>
      <c r="P13" s="1" t="s">
        <v>175</v>
      </c>
      <c r="Q13" s="1" t="s">
        <v>175</v>
      </c>
      <c r="R13" t="b">
        <f>IF(COUNTIF(carcinogens!$A$2:$A$35,F13),TRUE,FALSE)</f>
        <v>1</v>
      </c>
      <c r="S13" t="b">
        <f t="shared" si="7"/>
        <v>1</v>
      </c>
      <c r="T13" t="b">
        <f t="shared" si="8"/>
        <v>0</v>
      </c>
      <c r="U13" s="3">
        <f t="shared" si="2"/>
        <v>0</v>
      </c>
      <c r="X13" s="3">
        <f t="shared" si="3"/>
        <v>0</v>
      </c>
      <c r="Y13" s="3">
        <v>0</v>
      </c>
      <c r="Z13" s="3">
        <f t="shared" si="4"/>
        <v>0</v>
      </c>
      <c r="AA13" s="3">
        <f t="shared" si="5"/>
        <v>0</v>
      </c>
      <c r="AB13" t="b">
        <f t="shared" si="6"/>
        <v>1</v>
      </c>
      <c r="AC13">
        <v>1</v>
      </c>
      <c r="AD13" t="str">
        <f>VLOOKUP(C13,'Feedstock source'!$A$1:$B$8,2,FALSE)</f>
        <v>sludge</v>
      </c>
      <c r="AE13" t="e">
        <f>VLOOKUP($F13,'PAHs abbreviations'!$A$2:$B$17,2,FALSE)</f>
        <v>#N/A</v>
      </c>
    </row>
    <row r="14" spans="1:31">
      <c r="A14" t="s">
        <v>126</v>
      </c>
      <c r="B14" t="s">
        <v>126</v>
      </c>
      <c r="C14" s="1" t="s">
        <v>134</v>
      </c>
      <c r="D14">
        <v>500</v>
      </c>
      <c r="E14" s="1" t="s">
        <v>23</v>
      </c>
      <c r="F14" t="s">
        <v>90</v>
      </c>
      <c r="G14" s="1" t="s">
        <v>76</v>
      </c>
      <c r="H14" s="3" t="s">
        <v>99</v>
      </c>
      <c r="I14" s="3" t="str">
        <f t="shared" si="0"/>
        <v>&lt; 0.5</v>
      </c>
      <c r="J14" s="3">
        <v>0.5</v>
      </c>
      <c r="K14" t="str">
        <f t="shared" si="1"/>
        <v>pg/sample</v>
      </c>
      <c r="L14" s="3" t="s">
        <v>99</v>
      </c>
      <c r="O14" s="1" t="s">
        <v>169</v>
      </c>
      <c r="P14" s="1" t="s">
        <v>175</v>
      </c>
      <c r="Q14" s="1" t="s">
        <v>175</v>
      </c>
      <c r="R14" t="b">
        <f>IF(COUNTIF(carcinogens!$A$2:$A$35,F14),TRUE,FALSE)</f>
        <v>1</v>
      </c>
      <c r="S14" t="b">
        <f t="shared" si="7"/>
        <v>1</v>
      </c>
      <c r="T14" t="b">
        <f t="shared" si="8"/>
        <v>0</v>
      </c>
      <c r="U14" s="3">
        <f t="shared" si="2"/>
        <v>0</v>
      </c>
      <c r="X14" s="3">
        <f t="shared" si="3"/>
        <v>0</v>
      </c>
      <c r="Y14" s="3">
        <v>0</v>
      </c>
      <c r="Z14" s="3">
        <f t="shared" si="4"/>
        <v>0</v>
      </c>
      <c r="AA14" s="3">
        <f t="shared" si="5"/>
        <v>0</v>
      </c>
      <c r="AB14" t="b">
        <f t="shared" si="6"/>
        <v>1</v>
      </c>
      <c r="AC14">
        <v>1</v>
      </c>
      <c r="AD14" t="str">
        <f>VLOOKUP(C14,'Feedstock source'!$A$1:$B$8,2,FALSE)</f>
        <v>sludge</v>
      </c>
      <c r="AE14" t="e">
        <f>VLOOKUP($F14,'PAHs abbreviations'!$A$2:$B$17,2,FALSE)</f>
        <v>#N/A</v>
      </c>
    </row>
    <row r="15" spans="1:31">
      <c r="A15" t="s">
        <v>126</v>
      </c>
      <c r="B15" t="s">
        <v>126</v>
      </c>
      <c r="C15" s="1" t="s">
        <v>134</v>
      </c>
      <c r="D15">
        <v>500</v>
      </c>
      <c r="E15" s="1" t="s">
        <v>23</v>
      </c>
      <c r="F15" t="s">
        <v>91</v>
      </c>
      <c r="G15" s="1" t="s">
        <v>76</v>
      </c>
      <c r="H15" s="3" t="s">
        <v>99</v>
      </c>
      <c r="I15" s="3" t="str">
        <f t="shared" si="0"/>
        <v>&lt; 0.5</v>
      </c>
      <c r="J15" s="3">
        <v>0.5</v>
      </c>
      <c r="K15" t="str">
        <f t="shared" si="1"/>
        <v>pg/sample</v>
      </c>
      <c r="L15" s="3" t="s">
        <v>99</v>
      </c>
      <c r="O15" s="1" t="s">
        <v>169</v>
      </c>
      <c r="P15" s="1" t="s">
        <v>175</v>
      </c>
      <c r="Q15" s="1" t="s">
        <v>175</v>
      </c>
      <c r="R15" t="b">
        <f>IF(COUNTIF(carcinogens!$A$2:$A$35,F15),TRUE,FALSE)</f>
        <v>1</v>
      </c>
      <c r="S15" t="b">
        <f t="shared" si="7"/>
        <v>1</v>
      </c>
      <c r="T15" t="b">
        <f t="shared" si="8"/>
        <v>0</v>
      </c>
      <c r="U15" s="3">
        <f t="shared" si="2"/>
        <v>0</v>
      </c>
      <c r="X15" s="3">
        <f t="shared" si="3"/>
        <v>0</v>
      </c>
      <c r="Y15" s="3">
        <v>0</v>
      </c>
      <c r="Z15" s="3">
        <f t="shared" si="4"/>
        <v>0</v>
      </c>
      <c r="AA15" s="3">
        <f t="shared" si="5"/>
        <v>0</v>
      </c>
      <c r="AB15" t="b">
        <f t="shared" si="6"/>
        <v>1</v>
      </c>
      <c r="AC15">
        <v>1</v>
      </c>
      <c r="AD15" t="str">
        <f>VLOOKUP(C15,'Feedstock source'!$A$1:$B$8,2,FALSE)</f>
        <v>sludge</v>
      </c>
      <c r="AE15" t="e">
        <f>VLOOKUP($F15,'PAHs abbreviations'!$A$2:$B$17,2,FALSE)</f>
        <v>#N/A</v>
      </c>
    </row>
    <row r="16" spans="1:31">
      <c r="A16" t="s">
        <v>126</v>
      </c>
      <c r="B16" t="s">
        <v>126</v>
      </c>
      <c r="C16" s="1" t="s">
        <v>134</v>
      </c>
      <c r="D16">
        <v>500</v>
      </c>
      <c r="E16" s="1" t="s">
        <v>23</v>
      </c>
      <c r="F16" t="s">
        <v>92</v>
      </c>
      <c r="G16" s="1" t="s">
        <v>76</v>
      </c>
      <c r="H16" s="3" t="s">
        <v>150</v>
      </c>
      <c r="I16" s="3" t="str">
        <f t="shared" si="0"/>
        <v>&lt; 1.5</v>
      </c>
      <c r="J16" s="3">
        <v>1.5</v>
      </c>
      <c r="K16" t="str">
        <f t="shared" si="1"/>
        <v>pg/sample</v>
      </c>
      <c r="L16" s="3" t="s">
        <v>150</v>
      </c>
      <c r="O16" s="1" t="s">
        <v>169</v>
      </c>
      <c r="P16" s="1" t="s">
        <v>175</v>
      </c>
      <c r="Q16" s="1" t="s">
        <v>175</v>
      </c>
      <c r="R16" t="b">
        <f>IF(COUNTIF(carcinogens!$A$2:$A$35,F16),TRUE,FALSE)</f>
        <v>1</v>
      </c>
      <c r="S16" t="b">
        <f t="shared" si="7"/>
        <v>1</v>
      </c>
      <c r="T16" t="b">
        <f t="shared" si="8"/>
        <v>0</v>
      </c>
      <c r="U16" s="3">
        <f t="shared" si="2"/>
        <v>0</v>
      </c>
      <c r="X16" s="3">
        <f t="shared" si="3"/>
        <v>0</v>
      </c>
      <c r="Y16" s="3">
        <v>0</v>
      </c>
      <c r="Z16" s="3">
        <f t="shared" si="4"/>
        <v>0</v>
      </c>
      <c r="AA16" s="3">
        <f t="shared" si="5"/>
        <v>0</v>
      </c>
      <c r="AB16" t="b">
        <f t="shared" si="6"/>
        <v>1</v>
      </c>
      <c r="AC16">
        <v>1</v>
      </c>
      <c r="AD16" t="str">
        <f>VLOOKUP(C16,'Feedstock source'!$A$1:$B$8,2,FALSE)</f>
        <v>sludge</v>
      </c>
      <c r="AE16" t="e">
        <f>VLOOKUP($F16,'PAHs abbreviations'!$A$2:$B$17,2,FALSE)</f>
        <v>#N/A</v>
      </c>
    </row>
    <row r="17" spans="1:31">
      <c r="A17" t="s">
        <v>126</v>
      </c>
      <c r="B17" t="s">
        <v>126</v>
      </c>
      <c r="C17" s="1" t="s">
        <v>134</v>
      </c>
      <c r="D17">
        <v>500</v>
      </c>
      <c r="E17" s="1" t="s">
        <v>23</v>
      </c>
      <c r="F17" t="s">
        <v>93</v>
      </c>
      <c r="G17" s="1" t="s">
        <v>76</v>
      </c>
      <c r="H17" s="3" t="s">
        <v>150</v>
      </c>
      <c r="I17" s="3" t="str">
        <f t="shared" si="0"/>
        <v>&lt; 1.5</v>
      </c>
      <c r="J17" s="3">
        <v>1.5</v>
      </c>
      <c r="K17" t="str">
        <f t="shared" si="1"/>
        <v>pg/sample</v>
      </c>
      <c r="L17" s="3" t="s">
        <v>150</v>
      </c>
      <c r="O17" s="1" t="s">
        <v>169</v>
      </c>
      <c r="P17" s="1" t="s">
        <v>175</v>
      </c>
      <c r="Q17" s="1" t="s">
        <v>175</v>
      </c>
      <c r="R17" t="b">
        <f>IF(COUNTIF(carcinogens!$A$2:$A$35,F17),TRUE,FALSE)</f>
        <v>1</v>
      </c>
      <c r="S17" t="b">
        <f t="shared" si="7"/>
        <v>1</v>
      </c>
      <c r="T17" t="b">
        <f t="shared" si="8"/>
        <v>0</v>
      </c>
      <c r="U17" s="3">
        <f t="shared" si="2"/>
        <v>0</v>
      </c>
      <c r="X17" s="3">
        <f t="shared" si="3"/>
        <v>0</v>
      </c>
      <c r="Y17" s="3">
        <v>0</v>
      </c>
      <c r="Z17" s="3">
        <f t="shared" si="4"/>
        <v>0</v>
      </c>
      <c r="AA17" s="3">
        <f t="shared" si="5"/>
        <v>0</v>
      </c>
      <c r="AB17" t="b">
        <f t="shared" si="6"/>
        <v>1</v>
      </c>
      <c r="AC17">
        <v>1</v>
      </c>
      <c r="AD17" t="str">
        <f>VLOOKUP(C17,'Feedstock source'!$A$1:$B$8,2,FALSE)</f>
        <v>sludge</v>
      </c>
      <c r="AE17" t="e">
        <f>VLOOKUP($F17,'PAHs abbreviations'!$A$2:$B$17,2,FALSE)</f>
        <v>#N/A</v>
      </c>
    </row>
    <row r="18" spans="1:31">
      <c r="A18" t="s">
        <v>126</v>
      </c>
      <c r="B18" t="s">
        <v>126</v>
      </c>
      <c r="C18" s="1" t="s">
        <v>134</v>
      </c>
      <c r="D18">
        <v>500</v>
      </c>
      <c r="E18" s="1" t="s">
        <v>23</v>
      </c>
      <c r="F18" t="s">
        <v>94</v>
      </c>
      <c r="G18" s="1" t="s">
        <v>76</v>
      </c>
      <c r="H18" s="3" t="s">
        <v>149</v>
      </c>
      <c r="I18" s="3" t="str">
        <f t="shared" si="0"/>
        <v>&lt; 5.0</v>
      </c>
      <c r="J18" s="3">
        <v>5</v>
      </c>
      <c r="K18" t="str">
        <f t="shared" si="1"/>
        <v>pg/sample</v>
      </c>
      <c r="L18" s="3" t="s">
        <v>149</v>
      </c>
      <c r="O18" s="1" t="s">
        <v>169</v>
      </c>
      <c r="P18" s="1" t="s">
        <v>175</v>
      </c>
      <c r="Q18" s="1" t="s">
        <v>175</v>
      </c>
      <c r="R18" t="b">
        <f>IF(COUNTIF(carcinogens!$A$2:$A$35,F18),TRUE,FALSE)</f>
        <v>1</v>
      </c>
      <c r="S18" t="b">
        <f t="shared" si="7"/>
        <v>1</v>
      </c>
      <c r="T18" t="b">
        <f t="shared" si="8"/>
        <v>0</v>
      </c>
      <c r="U18" s="3">
        <f t="shared" si="2"/>
        <v>0</v>
      </c>
      <c r="X18" s="3">
        <f t="shared" si="3"/>
        <v>0</v>
      </c>
      <c r="Y18" s="3">
        <v>0</v>
      </c>
      <c r="Z18" s="3">
        <f t="shared" si="4"/>
        <v>0</v>
      </c>
      <c r="AA18" s="3">
        <f t="shared" si="5"/>
        <v>0</v>
      </c>
      <c r="AB18" t="b">
        <f t="shared" si="6"/>
        <v>1</v>
      </c>
      <c r="AC18">
        <v>1</v>
      </c>
      <c r="AD18" t="str">
        <f>VLOOKUP(C18,'Feedstock source'!$A$1:$B$8,2,FALSE)</f>
        <v>sludge</v>
      </c>
      <c r="AE18" t="e">
        <f>VLOOKUP($F18,'PAHs abbreviations'!$A$2:$B$17,2,FALSE)</f>
        <v>#N/A</v>
      </c>
    </row>
    <row r="19" spans="1:31">
      <c r="A19" t="s">
        <v>126</v>
      </c>
      <c r="B19" t="s">
        <v>126</v>
      </c>
      <c r="C19" s="1" t="s">
        <v>134</v>
      </c>
      <c r="D19">
        <v>500</v>
      </c>
      <c r="E19" s="1" t="s">
        <v>23</v>
      </c>
      <c r="F19" t="s">
        <v>47</v>
      </c>
      <c r="G19" s="1" t="s">
        <v>46</v>
      </c>
      <c r="H19" s="3">
        <v>592</v>
      </c>
      <c r="I19" s="3">
        <f t="shared" si="0"/>
        <v>1776</v>
      </c>
      <c r="J19" s="3">
        <f t="shared" ref="J19:J34" si="9">I19</f>
        <v>1776</v>
      </c>
      <c r="K19" t="str">
        <f t="shared" si="1"/>
        <v>ng/sample</v>
      </c>
      <c r="L19" s="3">
        <v>14</v>
      </c>
      <c r="M19" s="3">
        <v>8.6</v>
      </c>
      <c r="N19" s="3">
        <v>12</v>
      </c>
      <c r="O19" s="1" t="s">
        <v>169</v>
      </c>
      <c r="P19" s="1" t="s">
        <v>175</v>
      </c>
      <c r="Q19" s="1" t="s">
        <v>175</v>
      </c>
      <c r="R19" t="b">
        <f>IF(COUNTIF(carcinogens!$A$2:$A$35,F19),TRUE,FALSE)</f>
        <v>0</v>
      </c>
      <c r="S19" t="b">
        <f t="shared" si="7"/>
        <v>0</v>
      </c>
      <c r="T19" t="b">
        <f t="shared" ref="T19:T34" si="10">IF(ISNUMBER(I19),FALSE,TRUE)</f>
        <v>0</v>
      </c>
      <c r="U19" s="3">
        <f t="shared" si="2"/>
        <v>14</v>
      </c>
      <c r="V19" s="3">
        <f t="shared" ref="V19:V34" si="11">IF(ISNUMBER(M19),M19,0)</f>
        <v>8.6</v>
      </c>
      <c r="W19" s="3">
        <f t="shared" ref="W19:W34" si="12">IF(ISNUMBER(N19),N19,0)</f>
        <v>12</v>
      </c>
      <c r="X19" s="3">
        <f t="shared" si="3"/>
        <v>11.533333333333333</v>
      </c>
      <c r="Y19" s="3">
        <f>_xlfn.STDEV.S(U19:W19)</f>
        <v>2.7300793639257668</v>
      </c>
      <c r="Z19" s="3">
        <f t="shared" si="4"/>
        <v>1764.4666666666667</v>
      </c>
      <c r="AA19" s="3">
        <f t="shared" si="5"/>
        <v>1.7644666666666666</v>
      </c>
      <c r="AB19" t="b">
        <f t="shared" si="6"/>
        <v>0</v>
      </c>
      <c r="AC19">
        <v>3</v>
      </c>
      <c r="AD19" t="str">
        <f>VLOOKUP(C19,'Feedstock source'!$A$1:$B$8,2,FALSE)</f>
        <v>sludge</v>
      </c>
      <c r="AE19" t="str">
        <f>VLOOKUP($F19,'PAHs abbreviations'!$A$2:$B$17,2,FALSE)</f>
        <v>Nap</v>
      </c>
    </row>
    <row r="20" spans="1:31">
      <c r="A20" t="s">
        <v>126</v>
      </c>
      <c r="B20" t="s">
        <v>126</v>
      </c>
      <c r="C20" s="1" t="s">
        <v>134</v>
      </c>
      <c r="D20">
        <v>500</v>
      </c>
      <c r="E20" s="1" t="s">
        <v>23</v>
      </c>
      <c r="F20" t="s">
        <v>48</v>
      </c>
      <c r="G20" s="1" t="s">
        <v>46</v>
      </c>
      <c r="H20" s="3">
        <v>22</v>
      </c>
      <c r="I20" s="3">
        <f t="shared" si="0"/>
        <v>66</v>
      </c>
      <c r="J20" s="3">
        <f t="shared" si="9"/>
        <v>66</v>
      </c>
      <c r="K20" t="str">
        <f t="shared" si="1"/>
        <v>ng/sample</v>
      </c>
      <c r="L20" s="3" t="s">
        <v>28</v>
      </c>
      <c r="M20" s="3" t="s">
        <v>28</v>
      </c>
      <c r="N20" s="3" t="s">
        <v>28</v>
      </c>
      <c r="O20" s="1" t="s">
        <v>169</v>
      </c>
      <c r="P20" s="1" t="s">
        <v>175</v>
      </c>
      <c r="Q20" s="1" t="s">
        <v>175</v>
      </c>
      <c r="R20" t="b">
        <f>IF(COUNTIF(carcinogens!$A$2:$A$35,F20),TRUE,FALSE)</f>
        <v>0</v>
      </c>
      <c r="S20" t="b">
        <f t="shared" si="7"/>
        <v>0</v>
      </c>
      <c r="T20" t="b">
        <f t="shared" si="10"/>
        <v>0</v>
      </c>
      <c r="U20" s="3">
        <f t="shared" si="2"/>
        <v>0</v>
      </c>
      <c r="V20" s="3">
        <f t="shared" si="11"/>
        <v>0</v>
      </c>
      <c r="W20" s="3">
        <f t="shared" si="12"/>
        <v>0</v>
      </c>
      <c r="X20" s="3">
        <f t="shared" si="3"/>
        <v>0</v>
      </c>
      <c r="Y20" s="3">
        <v>0</v>
      </c>
      <c r="Z20" s="3">
        <f t="shared" si="4"/>
        <v>66</v>
      </c>
      <c r="AA20" s="3">
        <f t="shared" si="5"/>
        <v>6.6000000000000003E-2</v>
      </c>
      <c r="AB20" t="b">
        <f t="shared" si="6"/>
        <v>1</v>
      </c>
      <c r="AC20">
        <v>3</v>
      </c>
      <c r="AD20" t="str">
        <f>VLOOKUP(C20,'Feedstock source'!$A$1:$B$8,2,FALSE)</f>
        <v>sludge</v>
      </c>
      <c r="AE20" t="str">
        <f>VLOOKUP($F20,'PAHs abbreviations'!$A$2:$B$17,2,FALSE)</f>
        <v>Acy</v>
      </c>
    </row>
    <row r="21" spans="1:31">
      <c r="A21" t="s">
        <v>126</v>
      </c>
      <c r="B21" t="s">
        <v>126</v>
      </c>
      <c r="C21" s="1" t="s">
        <v>134</v>
      </c>
      <c r="D21">
        <v>500</v>
      </c>
      <c r="E21" s="1" t="s">
        <v>23</v>
      </c>
      <c r="F21" t="s">
        <v>49</v>
      </c>
      <c r="G21" s="1" t="s">
        <v>46</v>
      </c>
      <c r="H21" s="3">
        <v>67</v>
      </c>
      <c r="I21" s="3">
        <f t="shared" si="0"/>
        <v>201</v>
      </c>
      <c r="J21" s="3">
        <f t="shared" si="9"/>
        <v>201</v>
      </c>
      <c r="K21" t="str">
        <f t="shared" si="1"/>
        <v>ng/sample</v>
      </c>
      <c r="L21" s="3" t="s">
        <v>28</v>
      </c>
      <c r="M21" s="3" t="s">
        <v>28</v>
      </c>
      <c r="N21" s="3" t="s">
        <v>28</v>
      </c>
      <c r="O21" s="1" t="s">
        <v>169</v>
      </c>
      <c r="P21" s="1" t="s">
        <v>175</v>
      </c>
      <c r="Q21" s="1" t="s">
        <v>175</v>
      </c>
      <c r="R21" t="b">
        <f>IF(COUNTIF(carcinogens!$A$2:$A$35,F21),TRUE,FALSE)</f>
        <v>0</v>
      </c>
      <c r="S21" t="b">
        <f t="shared" si="7"/>
        <v>0</v>
      </c>
      <c r="T21" t="b">
        <f t="shared" si="10"/>
        <v>0</v>
      </c>
      <c r="U21" s="3">
        <f t="shared" si="2"/>
        <v>0</v>
      </c>
      <c r="V21" s="3">
        <f t="shared" si="11"/>
        <v>0</v>
      </c>
      <c r="W21" s="3">
        <f t="shared" si="12"/>
        <v>0</v>
      </c>
      <c r="X21" s="3">
        <f t="shared" si="3"/>
        <v>0</v>
      </c>
      <c r="Y21" s="3">
        <v>0</v>
      </c>
      <c r="Z21" s="3">
        <f t="shared" si="4"/>
        <v>201</v>
      </c>
      <c r="AA21" s="3">
        <f t="shared" si="5"/>
        <v>0.20100000000000001</v>
      </c>
      <c r="AB21" t="b">
        <f t="shared" si="6"/>
        <v>1</v>
      </c>
      <c r="AC21">
        <v>3</v>
      </c>
      <c r="AD21" t="str">
        <f>VLOOKUP(C21,'Feedstock source'!$A$1:$B$8,2,FALSE)</f>
        <v>sludge</v>
      </c>
      <c r="AE21" t="str">
        <f>VLOOKUP($F21,'PAHs abbreviations'!$A$2:$B$17,2,FALSE)</f>
        <v>Ace</v>
      </c>
    </row>
    <row r="22" spans="1:31">
      <c r="A22" t="s">
        <v>126</v>
      </c>
      <c r="B22" t="s">
        <v>126</v>
      </c>
      <c r="C22" s="1" t="s">
        <v>134</v>
      </c>
      <c r="D22">
        <v>500</v>
      </c>
      <c r="E22" s="1" t="s">
        <v>23</v>
      </c>
      <c r="F22" t="s">
        <v>50</v>
      </c>
      <c r="G22" s="1" t="s">
        <v>46</v>
      </c>
      <c r="H22" s="3">
        <v>187</v>
      </c>
      <c r="I22" s="3">
        <f t="shared" si="0"/>
        <v>561</v>
      </c>
      <c r="J22" s="3">
        <f t="shared" si="9"/>
        <v>561</v>
      </c>
      <c r="K22" t="str">
        <f t="shared" si="1"/>
        <v>ng/sample</v>
      </c>
      <c r="L22" s="3" t="s">
        <v>28</v>
      </c>
      <c r="M22" s="3" t="s">
        <v>28</v>
      </c>
      <c r="N22" s="3" t="s">
        <v>28</v>
      </c>
      <c r="O22" s="1" t="s">
        <v>169</v>
      </c>
      <c r="P22" s="1" t="s">
        <v>175</v>
      </c>
      <c r="Q22" s="1" t="s">
        <v>175</v>
      </c>
      <c r="R22" t="b">
        <f>IF(COUNTIF(carcinogens!$A$2:$A$35,F22),TRUE,FALSE)</f>
        <v>0</v>
      </c>
      <c r="S22" t="b">
        <f t="shared" si="7"/>
        <v>0</v>
      </c>
      <c r="T22" t="b">
        <f t="shared" si="10"/>
        <v>0</v>
      </c>
      <c r="U22" s="3">
        <f t="shared" si="2"/>
        <v>0</v>
      </c>
      <c r="V22" s="3">
        <f t="shared" si="11"/>
        <v>0</v>
      </c>
      <c r="W22" s="3">
        <f t="shared" si="12"/>
        <v>0</v>
      </c>
      <c r="X22" s="3">
        <f t="shared" si="3"/>
        <v>0</v>
      </c>
      <c r="Y22" s="3">
        <v>0</v>
      </c>
      <c r="Z22" s="3">
        <f t="shared" si="4"/>
        <v>561</v>
      </c>
      <c r="AA22" s="3">
        <f t="shared" si="5"/>
        <v>0.56100000000000005</v>
      </c>
      <c r="AB22" t="b">
        <f t="shared" si="6"/>
        <v>1</v>
      </c>
      <c r="AC22">
        <v>3</v>
      </c>
      <c r="AD22" t="str">
        <f>VLOOKUP(C22,'Feedstock source'!$A$1:$B$8,2,FALSE)</f>
        <v>sludge</v>
      </c>
      <c r="AE22" t="str">
        <f>VLOOKUP($F22,'PAHs abbreviations'!$A$2:$B$17,2,FALSE)</f>
        <v>Flu</v>
      </c>
    </row>
    <row r="23" spans="1:31">
      <c r="A23" t="s">
        <v>126</v>
      </c>
      <c r="B23" t="s">
        <v>126</v>
      </c>
      <c r="C23" s="1" t="s">
        <v>134</v>
      </c>
      <c r="D23">
        <v>500</v>
      </c>
      <c r="E23" s="1" t="s">
        <v>23</v>
      </c>
      <c r="F23" t="s">
        <v>51</v>
      </c>
      <c r="G23" s="1" t="s">
        <v>46</v>
      </c>
      <c r="H23" s="3">
        <v>291</v>
      </c>
      <c r="I23" s="3">
        <f t="shared" si="0"/>
        <v>873</v>
      </c>
      <c r="J23" s="3">
        <f t="shared" si="9"/>
        <v>873</v>
      </c>
      <c r="K23" t="str">
        <f t="shared" si="1"/>
        <v>ng/sample</v>
      </c>
      <c r="L23" s="3">
        <v>2.5</v>
      </c>
      <c r="M23" s="3">
        <v>2.5</v>
      </c>
      <c r="N23" s="3">
        <v>7</v>
      </c>
      <c r="O23" s="1" t="s">
        <v>169</v>
      </c>
      <c r="P23" s="1" t="s">
        <v>175</v>
      </c>
      <c r="Q23" s="1" t="s">
        <v>175</v>
      </c>
      <c r="R23" t="b">
        <f>IF(COUNTIF(carcinogens!$A$2:$A$35,F23),TRUE,FALSE)</f>
        <v>0</v>
      </c>
      <c r="S23" t="b">
        <f t="shared" si="7"/>
        <v>0</v>
      </c>
      <c r="T23" t="b">
        <f t="shared" si="10"/>
        <v>0</v>
      </c>
      <c r="U23" s="3">
        <f t="shared" si="2"/>
        <v>2.5</v>
      </c>
      <c r="V23" s="3">
        <f t="shared" si="11"/>
        <v>2.5</v>
      </c>
      <c r="W23" s="3">
        <f t="shared" si="12"/>
        <v>7</v>
      </c>
      <c r="X23" s="3">
        <f t="shared" si="3"/>
        <v>4</v>
      </c>
      <c r="Y23" s="3">
        <f>_xlfn.STDEV.S(U23:W23)</f>
        <v>2.598076211353316</v>
      </c>
      <c r="Z23" s="3">
        <f t="shared" si="4"/>
        <v>869</v>
      </c>
      <c r="AA23" s="3">
        <f t="shared" si="5"/>
        <v>0.86899999999999999</v>
      </c>
      <c r="AB23" t="b">
        <f t="shared" si="6"/>
        <v>0</v>
      </c>
      <c r="AC23">
        <v>3</v>
      </c>
      <c r="AD23" t="str">
        <f>VLOOKUP(C23,'Feedstock source'!$A$1:$B$8,2,FALSE)</f>
        <v>sludge</v>
      </c>
      <c r="AE23" t="str">
        <f>VLOOKUP($F23,'PAHs abbreviations'!$A$2:$B$17,2,FALSE)</f>
        <v>Phen</v>
      </c>
    </row>
    <row r="24" spans="1:31">
      <c r="A24" t="s">
        <v>126</v>
      </c>
      <c r="B24" t="s">
        <v>126</v>
      </c>
      <c r="C24" s="1" t="s">
        <v>134</v>
      </c>
      <c r="D24">
        <v>500</v>
      </c>
      <c r="E24" s="1" t="s">
        <v>23</v>
      </c>
      <c r="F24" t="s">
        <v>52</v>
      </c>
      <c r="G24" s="1" t="s">
        <v>46</v>
      </c>
      <c r="H24" s="3">
        <v>17</v>
      </c>
      <c r="I24" s="3">
        <f t="shared" si="0"/>
        <v>51</v>
      </c>
      <c r="J24" s="3">
        <f t="shared" si="9"/>
        <v>51</v>
      </c>
      <c r="K24" t="str">
        <f t="shared" si="1"/>
        <v>ng/sample</v>
      </c>
      <c r="L24" s="3" t="s">
        <v>26</v>
      </c>
      <c r="M24" s="3" t="s">
        <v>26</v>
      </c>
      <c r="N24" s="3" t="s">
        <v>26</v>
      </c>
      <c r="O24" s="1" t="s">
        <v>169</v>
      </c>
      <c r="P24" s="1" t="s">
        <v>175</v>
      </c>
      <c r="Q24" s="1" t="s">
        <v>175</v>
      </c>
      <c r="R24" t="b">
        <f>IF(COUNTIF(carcinogens!$A$2:$A$35,F24),TRUE,FALSE)</f>
        <v>0</v>
      </c>
      <c r="S24" t="b">
        <f t="shared" si="7"/>
        <v>0</v>
      </c>
      <c r="T24" t="b">
        <f t="shared" si="10"/>
        <v>0</v>
      </c>
      <c r="U24" s="3">
        <f t="shared" si="2"/>
        <v>0</v>
      </c>
      <c r="V24" s="3">
        <f t="shared" si="11"/>
        <v>0</v>
      </c>
      <c r="W24" s="3">
        <f t="shared" si="12"/>
        <v>0</v>
      </c>
      <c r="X24" s="3">
        <f t="shared" si="3"/>
        <v>0</v>
      </c>
      <c r="Y24" s="3">
        <v>0</v>
      </c>
      <c r="Z24" s="3">
        <f t="shared" si="4"/>
        <v>51</v>
      </c>
      <c r="AA24" s="3">
        <f t="shared" si="5"/>
        <v>5.0999999999999997E-2</v>
      </c>
      <c r="AB24" t="b">
        <f t="shared" si="6"/>
        <v>1</v>
      </c>
      <c r="AC24">
        <v>3</v>
      </c>
      <c r="AD24" t="str">
        <f>VLOOKUP(C24,'Feedstock source'!$A$1:$B$8,2,FALSE)</f>
        <v>sludge</v>
      </c>
      <c r="AE24" t="str">
        <f>VLOOKUP($F24,'PAHs abbreviations'!$A$2:$B$17,2,FALSE)</f>
        <v>Ant</v>
      </c>
    </row>
    <row r="25" spans="1:31">
      <c r="A25" t="s">
        <v>126</v>
      </c>
      <c r="B25" t="s">
        <v>126</v>
      </c>
      <c r="C25" s="1" t="s">
        <v>134</v>
      </c>
      <c r="D25">
        <v>500</v>
      </c>
      <c r="E25" s="1" t="s">
        <v>23</v>
      </c>
      <c r="F25" t="s">
        <v>53</v>
      </c>
      <c r="G25" s="1" t="s">
        <v>46</v>
      </c>
      <c r="H25" s="3">
        <v>36</v>
      </c>
      <c r="I25" s="3">
        <f t="shared" si="0"/>
        <v>108</v>
      </c>
      <c r="J25" s="3">
        <f t="shared" si="9"/>
        <v>108</v>
      </c>
      <c r="K25" t="str">
        <f t="shared" si="1"/>
        <v>ng/sample</v>
      </c>
      <c r="L25" s="3" t="s">
        <v>26</v>
      </c>
      <c r="M25" s="3" t="s">
        <v>26</v>
      </c>
      <c r="N25" s="3" t="s">
        <v>26</v>
      </c>
      <c r="O25" s="1" t="s">
        <v>169</v>
      </c>
      <c r="P25" s="1" t="s">
        <v>175</v>
      </c>
      <c r="Q25" s="1" t="s">
        <v>175</v>
      </c>
      <c r="R25" t="b">
        <f>IF(COUNTIF(carcinogens!$A$2:$A$35,F25),TRUE,FALSE)</f>
        <v>0</v>
      </c>
      <c r="S25" t="b">
        <f t="shared" si="7"/>
        <v>0</v>
      </c>
      <c r="T25" t="b">
        <f t="shared" si="10"/>
        <v>0</v>
      </c>
      <c r="U25" s="3">
        <f t="shared" si="2"/>
        <v>0</v>
      </c>
      <c r="V25" s="3">
        <f t="shared" si="11"/>
        <v>0</v>
      </c>
      <c r="W25" s="3">
        <f t="shared" si="12"/>
        <v>0</v>
      </c>
      <c r="X25" s="3">
        <f t="shared" si="3"/>
        <v>0</v>
      </c>
      <c r="Y25" s="3">
        <v>0</v>
      </c>
      <c r="Z25" s="3">
        <f t="shared" si="4"/>
        <v>108</v>
      </c>
      <c r="AA25" s="3">
        <f t="shared" si="5"/>
        <v>0.108</v>
      </c>
      <c r="AB25" t="b">
        <f t="shared" si="6"/>
        <v>1</v>
      </c>
      <c r="AC25">
        <v>3</v>
      </c>
      <c r="AD25" t="str">
        <f>VLOOKUP(C25,'Feedstock source'!$A$1:$B$8,2,FALSE)</f>
        <v>sludge</v>
      </c>
      <c r="AE25" t="str">
        <f>VLOOKUP($F25,'PAHs abbreviations'!$A$2:$B$17,2,FALSE)</f>
        <v>Flt</v>
      </c>
    </row>
    <row r="26" spans="1:31">
      <c r="A26" t="s">
        <v>126</v>
      </c>
      <c r="B26" t="s">
        <v>126</v>
      </c>
      <c r="C26" s="1" t="s">
        <v>134</v>
      </c>
      <c r="D26">
        <v>500</v>
      </c>
      <c r="E26" s="1" t="s">
        <v>23</v>
      </c>
      <c r="F26" t="s">
        <v>54</v>
      </c>
      <c r="G26" s="1" t="s">
        <v>46</v>
      </c>
      <c r="H26" s="3">
        <v>15</v>
      </c>
      <c r="I26" s="3">
        <f t="shared" si="0"/>
        <v>45</v>
      </c>
      <c r="J26" s="3">
        <f t="shared" si="9"/>
        <v>45</v>
      </c>
      <c r="K26" t="str">
        <f t="shared" si="1"/>
        <v>ng/sample</v>
      </c>
      <c r="L26" s="3" t="s">
        <v>26</v>
      </c>
      <c r="M26" s="3" t="s">
        <v>26</v>
      </c>
      <c r="N26" s="3" t="s">
        <v>26</v>
      </c>
      <c r="O26" s="1" t="s">
        <v>169</v>
      </c>
      <c r="P26" s="1" t="s">
        <v>175</v>
      </c>
      <c r="Q26" s="1" t="s">
        <v>175</v>
      </c>
      <c r="R26" t="b">
        <f>IF(COUNTIF(carcinogens!$A$2:$A$35,F26),TRUE,FALSE)</f>
        <v>0</v>
      </c>
      <c r="S26" t="b">
        <f t="shared" si="7"/>
        <v>0</v>
      </c>
      <c r="T26" t="b">
        <f t="shared" si="10"/>
        <v>0</v>
      </c>
      <c r="U26" s="3">
        <f t="shared" si="2"/>
        <v>0</v>
      </c>
      <c r="V26" s="3">
        <f t="shared" si="11"/>
        <v>0</v>
      </c>
      <c r="W26" s="3">
        <f t="shared" si="12"/>
        <v>0</v>
      </c>
      <c r="X26" s="3">
        <f t="shared" si="3"/>
        <v>0</v>
      </c>
      <c r="Y26" s="3">
        <v>0</v>
      </c>
      <c r="Z26" s="3">
        <f t="shared" si="4"/>
        <v>45</v>
      </c>
      <c r="AA26" s="3">
        <f t="shared" si="5"/>
        <v>4.4999999999999998E-2</v>
      </c>
      <c r="AB26" t="b">
        <f t="shared" si="6"/>
        <v>1</v>
      </c>
      <c r="AC26">
        <v>3</v>
      </c>
      <c r="AD26" t="str">
        <f>VLOOKUP(C26,'Feedstock source'!$A$1:$B$8,2,FALSE)</f>
        <v>sludge</v>
      </c>
      <c r="AE26" t="str">
        <f>VLOOKUP($F26,'PAHs abbreviations'!$A$2:$B$17,2,FALSE)</f>
        <v>Pyr</v>
      </c>
    </row>
    <row r="27" spans="1:31">
      <c r="A27" t="s">
        <v>126</v>
      </c>
      <c r="B27" t="s">
        <v>126</v>
      </c>
      <c r="C27" s="1" t="s">
        <v>134</v>
      </c>
      <c r="D27">
        <v>500</v>
      </c>
      <c r="E27" s="1" t="s">
        <v>23</v>
      </c>
      <c r="F27" t="s">
        <v>55</v>
      </c>
      <c r="G27" s="1" t="s">
        <v>46</v>
      </c>
      <c r="H27" s="3" t="s">
        <v>26</v>
      </c>
      <c r="I27" s="3" t="str">
        <f t="shared" si="0"/>
        <v>&lt; 1</v>
      </c>
      <c r="J27" s="3" t="str">
        <f t="shared" si="9"/>
        <v>&lt; 1</v>
      </c>
      <c r="K27" t="str">
        <f t="shared" si="1"/>
        <v>ng/sample</v>
      </c>
      <c r="L27" s="3" t="s">
        <v>26</v>
      </c>
      <c r="M27" s="3" t="s">
        <v>26</v>
      </c>
      <c r="N27" s="3" t="s">
        <v>26</v>
      </c>
      <c r="O27" s="1" t="s">
        <v>169</v>
      </c>
      <c r="P27" s="1" t="s">
        <v>175</v>
      </c>
      <c r="Q27" s="1" t="s">
        <v>175</v>
      </c>
      <c r="R27" t="b">
        <f>IF(COUNTIF(carcinogens!$A$2:$A$35,F27),TRUE,FALSE)</f>
        <v>1</v>
      </c>
      <c r="S27" t="b">
        <f t="shared" si="7"/>
        <v>1</v>
      </c>
      <c r="T27" t="b">
        <f t="shared" si="10"/>
        <v>1</v>
      </c>
      <c r="U27" s="3">
        <f t="shared" si="2"/>
        <v>0</v>
      </c>
      <c r="V27" s="3">
        <f t="shared" si="11"/>
        <v>0</v>
      </c>
      <c r="W27" s="3">
        <f t="shared" si="12"/>
        <v>0</v>
      </c>
      <c r="X27" s="3">
        <f t="shared" si="3"/>
        <v>0</v>
      </c>
      <c r="Y27" s="3">
        <v>0</v>
      </c>
      <c r="Z27" s="3">
        <f t="shared" si="4"/>
        <v>0</v>
      </c>
      <c r="AA27" s="3">
        <f t="shared" si="5"/>
        <v>0</v>
      </c>
      <c r="AB27" t="b">
        <f t="shared" si="6"/>
        <v>1</v>
      </c>
      <c r="AC27">
        <v>3</v>
      </c>
      <c r="AD27" t="str">
        <f>VLOOKUP(C27,'Feedstock source'!$A$1:$B$8,2,FALSE)</f>
        <v>sludge</v>
      </c>
      <c r="AE27" t="str">
        <f>VLOOKUP($F27,'PAHs abbreviations'!$A$2:$B$17,2,FALSE)</f>
        <v>B(a)A</v>
      </c>
    </row>
    <row r="28" spans="1:31">
      <c r="A28" t="s">
        <v>126</v>
      </c>
      <c r="B28" t="s">
        <v>126</v>
      </c>
      <c r="C28" s="1" t="s">
        <v>134</v>
      </c>
      <c r="D28">
        <v>500</v>
      </c>
      <c r="E28" s="1" t="s">
        <v>23</v>
      </c>
      <c r="F28" t="s">
        <v>56</v>
      </c>
      <c r="G28" s="1" t="s">
        <v>46</v>
      </c>
      <c r="H28" s="3">
        <v>2.9</v>
      </c>
      <c r="I28" s="3">
        <f t="shared" si="0"/>
        <v>8.6999999999999993</v>
      </c>
      <c r="J28" s="3">
        <f t="shared" si="9"/>
        <v>8.6999999999999993</v>
      </c>
      <c r="K28" t="str">
        <f t="shared" si="1"/>
        <v>ng/sample</v>
      </c>
      <c r="L28" s="3" t="s">
        <v>26</v>
      </c>
      <c r="M28" s="3" t="s">
        <v>26</v>
      </c>
      <c r="N28" s="3" t="s">
        <v>26</v>
      </c>
      <c r="O28" s="1" t="s">
        <v>169</v>
      </c>
      <c r="P28" s="1" t="s">
        <v>175</v>
      </c>
      <c r="Q28" s="1" t="s">
        <v>175</v>
      </c>
      <c r="R28" t="b">
        <f>IF(COUNTIF(carcinogens!$A$2:$A$35,F28),TRUE,FALSE)</f>
        <v>1</v>
      </c>
      <c r="S28" t="b">
        <f t="shared" si="7"/>
        <v>0</v>
      </c>
      <c r="T28" t="b">
        <f t="shared" si="10"/>
        <v>0</v>
      </c>
      <c r="U28" s="3">
        <f t="shared" si="2"/>
        <v>0</v>
      </c>
      <c r="V28" s="3">
        <f t="shared" si="11"/>
        <v>0</v>
      </c>
      <c r="W28" s="3">
        <f t="shared" si="12"/>
        <v>0</v>
      </c>
      <c r="X28" s="3">
        <f t="shared" si="3"/>
        <v>0</v>
      </c>
      <c r="Y28" s="3">
        <v>0</v>
      </c>
      <c r="Z28" s="3">
        <f t="shared" si="4"/>
        <v>8.6999999999999993</v>
      </c>
      <c r="AA28" s="3">
        <f t="shared" si="5"/>
        <v>8.6999999999999994E-3</v>
      </c>
      <c r="AB28" t="b">
        <f t="shared" si="6"/>
        <v>1</v>
      </c>
      <c r="AC28">
        <v>3</v>
      </c>
      <c r="AD28" t="str">
        <f>VLOOKUP(C28,'Feedstock source'!$A$1:$B$8,2,FALSE)</f>
        <v>sludge</v>
      </c>
      <c r="AE28" t="str">
        <f>VLOOKUP($F28,'PAHs abbreviations'!$A$2:$B$17,2,FALSE)</f>
        <v>Cry</v>
      </c>
    </row>
    <row r="29" spans="1:31">
      <c r="A29" t="s">
        <v>126</v>
      </c>
      <c r="B29" t="s">
        <v>126</v>
      </c>
      <c r="C29" s="1" t="s">
        <v>134</v>
      </c>
      <c r="D29">
        <v>500</v>
      </c>
      <c r="E29" s="1" t="s">
        <v>23</v>
      </c>
      <c r="F29" t="s">
        <v>57</v>
      </c>
      <c r="G29" s="1" t="s">
        <v>46</v>
      </c>
      <c r="H29" s="3">
        <v>1.9</v>
      </c>
      <c r="I29" s="3">
        <f t="shared" si="0"/>
        <v>5.6999999999999993</v>
      </c>
      <c r="J29" s="3">
        <f t="shared" si="9"/>
        <v>5.6999999999999993</v>
      </c>
      <c r="K29" t="str">
        <f t="shared" si="1"/>
        <v>ng/sample</v>
      </c>
      <c r="L29" s="3" t="s">
        <v>26</v>
      </c>
      <c r="M29" s="3" t="s">
        <v>26</v>
      </c>
      <c r="N29" s="3" t="s">
        <v>26</v>
      </c>
      <c r="O29" s="1" t="s">
        <v>169</v>
      </c>
      <c r="P29" s="1" t="s">
        <v>175</v>
      </c>
      <c r="Q29" s="1" t="s">
        <v>175</v>
      </c>
      <c r="R29" t="b">
        <f>IF(COUNTIF(carcinogens!$A$2:$A$35,F29),TRUE,FALSE)</f>
        <v>1</v>
      </c>
      <c r="S29" t="b">
        <f t="shared" si="7"/>
        <v>0</v>
      </c>
      <c r="T29" t="b">
        <f t="shared" si="10"/>
        <v>0</v>
      </c>
      <c r="U29" s="3">
        <f t="shared" si="2"/>
        <v>0</v>
      </c>
      <c r="V29" s="3">
        <f t="shared" si="11"/>
        <v>0</v>
      </c>
      <c r="W29" s="3">
        <f t="shared" si="12"/>
        <v>0</v>
      </c>
      <c r="X29" s="3">
        <f t="shared" si="3"/>
        <v>0</v>
      </c>
      <c r="Y29" s="3">
        <v>0</v>
      </c>
      <c r="Z29" s="3">
        <f t="shared" si="4"/>
        <v>5.6999999999999993</v>
      </c>
      <c r="AA29" s="3">
        <f t="shared" si="5"/>
        <v>5.6999999999999993E-3</v>
      </c>
      <c r="AB29" t="b">
        <f t="shared" si="6"/>
        <v>1</v>
      </c>
      <c r="AC29">
        <v>3</v>
      </c>
      <c r="AD29" t="str">
        <f>VLOOKUP(C29,'Feedstock source'!$A$1:$B$8,2,FALSE)</f>
        <v>sludge</v>
      </c>
      <c r="AE29" t="str">
        <f>VLOOKUP($F29,'PAHs abbreviations'!$A$2:$B$17,2,FALSE)</f>
        <v>B(b)F</v>
      </c>
    </row>
    <row r="30" spans="1:31">
      <c r="A30" t="s">
        <v>126</v>
      </c>
      <c r="B30" t="s">
        <v>126</v>
      </c>
      <c r="C30" s="1" t="s">
        <v>134</v>
      </c>
      <c r="D30">
        <v>500</v>
      </c>
      <c r="E30" s="1" t="s">
        <v>23</v>
      </c>
      <c r="F30" t="s">
        <v>58</v>
      </c>
      <c r="G30" s="1" t="s">
        <v>46</v>
      </c>
      <c r="H30" s="3" t="s">
        <v>26</v>
      </c>
      <c r="I30" s="3" t="str">
        <f t="shared" si="0"/>
        <v>&lt; 1</v>
      </c>
      <c r="J30" s="3" t="str">
        <f t="shared" si="9"/>
        <v>&lt; 1</v>
      </c>
      <c r="K30" t="str">
        <f t="shared" si="1"/>
        <v>ng/sample</v>
      </c>
      <c r="L30" s="3" t="s">
        <v>26</v>
      </c>
      <c r="M30" s="3" t="s">
        <v>26</v>
      </c>
      <c r="N30" s="3" t="s">
        <v>26</v>
      </c>
      <c r="O30" s="1" t="s">
        <v>169</v>
      </c>
      <c r="P30" s="1" t="s">
        <v>175</v>
      </c>
      <c r="Q30" s="1" t="s">
        <v>175</v>
      </c>
      <c r="R30" t="b">
        <f>IF(COUNTIF(carcinogens!$A$2:$A$35,F30),TRUE,FALSE)</f>
        <v>1</v>
      </c>
      <c r="S30" t="b">
        <f t="shared" si="7"/>
        <v>1</v>
      </c>
      <c r="T30" t="b">
        <f t="shared" si="10"/>
        <v>1</v>
      </c>
      <c r="U30" s="3">
        <f t="shared" si="2"/>
        <v>0</v>
      </c>
      <c r="V30" s="3">
        <f t="shared" si="11"/>
        <v>0</v>
      </c>
      <c r="W30" s="3">
        <f t="shared" si="12"/>
        <v>0</v>
      </c>
      <c r="X30" s="3">
        <f t="shared" si="3"/>
        <v>0</v>
      </c>
      <c r="Y30" s="3">
        <v>0</v>
      </c>
      <c r="Z30" s="3">
        <f t="shared" si="4"/>
        <v>0</v>
      </c>
      <c r="AA30" s="3">
        <f t="shared" si="5"/>
        <v>0</v>
      </c>
      <c r="AB30" t="b">
        <f t="shared" si="6"/>
        <v>1</v>
      </c>
      <c r="AC30">
        <v>3</v>
      </c>
      <c r="AD30" t="str">
        <f>VLOOKUP(C30,'Feedstock source'!$A$1:$B$8,2,FALSE)</f>
        <v>sludge</v>
      </c>
      <c r="AE30" t="str">
        <f>VLOOKUP($F30,'PAHs abbreviations'!$A$2:$B$17,2,FALSE)</f>
        <v>B(k)F</v>
      </c>
    </row>
    <row r="31" spans="1:31">
      <c r="A31" t="s">
        <v>126</v>
      </c>
      <c r="B31" t="s">
        <v>126</v>
      </c>
      <c r="C31" s="1" t="s">
        <v>134</v>
      </c>
      <c r="D31">
        <v>500</v>
      </c>
      <c r="E31" s="1" t="s">
        <v>23</v>
      </c>
      <c r="F31" t="s">
        <v>59</v>
      </c>
      <c r="G31" s="1" t="s">
        <v>46</v>
      </c>
      <c r="H31" s="3" t="s">
        <v>26</v>
      </c>
      <c r="I31" s="3" t="str">
        <f t="shared" si="0"/>
        <v>&lt; 1</v>
      </c>
      <c r="J31" s="3" t="str">
        <f t="shared" si="9"/>
        <v>&lt; 1</v>
      </c>
      <c r="K31" t="str">
        <f t="shared" si="1"/>
        <v>ng/sample</v>
      </c>
      <c r="L31" s="3" t="s">
        <v>26</v>
      </c>
      <c r="M31" s="3" t="s">
        <v>26</v>
      </c>
      <c r="N31" s="3" t="s">
        <v>26</v>
      </c>
      <c r="O31" s="1" t="s">
        <v>169</v>
      </c>
      <c r="P31" s="1" t="s">
        <v>175</v>
      </c>
      <c r="Q31" s="1" t="s">
        <v>175</v>
      </c>
      <c r="R31" t="b">
        <f>IF(COUNTIF(carcinogens!$A$2:$A$35,F31),TRUE,FALSE)</f>
        <v>1</v>
      </c>
      <c r="S31" t="b">
        <f t="shared" si="7"/>
        <v>1</v>
      </c>
      <c r="T31" t="b">
        <f t="shared" si="10"/>
        <v>1</v>
      </c>
      <c r="U31" s="3">
        <f t="shared" si="2"/>
        <v>0</v>
      </c>
      <c r="V31" s="3">
        <f t="shared" si="11"/>
        <v>0</v>
      </c>
      <c r="W31" s="3">
        <f t="shared" si="12"/>
        <v>0</v>
      </c>
      <c r="X31" s="3">
        <f t="shared" si="3"/>
        <v>0</v>
      </c>
      <c r="Y31" s="3">
        <v>0</v>
      </c>
      <c r="Z31" s="3">
        <f t="shared" si="4"/>
        <v>0</v>
      </c>
      <c r="AA31" s="3">
        <f t="shared" si="5"/>
        <v>0</v>
      </c>
      <c r="AB31" t="b">
        <f t="shared" si="6"/>
        <v>1</v>
      </c>
      <c r="AC31">
        <v>3</v>
      </c>
      <c r="AD31" t="str">
        <f>VLOOKUP(C31,'Feedstock source'!$A$1:$B$8,2,FALSE)</f>
        <v>sludge</v>
      </c>
      <c r="AE31" t="str">
        <f>VLOOKUP($F31,'PAHs abbreviations'!$A$2:$B$17,2,FALSE)</f>
        <v>B(a)P</v>
      </c>
    </row>
    <row r="32" spans="1:31">
      <c r="A32" t="s">
        <v>126</v>
      </c>
      <c r="B32" t="s">
        <v>126</v>
      </c>
      <c r="C32" s="1" t="s">
        <v>134</v>
      </c>
      <c r="D32">
        <v>500</v>
      </c>
      <c r="E32" s="1" t="s">
        <v>23</v>
      </c>
      <c r="F32" t="s">
        <v>60</v>
      </c>
      <c r="G32" s="1" t="s">
        <v>46</v>
      </c>
      <c r="H32" s="3" t="s">
        <v>26</v>
      </c>
      <c r="I32" s="3" t="str">
        <f t="shared" si="0"/>
        <v>&lt; 1</v>
      </c>
      <c r="J32" s="3" t="str">
        <f t="shared" si="9"/>
        <v>&lt; 1</v>
      </c>
      <c r="K32" t="str">
        <f t="shared" si="1"/>
        <v>ng/sample</v>
      </c>
      <c r="L32" s="3" t="s">
        <v>26</v>
      </c>
      <c r="M32" s="3" t="s">
        <v>26</v>
      </c>
      <c r="N32" s="3" t="s">
        <v>26</v>
      </c>
      <c r="O32" s="1" t="s">
        <v>169</v>
      </c>
      <c r="P32" s="1" t="s">
        <v>175</v>
      </c>
      <c r="Q32" s="1" t="s">
        <v>175</v>
      </c>
      <c r="R32" t="b">
        <f>IF(COUNTIF(carcinogens!$A$2:$A$35,F32),TRUE,FALSE)</f>
        <v>1</v>
      </c>
      <c r="S32" t="b">
        <f t="shared" si="7"/>
        <v>1</v>
      </c>
      <c r="T32" t="b">
        <f t="shared" si="10"/>
        <v>1</v>
      </c>
      <c r="U32" s="3">
        <f t="shared" si="2"/>
        <v>0</v>
      </c>
      <c r="V32" s="3">
        <f t="shared" si="11"/>
        <v>0</v>
      </c>
      <c r="W32" s="3">
        <f t="shared" si="12"/>
        <v>0</v>
      </c>
      <c r="X32" s="3">
        <f t="shared" si="3"/>
        <v>0</v>
      </c>
      <c r="Y32" s="3">
        <v>0</v>
      </c>
      <c r="Z32" s="3">
        <f t="shared" si="4"/>
        <v>0</v>
      </c>
      <c r="AA32" s="3">
        <f t="shared" si="5"/>
        <v>0</v>
      </c>
      <c r="AB32" t="b">
        <f t="shared" si="6"/>
        <v>1</v>
      </c>
      <c r="AC32">
        <v>3</v>
      </c>
      <c r="AD32" t="str">
        <f>VLOOKUP(C32,'Feedstock source'!$A$1:$B$8,2,FALSE)</f>
        <v>sludge</v>
      </c>
      <c r="AE32" t="str">
        <f>VLOOKUP($F32,'PAHs abbreviations'!$A$2:$B$17,2,FALSE)</f>
        <v>IP</v>
      </c>
    </row>
    <row r="33" spans="1:31">
      <c r="A33" t="s">
        <v>126</v>
      </c>
      <c r="B33" t="s">
        <v>126</v>
      </c>
      <c r="C33" s="1" t="s">
        <v>134</v>
      </c>
      <c r="D33">
        <v>500</v>
      </c>
      <c r="E33" s="1" t="s">
        <v>23</v>
      </c>
      <c r="F33" t="s">
        <v>61</v>
      </c>
      <c r="G33" s="1" t="s">
        <v>46</v>
      </c>
      <c r="H33" s="3" t="s">
        <v>26</v>
      </c>
      <c r="I33" s="3" t="str">
        <f t="shared" si="0"/>
        <v>&lt; 1</v>
      </c>
      <c r="J33" s="3" t="str">
        <f t="shared" si="9"/>
        <v>&lt; 1</v>
      </c>
      <c r="K33" t="str">
        <f t="shared" si="1"/>
        <v>ng/sample</v>
      </c>
      <c r="L33" s="3" t="s">
        <v>26</v>
      </c>
      <c r="M33" s="3" t="s">
        <v>26</v>
      </c>
      <c r="N33" s="3" t="s">
        <v>26</v>
      </c>
      <c r="O33" s="1" t="s">
        <v>169</v>
      </c>
      <c r="P33" s="1" t="s">
        <v>175</v>
      </c>
      <c r="Q33" s="1" t="s">
        <v>175</v>
      </c>
      <c r="R33" t="b">
        <f>IF(COUNTIF(carcinogens!$A$2:$A$35,F33),TRUE,FALSE)</f>
        <v>1</v>
      </c>
      <c r="S33" t="b">
        <f t="shared" si="7"/>
        <v>1</v>
      </c>
      <c r="T33" t="b">
        <f t="shared" si="10"/>
        <v>1</v>
      </c>
      <c r="U33" s="3">
        <f t="shared" si="2"/>
        <v>0</v>
      </c>
      <c r="V33" s="3">
        <f t="shared" si="11"/>
        <v>0</v>
      </c>
      <c r="W33" s="3">
        <f t="shared" si="12"/>
        <v>0</v>
      </c>
      <c r="X33" s="3">
        <f t="shared" si="3"/>
        <v>0</v>
      </c>
      <c r="Y33" s="3">
        <v>0</v>
      </c>
      <c r="Z33" s="3">
        <f t="shared" si="4"/>
        <v>0</v>
      </c>
      <c r="AA33" s="3">
        <f t="shared" si="5"/>
        <v>0</v>
      </c>
      <c r="AB33" t="b">
        <f t="shared" si="6"/>
        <v>1</v>
      </c>
      <c r="AC33">
        <v>3</v>
      </c>
      <c r="AD33" t="str">
        <f>VLOOKUP(C33,'Feedstock source'!$A$1:$B$8,2,FALSE)</f>
        <v>sludge</v>
      </c>
      <c r="AE33" t="str">
        <f>VLOOKUP($F33,'PAHs abbreviations'!$A$2:$B$17,2,FALSE)</f>
        <v>B(ghi)P</v>
      </c>
    </row>
    <row r="34" spans="1:31">
      <c r="A34" t="s">
        <v>126</v>
      </c>
      <c r="B34" t="s">
        <v>126</v>
      </c>
      <c r="C34" s="1" t="s">
        <v>134</v>
      </c>
      <c r="D34">
        <v>500</v>
      </c>
      <c r="E34" s="1" t="s">
        <v>23</v>
      </c>
      <c r="F34" t="s">
        <v>62</v>
      </c>
      <c r="G34" s="1" t="s">
        <v>46</v>
      </c>
      <c r="H34" s="3" t="s">
        <v>26</v>
      </c>
      <c r="I34" s="3" t="str">
        <f t="shared" si="0"/>
        <v>&lt; 1</v>
      </c>
      <c r="J34" s="3" t="str">
        <f t="shared" si="9"/>
        <v>&lt; 1</v>
      </c>
      <c r="K34" t="str">
        <f t="shared" si="1"/>
        <v>ng/sample</v>
      </c>
      <c r="L34" s="3" t="s">
        <v>26</v>
      </c>
      <c r="M34" s="3" t="s">
        <v>26</v>
      </c>
      <c r="N34" s="3" t="s">
        <v>26</v>
      </c>
      <c r="O34" s="1" t="s">
        <v>169</v>
      </c>
      <c r="P34" s="1" t="s">
        <v>175</v>
      </c>
      <c r="Q34" s="1" t="s">
        <v>175</v>
      </c>
      <c r="R34" t="b">
        <f>IF(COUNTIF(carcinogens!$A$2:$A$35,F34),TRUE,FALSE)</f>
        <v>1</v>
      </c>
      <c r="S34" t="b">
        <f t="shared" si="7"/>
        <v>1</v>
      </c>
      <c r="T34" t="b">
        <f t="shared" si="10"/>
        <v>1</v>
      </c>
      <c r="U34" s="3">
        <f t="shared" si="2"/>
        <v>0</v>
      </c>
      <c r="V34" s="3">
        <f t="shared" si="11"/>
        <v>0</v>
      </c>
      <c r="W34" s="3">
        <f t="shared" si="12"/>
        <v>0</v>
      </c>
      <c r="X34" s="3">
        <f t="shared" si="3"/>
        <v>0</v>
      </c>
      <c r="Y34" s="3">
        <v>0</v>
      </c>
      <c r="Z34" s="3">
        <f t="shared" si="4"/>
        <v>0</v>
      </c>
      <c r="AA34" s="3">
        <f t="shared" si="5"/>
        <v>0</v>
      </c>
      <c r="AB34" t="b">
        <f t="shared" si="6"/>
        <v>1</v>
      </c>
      <c r="AC34">
        <v>3</v>
      </c>
      <c r="AD34" t="str">
        <f>VLOOKUP(C34,'Feedstock source'!$A$1:$B$8,2,FALSE)</f>
        <v>sludge</v>
      </c>
      <c r="AE34" t="str">
        <f>VLOOKUP($F34,'PAHs abbreviations'!$A$2:$B$17,2,FALSE)</f>
        <v>DB(ah)A</v>
      </c>
    </row>
    <row r="35" spans="1:31">
      <c r="A35" t="s">
        <v>127</v>
      </c>
      <c r="B35" t="s">
        <v>127</v>
      </c>
      <c r="C35" s="1" t="s">
        <v>134</v>
      </c>
      <c r="D35">
        <v>600</v>
      </c>
      <c r="E35" s="1" t="s">
        <v>23</v>
      </c>
      <c r="F35" t="s">
        <v>77</v>
      </c>
      <c r="G35" s="1" t="s">
        <v>76</v>
      </c>
      <c r="H35" s="3" t="s">
        <v>99</v>
      </c>
      <c r="I35" s="3" t="str">
        <f t="shared" si="0"/>
        <v>&lt; 0.5</v>
      </c>
      <c r="J35" s="3">
        <v>0.5</v>
      </c>
      <c r="K35" t="str">
        <f t="shared" si="1"/>
        <v>pg/sample</v>
      </c>
      <c r="L35" s="3" t="s">
        <v>99</v>
      </c>
      <c r="O35" s="1" t="s">
        <v>169</v>
      </c>
      <c r="P35" s="1" t="s">
        <v>175</v>
      </c>
      <c r="Q35" s="1" t="s">
        <v>175</v>
      </c>
      <c r="R35" t="b">
        <f>IF(COUNTIF(carcinogens!$A$2:$A$35,F35),TRUE,FALSE)</f>
        <v>1</v>
      </c>
      <c r="S35" t="b">
        <f t="shared" si="7"/>
        <v>1</v>
      </c>
      <c r="T35" t="b">
        <f t="shared" ref="T35:T67" si="13">IF(ISNUMBER(J35),FALSE,TRUE)</f>
        <v>0</v>
      </c>
      <c r="U35" s="3">
        <f t="shared" si="2"/>
        <v>0</v>
      </c>
      <c r="X35" s="3">
        <f t="shared" si="3"/>
        <v>0</v>
      </c>
      <c r="Y35" s="3">
        <v>0</v>
      </c>
      <c r="Z35" s="3">
        <f t="shared" si="4"/>
        <v>0</v>
      </c>
      <c r="AA35" s="3">
        <f t="shared" si="5"/>
        <v>0</v>
      </c>
      <c r="AB35" t="b">
        <f t="shared" si="6"/>
        <v>1</v>
      </c>
      <c r="AC35">
        <v>1</v>
      </c>
      <c r="AD35" t="str">
        <f>VLOOKUP(C35,'Feedstock source'!$A$1:$B$8,2,FALSE)</f>
        <v>sludge</v>
      </c>
      <c r="AE35" t="e">
        <f>VLOOKUP($F35,'PAHs abbreviations'!$A$2:$B$17,2,FALSE)</f>
        <v>#N/A</v>
      </c>
    </row>
    <row r="36" spans="1:31">
      <c r="A36" t="s">
        <v>127</v>
      </c>
      <c r="B36" t="s">
        <v>127</v>
      </c>
      <c r="C36" s="1" t="s">
        <v>134</v>
      </c>
      <c r="D36">
        <v>600</v>
      </c>
      <c r="E36" s="1" t="s">
        <v>23</v>
      </c>
      <c r="F36" t="s">
        <v>79</v>
      </c>
      <c r="G36" s="1" t="s">
        <v>76</v>
      </c>
      <c r="H36" s="3" t="s">
        <v>99</v>
      </c>
      <c r="I36" s="3" t="str">
        <f t="shared" si="0"/>
        <v>&lt; 0.5</v>
      </c>
      <c r="J36" s="3">
        <v>0.5</v>
      </c>
      <c r="K36" t="str">
        <f t="shared" si="1"/>
        <v>pg/sample</v>
      </c>
      <c r="L36" s="3" t="s">
        <v>99</v>
      </c>
      <c r="O36" s="1" t="s">
        <v>169</v>
      </c>
      <c r="P36" s="1" t="s">
        <v>175</v>
      </c>
      <c r="Q36" s="1" t="s">
        <v>175</v>
      </c>
      <c r="R36" t="b">
        <f>IF(COUNTIF(carcinogens!$A$2:$A$35,F36),TRUE,FALSE)</f>
        <v>1</v>
      </c>
      <c r="S36" t="b">
        <f t="shared" si="7"/>
        <v>1</v>
      </c>
      <c r="T36" t="b">
        <f t="shared" si="13"/>
        <v>0</v>
      </c>
      <c r="U36" s="3">
        <f t="shared" si="2"/>
        <v>0</v>
      </c>
      <c r="X36" s="3">
        <f t="shared" si="3"/>
        <v>0</v>
      </c>
      <c r="Y36" s="3">
        <v>0</v>
      </c>
      <c r="Z36" s="3">
        <f t="shared" si="4"/>
        <v>0</v>
      </c>
      <c r="AA36" s="3">
        <f t="shared" si="5"/>
        <v>0</v>
      </c>
      <c r="AB36" t="b">
        <f t="shared" si="6"/>
        <v>1</v>
      </c>
      <c r="AC36">
        <v>1</v>
      </c>
      <c r="AD36" t="str">
        <f>VLOOKUP(C36,'Feedstock source'!$A$1:$B$8,2,FALSE)</f>
        <v>sludge</v>
      </c>
      <c r="AE36" t="e">
        <f>VLOOKUP($F36,'PAHs abbreviations'!$A$2:$B$17,2,FALSE)</f>
        <v>#N/A</v>
      </c>
    </row>
    <row r="37" spans="1:31">
      <c r="A37" t="s">
        <v>127</v>
      </c>
      <c r="B37" t="s">
        <v>127</v>
      </c>
      <c r="C37" s="1" t="s">
        <v>134</v>
      </c>
      <c r="D37">
        <v>600</v>
      </c>
      <c r="E37" s="1" t="s">
        <v>23</v>
      </c>
      <c r="F37" t="s">
        <v>80</v>
      </c>
      <c r="G37" s="1" t="s">
        <v>76</v>
      </c>
      <c r="H37" s="3" t="s">
        <v>99</v>
      </c>
      <c r="I37" s="3" t="str">
        <f t="shared" si="0"/>
        <v>&lt; 0.5</v>
      </c>
      <c r="J37" s="3">
        <v>0.5</v>
      </c>
      <c r="K37" t="str">
        <f t="shared" si="1"/>
        <v>pg/sample</v>
      </c>
      <c r="L37" s="3" t="s">
        <v>99</v>
      </c>
      <c r="O37" s="1" t="s">
        <v>169</v>
      </c>
      <c r="P37" s="1" t="s">
        <v>175</v>
      </c>
      <c r="Q37" s="1" t="s">
        <v>175</v>
      </c>
      <c r="R37" t="b">
        <f>IF(COUNTIF(carcinogens!$A$2:$A$35,F37),TRUE,FALSE)</f>
        <v>1</v>
      </c>
      <c r="S37" t="b">
        <f t="shared" si="7"/>
        <v>1</v>
      </c>
      <c r="T37" t="b">
        <f t="shared" si="13"/>
        <v>0</v>
      </c>
      <c r="U37" s="3">
        <f t="shared" si="2"/>
        <v>0</v>
      </c>
      <c r="X37" s="3">
        <f t="shared" si="3"/>
        <v>0</v>
      </c>
      <c r="Y37" s="3">
        <v>0</v>
      </c>
      <c r="Z37" s="3">
        <f t="shared" si="4"/>
        <v>0</v>
      </c>
      <c r="AA37" s="3">
        <f t="shared" si="5"/>
        <v>0</v>
      </c>
      <c r="AB37" t="b">
        <f t="shared" si="6"/>
        <v>1</v>
      </c>
      <c r="AC37">
        <v>1</v>
      </c>
      <c r="AD37" t="str">
        <f>VLOOKUP(C37,'Feedstock source'!$A$1:$B$8,2,FALSE)</f>
        <v>sludge</v>
      </c>
      <c r="AE37" t="e">
        <f>VLOOKUP($F37,'PAHs abbreviations'!$A$2:$B$17,2,FALSE)</f>
        <v>#N/A</v>
      </c>
    </row>
    <row r="38" spans="1:31">
      <c r="A38" t="s">
        <v>127</v>
      </c>
      <c r="B38" t="s">
        <v>127</v>
      </c>
      <c r="C38" s="1" t="s">
        <v>134</v>
      </c>
      <c r="D38">
        <v>600</v>
      </c>
      <c r="E38" s="1" t="s">
        <v>23</v>
      </c>
      <c r="F38" t="s">
        <v>81</v>
      </c>
      <c r="G38" s="1" t="s">
        <v>76</v>
      </c>
      <c r="H38" s="3" t="s">
        <v>99</v>
      </c>
      <c r="I38" s="3" t="str">
        <f t="shared" si="0"/>
        <v>&lt; 0.5</v>
      </c>
      <c r="J38" s="3">
        <v>0.5</v>
      </c>
      <c r="K38" t="str">
        <f t="shared" si="1"/>
        <v>pg/sample</v>
      </c>
      <c r="L38" s="3" t="s">
        <v>99</v>
      </c>
      <c r="O38" s="1" t="s">
        <v>169</v>
      </c>
      <c r="P38" s="1" t="s">
        <v>175</v>
      </c>
      <c r="Q38" s="1" t="s">
        <v>175</v>
      </c>
      <c r="R38" t="b">
        <f>IF(COUNTIF(carcinogens!$A$2:$A$35,F38),TRUE,FALSE)</f>
        <v>1</v>
      </c>
      <c r="S38" t="b">
        <f t="shared" si="7"/>
        <v>1</v>
      </c>
      <c r="T38" t="b">
        <f t="shared" si="13"/>
        <v>0</v>
      </c>
      <c r="U38" s="3">
        <f t="shared" si="2"/>
        <v>0</v>
      </c>
      <c r="X38" s="3">
        <f t="shared" si="3"/>
        <v>0</v>
      </c>
      <c r="Y38" s="3">
        <v>0</v>
      </c>
      <c r="Z38" s="3">
        <f t="shared" si="4"/>
        <v>0</v>
      </c>
      <c r="AA38" s="3">
        <f t="shared" si="5"/>
        <v>0</v>
      </c>
      <c r="AB38" t="b">
        <f t="shared" si="6"/>
        <v>1</v>
      </c>
      <c r="AC38">
        <v>1</v>
      </c>
      <c r="AD38" t="str">
        <f>VLOOKUP(C38,'Feedstock source'!$A$1:$B$8,2,FALSE)</f>
        <v>sludge</v>
      </c>
      <c r="AE38" t="e">
        <f>VLOOKUP($F38,'PAHs abbreviations'!$A$2:$B$17,2,FALSE)</f>
        <v>#N/A</v>
      </c>
    </row>
    <row r="39" spans="1:31">
      <c r="A39" t="s">
        <v>127</v>
      </c>
      <c r="B39" t="s">
        <v>127</v>
      </c>
      <c r="C39" s="1" t="s">
        <v>134</v>
      </c>
      <c r="D39">
        <v>600</v>
      </c>
      <c r="E39" s="1" t="s">
        <v>23</v>
      </c>
      <c r="F39" t="s">
        <v>82</v>
      </c>
      <c r="G39" s="1" t="s">
        <v>76</v>
      </c>
      <c r="H39" s="3" t="s">
        <v>99</v>
      </c>
      <c r="I39" s="3" t="str">
        <f t="shared" si="0"/>
        <v>&lt; 0.5</v>
      </c>
      <c r="J39" s="3">
        <v>0.5</v>
      </c>
      <c r="K39" t="str">
        <f t="shared" si="1"/>
        <v>pg/sample</v>
      </c>
      <c r="L39" s="3" t="s">
        <v>99</v>
      </c>
      <c r="O39" s="1" t="s">
        <v>169</v>
      </c>
      <c r="P39" s="1" t="s">
        <v>175</v>
      </c>
      <c r="Q39" s="1" t="s">
        <v>175</v>
      </c>
      <c r="R39" t="b">
        <f>IF(COUNTIF(carcinogens!$A$2:$A$35,F39),TRUE,FALSE)</f>
        <v>1</v>
      </c>
      <c r="S39" t="b">
        <f t="shared" si="7"/>
        <v>1</v>
      </c>
      <c r="T39" t="b">
        <f t="shared" si="13"/>
        <v>0</v>
      </c>
      <c r="U39" s="3">
        <f t="shared" si="2"/>
        <v>0</v>
      </c>
      <c r="X39" s="3">
        <f t="shared" si="3"/>
        <v>0</v>
      </c>
      <c r="Y39" s="3">
        <v>0</v>
      </c>
      <c r="Z39" s="3">
        <f t="shared" si="4"/>
        <v>0</v>
      </c>
      <c r="AA39" s="3">
        <f t="shared" si="5"/>
        <v>0</v>
      </c>
      <c r="AB39" t="b">
        <f t="shared" si="6"/>
        <v>1</v>
      </c>
      <c r="AC39">
        <v>1</v>
      </c>
      <c r="AD39" t="str">
        <f>VLOOKUP(C39,'Feedstock source'!$A$1:$B$8,2,FALSE)</f>
        <v>sludge</v>
      </c>
      <c r="AE39" t="e">
        <f>VLOOKUP($F39,'PAHs abbreviations'!$A$2:$B$17,2,FALSE)</f>
        <v>#N/A</v>
      </c>
    </row>
    <row r="40" spans="1:31">
      <c r="A40" t="s">
        <v>127</v>
      </c>
      <c r="B40" t="s">
        <v>127</v>
      </c>
      <c r="C40" s="1" t="s">
        <v>134</v>
      </c>
      <c r="D40">
        <v>600</v>
      </c>
      <c r="E40" s="1" t="s">
        <v>23</v>
      </c>
      <c r="F40" t="s">
        <v>83</v>
      </c>
      <c r="G40" s="1" t="s">
        <v>76</v>
      </c>
      <c r="H40" s="3" t="s">
        <v>148</v>
      </c>
      <c r="I40" s="3" t="str">
        <f t="shared" si="0"/>
        <v>&lt; 2.5</v>
      </c>
      <c r="J40" s="3">
        <v>2.5</v>
      </c>
      <c r="K40" t="str">
        <f t="shared" si="1"/>
        <v>pg/sample</v>
      </c>
      <c r="L40" s="3" t="s">
        <v>148</v>
      </c>
      <c r="O40" s="1" t="s">
        <v>169</v>
      </c>
      <c r="P40" s="1" t="s">
        <v>175</v>
      </c>
      <c r="Q40" s="1" t="s">
        <v>175</v>
      </c>
      <c r="R40" t="b">
        <f>IF(COUNTIF(carcinogens!$A$2:$A$35,F40),TRUE,FALSE)</f>
        <v>1</v>
      </c>
      <c r="S40" t="b">
        <f t="shared" si="7"/>
        <v>1</v>
      </c>
      <c r="T40" t="b">
        <f t="shared" si="13"/>
        <v>0</v>
      </c>
      <c r="U40" s="3">
        <f t="shared" si="2"/>
        <v>0</v>
      </c>
      <c r="X40" s="3">
        <f t="shared" si="3"/>
        <v>0</v>
      </c>
      <c r="Y40" s="3">
        <v>0</v>
      </c>
      <c r="Z40" s="3">
        <f t="shared" si="4"/>
        <v>0</v>
      </c>
      <c r="AA40" s="3">
        <f t="shared" si="5"/>
        <v>0</v>
      </c>
      <c r="AB40" t="b">
        <f t="shared" si="6"/>
        <v>1</v>
      </c>
      <c r="AC40">
        <v>1</v>
      </c>
      <c r="AD40" t="str">
        <f>VLOOKUP(C40,'Feedstock source'!$A$1:$B$8,2,FALSE)</f>
        <v>sludge</v>
      </c>
      <c r="AE40" t="e">
        <f>VLOOKUP($F40,'PAHs abbreviations'!$A$2:$B$17,2,FALSE)</f>
        <v>#N/A</v>
      </c>
    </row>
    <row r="41" spans="1:31">
      <c r="A41" t="s">
        <v>127</v>
      </c>
      <c r="B41" t="s">
        <v>127</v>
      </c>
      <c r="C41" s="1" t="s">
        <v>134</v>
      </c>
      <c r="D41">
        <v>600</v>
      </c>
      <c r="E41" s="1" t="s">
        <v>23</v>
      </c>
      <c r="F41" t="s">
        <v>84</v>
      </c>
      <c r="G41" s="1" t="s">
        <v>76</v>
      </c>
      <c r="H41" s="3" t="s">
        <v>149</v>
      </c>
      <c r="I41" s="3" t="str">
        <f t="shared" si="0"/>
        <v>&lt; 5.0</v>
      </c>
      <c r="J41" s="3">
        <v>5</v>
      </c>
      <c r="K41" t="str">
        <f t="shared" si="1"/>
        <v>pg/sample</v>
      </c>
      <c r="L41" s="3" t="s">
        <v>149</v>
      </c>
      <c r="O41" s="1" t="s">
        <v>169</v>
      </c>
      <c r="P41" s="1" t="s">
        <v>175</v>
      </c>
      <c r="Q41" s="1" t="s">
        <v>175</v>
      </c>
      <c r="R41" t="b">
        <f>IF(COUNTIF(carcinogens!$A$2:$A$35,F41),TRUE,FALSE)</f>
        <v>1</v>
      </c>
      <c r="S41" t="b">
        <f t="shared" si="7"/>
        <v>1</v>
      </c>
      <c r="T41" t="b">
        <f t="shared" si="13"/>
        <v>0</v>
      </c>
      <c r="U41" s="3">
        <f t="shared" si="2"/>
        <v>0</v>
      </c>
      <c r="X41" s="3">
        <f t="shared" si="3"/>
        <v>0</v>
      </c>
      <c r="Y41" s="3">
        <v>0</v>
      </c>
      <c r="Z41" s="3">
        <f t="shared" si="4"/>
        <v>0</v>
      </c>
      <c r="AA41" s="3">
        <f t="shared" si="5"/>
        <v>0</v>
      </c>
      <c r="AB41" t="b">
        <f t="shared" si="6"/>
        <v>1</v>
      </c>
      <c r="AC41">
        <v>1</v>
      </c>
      <c r="AD41" t="str">
        <f>VLOOKUP(C41,'Feedstock source'!$A$1:$B$8,2,FALSE)</f>
        <v>sludge</v>
      </c>
      <c r="AE41" t="e">
        <f>VLOOKUP($F41,'PAHs abbreviations'!$A$2:$B$17,2,FALSE)</f>
        <v>#N/A</v>
      </c>
    </row>
    <row r="42" spans="1:31">
      <c r="A42" t="s">
        <v>127</v>
      </c>
      <c r="B42" t="s">
        <v>127</v>
      </c>
      <c r="C42" s="1" t="s">
        <v>134</v>
      </c>
      <c r="D42">
        <v>600</v>
      </c>
      <c r="E42" s="1" t="s">
        <v>23</v>
      </c>
      <c r="F42" t="s">
        <v>85</v>
      </c>
      <c r="G42" s="1" t="s">
        <v>76</v>
      </c>
      <c r="H42" s="3" t="s">
        <v>99</v>
      </c>
      <c r="I42" s="3" t="str">
        <f t="shared" si="0"/>
        <v>&lt; 0.5</v>
      </c>
      <c r="J42" s="3">
        <v>0.5</v>
      </c>
      <c r="K42" t="str">
        <f t="shared" si="1"/>
        <v>pg/sample</v>
      </c>
      <c r="L42" s="3" t="s">
        <v>99</v>
      </c>
      <c r="O42" s="1" t="s">
        <v>169</v>
      </c>
      <c r="P42" s="1" t="s">
        <v>175</v>
      </c>
      <c r="Q42" s="1" t="s">
        <v>175</v>
      </c>
      <c r="R42" t="b">
        <f>IF(COUNTIF(carcinogens!$A$2:$A$35,F42),TRUE,FALSE)</f>
        <v>1</v>
      </c>
      <c r="S42" t="b">
        <f t="shared" si="7"/>
        <v>1</v>
      </c>
      <c r="T42" t="b">
        <f t="shared" si="13"/>
        <v>0</v>
      </c>
      <c r="U42" s="3">
        <f t="shared" si="2"/>
        <v>0</v>
      </c>
      <c r="X42" s="3">
        <f t="shared" si="3"/>
        <v>0</v>
      </c>
      <c r="Y42" s="3">
        <v>0</v>
      </c>
      <c r="Z42" s="3">
        <f t="shared" si="4"/>
        <v>0</v>
      </c>
      <c r="AA42" s="3">
        <f t="shared" si="5"/>
        <v>0</v>
      </c>
      <c r="AB42" t="b">
        <f t="shared" si="6"/>
        <v>1</v>
      </c>
      <c r="AC42">
        <v>1</v>
      </c>
      <c r="AD42" t="str">
        <f>VLOOKUP(C42,'Feedstock source'!$A$1:$B$8,2,FALSE)</f>
        <v>sludge</v>
      </c>
      <c r="AE42" t="e">
        <f>VLOOKUP($F42,'PAHs abbreviations'!$A$2:$B$17,2,FALSE)</f>
        <v>#N/A</v>
      </c>
    </row>
    <row r="43" spans="1:31">
      <c r="A43" t="s">
        <v>127</v>
      </c>
      <c r="B43" t="s">
        <v>127</v>
      </c>
      <c r="C43" s="1" t="s">
        <v>134</v>
      </c>
      <c r="D43">
        <v>600</v>
      </c>
      <c r="E43" s="1" t="s">
        <v>23</v>
      </c>
      <c r="F43" t="s">
        <v>86</v>
      </c>
      <c r="G43" s="1" t="s">
        <v>76</v>
      </c>
      <c r="H43" s="3" t="s">
        <v>99</v>
      </c>
      <c r="I43" s="3" t="str">
        <f t="shared" si="0"/>
        <v>&lt; 0.5</v>
      </c>
      <c r="J43" s="3">
        <v>0.5</v>
      </c>
      <c r="K43" t="str">
        <f t="shared" si="1"/>
        <v>pg/sample</v>
      </c>
      <c r="L43" s="3" t="s">
        <v>99</v>
      </c>
      <c r="O43" s="1" t="s">
        <v>169</v>
      </c>
      <c r="P43" s="1" t="s">
        <v>175</v>
      </c>
      <c r="Q43" s="1" t="s">
        <v>175</v>
      </c>
      <c r="R43" t="b">
        <f>IF(COUNTIF(carcinogens!$A$2:$A$35,F43),TRUE,FALSE)</f>
        <v>1</v>
      </c>
      <c r="S43" t="b">
        <f t="shared" si="7"/>
        <v>1</v>
      </c>
      <c r="T43" t="b">
        <f t="shared" si="13"/>
        <v>0</v>
      </c>
      <c r="U43" s="3">
        <f t="shared" si="2"/>
        <v>0</v>
      </c>
      <c r="X43" s="3">
        <f t="shared" si="3"/>
        <v>0</v>
      </c>
      <c r="Y43" s="3">
        <v>0</v>
      </c>
      <c r="Z43" s="3">
        <f t="shared" si="4"/>
        <v>0</v>
      </c>
      <c r="AA43" s="3">
        <f t="shared" si="5"/>
        <v>0</v>
      </c>
      <c r="AB43" t="b">
        <f t="shared" si="6"/>
        <v>1</v>
      </c>
      <c r="AC43">
        <v>1</v>
      </c>
      <c r="AD43" t="str">
        <f>VLOOKUP(C43,'Feedstock source'!$A$1:$B$8,2,FALSE)</f>
        <v>sludge</v>
      </c>
      <c r="AE43" t="e">
        <f>VLOOKUP($F43,'PAHs abbreviations'!$A$2:$B$17,2,FALSE)</f>
        <v>#N/A</v>
      </c>
    </row>
    <row r="44" spans="1:31">
      <c r="A44" t="s">
        <v>127</v>
      </c>
      <c r="B44" t="s">
        <v>127</v>
      </c>
      <c r="C44" s="1" t="s">
        <v>134</v>
      </c>
      <c r="D44">
        <v>600</v>
      </c>
      <c r="E44" s="1" t="s">
        <v>23</v>
      </c>
      <c r="F44" t="s">
        <v>87</v>
      </c>
      <c r="G44" s="1" t="s">
        <v>76</v>
      </c>
      <c r="H44" s="3" t="s">
        <v>99</v>
      </c>
      <c r="I44" s="3" t="str">
        <f t="shared" si="0"/>
        <v>&lt; 0.5</v>
      </c>
      <c r="J44" s="3">
        <v>0.5</v>
      </c>
      <c r="K44" t="str">
        <f t="shared" si="1"/>
        <v>pg/sample</v>
      </c>
      <c r="L44" s="3" t="s">
        <v>99</v>
      </c>
      <c r="O44" s="1" t="s">
        <v>169</v>
      </c>
      <c r="P44" s="1" t="s">
        <v>175</v>
      </c>
      <c r="Q44" s="1" t="s">
        <v>175</v>
      </c>
      <c r="R44" t="b">
        <f>IF(COUNTIF(carcinogens!$A$2:$A$35,F44),TRUE,FALSE)</f>
        <v>1</v>
      </c>
      <c r="S44" t="b">
        <f t="shared" si="7"/>
        <v>1</v>
      </c>
      <c r="T44" t="b">
        <f t="shared" si="13"/>
        <v>0</v>
      </c>
      <c r="U44" s="3">
        <f t="shared" si="2"/>
        <v>0</v>
      </c>
      <c r="X44" s="3">
        <f t="shared" si="3"/>
        <v>0</v>
      </c>
      <c r="Y44" s="3">
        <v>0</v>
      </c>
      <c r="Z44" s="3">
        <f t="shared" si="4"/>
        <v>0</v>
      </c>
      <c r="AA44" s="3">
        <f t="shared" si="5"/>
        <v>0</v>
      </c>
      <c r="AB44" t="b">
        <f t="shared" si="6"/>
        <v>1</v>
      </c>
      <c r="AC44">
        <v>1</v>
      </c>
      <c r="AD44" t="str">
        <f>VLOOKUP(C44,'Feedstock source'!$A$1:$B$8,2,FALSE)</f>
        <v>sludge</v>
      </c>
      <c r="AE44" t="e">
        <f>VLOOKUP($F44,'PAHs abbreviations'!$A$2:$B$17,2,FALSE)</f>
        <v>#N/A</v>
      </c>
    </row>
    <row r="45" spans="1:31">
      <c r="A45" t="s">
        <v>127</v>
      </c>
      <c r="B45" t="s">
        <v>127</v>
      </c>
      <c r="C45" s="1" t="s">
        <v>134</v>
      </c>
      <c r="D45">
        <v>600</v>
      </c>
      <c r="E45" s="1" t="s">
        <v>23</v>
      </c>
      <c r="F45" t="s">
        <v>88</v>
      </c>
      <c r="G45" s="1" t="s">
        <v>76</v>
      </c>
      <c r="H45" s="3" t="s">
        <v>99</v>
      </c>
      <c r="I45" s="3" t="str">
        <f t="shared" si="0"/>
        <v>&lt; 0.5</v>
      </c>
      <c r="J45" s="3">
        <v>0.5</v>
      </c>
      <c r="K45" t="str">
        <f t="shared" si="1"/>
        <v>pg/sample</v>
      </c>
      <c r="L45" s="3" t="s">
        <v>99</v>
      </c>
      <c r="O45" s="1" t="s">
        <v>169</v>
      </c>
      <c r="P45" s="1" t="s">
        <v>175</v>
      </c>
      <c r="Q45" s="1" t="s">
        <v>175</v>
      </c>
      <c r="R45" t="b">
        <f>IF(COUNTIF(carcinogens!$A$2:$A$35,F45),TRUE,FALSE)</f>
        <v>1</v>
      </c>
      <c r="S45" t="b">
        <f t="shared" si="7"/>
        <v>1</v>
      </c>
      <c r="T45" t="b">
        <f t="shared" si="13"/>
        <v>0</v>
      </c>
      <c r="U45" s="3">
        <f t="shared" si="2"/>
        <v>0</v>
      </c>
      <c r="X45" s="3">
        <f t="shared" si="3"/>
        <v>0</v>
      </c>
      <c r="Y45" s="3">
        <v>0</v>
      </c>
      <c r="Z45" s="3">
        <f t="shared" si="4"/>
        <v>0</v>
      </c>
      <c r="AA45" s="3">
        <f t="shared" si="5"/>
        <v>0</v>
      </c>
      <c r="AB45" t="b">
        <f t="shared" si="6"/>
        <v>1</v>
      </c>
      <c r="AC45">
        <v>1</v>
      </c>
      <c r="AD45" t="str">
        <f>VLOOKUP(C45,'Feedstock source'!$A$1:$B$8,2,FALSE)</f>
        <v>sludge</v>
      </c>
      <c r="AE45" t="e">
        <f>VLOOKUP($F45,'PAHs abbreviations'!$A$2:$B$17,2,FALSE)</f>
        <v>#N/A</v>
      </c>
    </row>
    <row r="46" spans="1:31">
      <c r="A46" t="s">
        <v>127</v>
      </c>
      <c r="B46" t="s">
        <v>127</v>
      </c>
      <c r="C46" s="1" t="s">
        <v>134</v>
      </c>
      <c r="D46">
        <v>600</v>
      </c>
      <c r="E46" s="1" t="s">
        <v>23</v>
      </c>
      <c r="F46" t="s">
        <v>89</v>
      </c>
      <c r="G46" s="1" t="s">
        <v>76</v>
      </c>
      <c r="H46" s="3" t="s">
        <v>99</v>
      </c>
      <c r="I46" s="3" t="str">
        <f t="shared" si="0"/>
        <v>&lt; 0.5</v>
      </c>
      <c r="J46" s="3">
        <v>0.5</v>
      </c>
      <c r="K46" t="str">
        <f t="shared" si="1"/>
        <v>pg/sample</v>
      </c>
      <c r="L46" s="3" t="s">
        <v>99</v>
      </c>
      <c r="O46" s="1" t="s">
        <v>169</v>
      </c>
      <c r="P46" s="1" t="s">
        <v>175</v>
      </c>
      <c r="Q46" s="1" t="s">
        <v>175</v>
      </c>
      <c r="R46" t="b">
        <f>IF(COUNTIF(carcinogens!$A$2:$A$35,F46),TRUE,FALSE)</f>
        <v>1</v>
      </c>
      <c r="S46" t="b">
        <f t="shared" si="7"/>
        <v>1</v>
      </c>
      <c r="T46" t="b">
        <f t="shared" si="13"/>
        <v>0</v>
      </c>
      <c r="U46" s="3">
        <f t="shared" si="2"/>
        <v>0</v>
      </c>
      <c r="X46" s="3">
        <f t="shared" si="3"/>
        <v>0</v>
      </c>
      <c r="Y46" s="3">
        <v>0</v>
      </c>
      <c r="Z46" s="3">
        <f t="shared" si="4"/>
        <v>0</v>
      </c>
      <c r="AA46" s="3">
        <f t="shared" si="5"/>
        <v>0</v>
      </c>
      <c r="AB46" t="b">
        <f t="shared" si="6"/>
        <v>1</v>
      </c>
      <c r="AC46">
        <v>1</v>
      </c>
      <c r="AD46" t="str">
        <f>VLOOKUP(C46,'Feedstock source'!$A$1:$B$8,2,FALSE)</f>
        <v>sludge</v>
      </c>
      <c r="AE46" t="e">
        <f>VLOOKUP($F46,'PAHs abbreviations'!$A$2:$B$17,2,FALSE)</f>
        <v>#N/A</v>
      </c>
    </row>
    <row r="47" spans="1:31">
      <c r="A47" t="s">
        <v>127</v>
      </c>
      <c r="B47" t="s">
        <v>127</v>
      </c>
      <c r="C47" s="1" t="s">
        <v>134</v>
      </c>
      <c r="D47">
        <v>600</v>
      </c>
      <c r="E47" s="1" t="s">
        <v>23</v>
      </c>
      <c r="F47" t="s">
        <v>90</v>
      </c>
      <c r="G47" s="1" t="s">
        <v>76</v>
      </c>
      <c r="H47" s="3" t="s">
        <v>99</v>
      </c>
      <c r="I47" s="3" t="str">
        <f t="shared" si="0"/>
        <v>&lt; 0.5</v>
      </c>
      <c r="J47" s="3">
        <v>0.5</v>
      </c>
      <c r="K47" t="str">
        <f t="shared" si="1"/>
        <v>pg/sample</v>
      </c>
      <c r="L47" s="3" t="s">
        <v>99</v>
      </c>
      <c r="O47" s="1" t="s">
        <v>169</v>
      </c>
      <c r="P47" s="1" t="s">
        <v>175</v>
      </c>
      <c r="Q47" s="1" t="s">
        <v>175</v>
      </c>
      <c r="R47" t="b">
        <f>IF(COUNTIF(carcinogens!$A$2:$A$35,F47),TRUE,FALSE)</f>
        <v>1</v>
      </c>
      <c r="S47" t="b">
        <f t="shared" si="7"/>
        <v>1</v>
      </c>
      <c r="T47" t="b">
        <f t="shared" si="13"/>
        <v>0</v>
      </c>
      <c r="U47" s="3">
        <f t="shared" si="2"/>
        <v>0</v>
      </c>
      <c r="X47" s="3">
        <f t="shared" si="3"/>
        <v>0</v>
      </c>
      <c r="Y47" s="3">
        <v>0</v>
      </c>
      <c r="Z47" s="3">
        <f t="shared" si="4"/>
        <v>0</v>
      </c>
      <c r="AA47" s="3">
        <f t="shared" si="5"/>
        <v>0</v>
      </c>
      <c r="AB47" t="b">
        <f t="shared" si="6"/>
        <v>1</v>
      </c>
      <c r="AC47">
        <v>1</v>
      </c>
      <c r="AD47" t="str">
        <f>VLOOKUP(C47,'Feedstock source'!$A$1:$B$8,2,FALSE)</f>
        <v>sludge</v>
      </c>
      <c r="AE47" t="e">
        <f>VLOOKUP($F47,'PAHs abbreviations'!$A$2:$B$17,2,FALSE)</f>
        <v>#N/A</v>
      </c>
    </row>
    <row r="48" spans="1:31">
      <c r="A48" t="s">
        <v>127</v>
      </c>
      <c r="B48" t="s">
        <v>127</v>
      </c>
      <c r="C48" s="1" t="s">
        <v>134</v>
      </c>
      <c r="D48">
        <v>600</v>
      </c>
      <c r="E48" s="1" t="s">
        <v>23</v>
      </c>
      <c r="F48" t="s">
        <v>91</v>
      </c>
      <c r="G48" s="1" t="s">
        <v>76</v>
      </c>
      <c r="H48" s="3" t="s">
        <v>99</v>
      </c>
      <c r="I48" s="3" t="str">
        <f t="shared" si="0"/>
        <v>&lt; 0.5</v>
      </c>
      <c r="J48" s="3">
        <v>0.5</v>
      </c>
      <c r="K48" t="str">
        <f t="shared" si="1"/>
        <v>pg/sample</v>
      </c>
      <c r="L48" s="3" t="s">
        <v>99</v>
      </c>
      <c r="O48" s="1" t="s">
        <v>169</v>
      </c>
      <c r="P48" s="1" t="s">
        <v>175</v>
      </c>
      <c r="Q48" s="1" t="s">
        <v>175</v>
      </c>
      <c r="R48" t="b">
        <f>IF(COUNTIF(carcinogens!$A$2:$A$35,F48),TRUE,FALSE)</f>
        <v>1</v>
      </c>
      <c r="S48" t="b">
        <f t="shared" si="7"/>
        <v>1</v>
      </c>
      <c r="T48" t="b">
        <f t="shared" si="13"/>
        <v>0</v>
      </c>
      <c r="U48" s="3">
        <f t="shared" si="2"/>
        <v>0</v>
      </c>
      <c r="X48" s="3">
        <f t="shared" si="3"/>
        <v>0</v>
      </c>
      <c r="Y48" s="3">
        <v>0</v>
      </c>
      <c r="Z48" s="3">
        <f t="shared" si="4"/>
        <v>0</v>
      </c>
      <c r="AA48" s="3">
        <f t="shared" si="5"/>
        <v>0</v>
      </c>
      <c r="AB48" t="b">
        <f t="shared" si="6"/>
        <v>1</v>
      </c>
      <c r="AC48">
        <v>1</v>
      </c>
      <c r="AD48" t="str">
        <f>VLOOKUP(C48,'Feedstock source'!$A$1:$B$8,2,FALSE)</f>
        <v>sludge</v>
      </c>
      <c r="AE48" t="e">
        <f>VLOOKUP($F48,'PAHs abbreviations'!$A$2:$B$17,2,FALSE)</f>
        <v>#N/A</v>
      </c>
    </row>
    <row r="49" spans="1:31">
      <c r="A49" t="s">
        <v>127</v>
      </c>
      <c r="B49" t="s">
        <v>127</v>
      </c>
      <c r="C49" s="1" t="s">
        <v>134</v>
      </c>
      <c r="D49">
        <v>600</v>
      </c>
      <c r="E49" s="1" t="s">
        <v>23</v>
      </c>
      <c r="F49" t="s">
        <v>92</v>
      </c>
      <c r="G49" s="1" t="s">
        <v>76</v>
      </c>
      <c r="H49" s="3" t="s">
        <v>150</v>
      </c>
      <c r="I49" s="3" t="str">
        <f t="shared" si="0"/>
        <v>&lt; 1.5</v>
      </c>
      <c r="J49" s="3">
        <v>1.5</v>
      </c>
      <c r="K49" t="str">
        <f t="shared" si="1"/>
        <v>pg/sample</v>
      </c>
      <c r="L49" s="3" t="s">
        <v>150</v>
      </c>
      <c r="O49" s="1" t="s">
        <v>169</v>
      </c>
      <c r="P49" s="1" t="s">
        <v>175</v>
      </c>
      <c r="Q49" s="1" t="s">
        <v>175</v>
      </c>
      <c r="R49" t="b">
        <f>IF(COUNTIF(carcinogens!$A$2:$A$35,F49),TRUE,FALSE)</f>
        <v>1</v>
      </c>
      <c r="S49" t="b">
        <f t="shared" si="7"/>
        <v>1</v>
      </c>
      <c r="T49" t="b">
        <f t="shared" si="13"/>
        <v>0</v>
      </c>
      <c r="U49" s="3">
        <f t="shared" si="2"/>
        <v>0</v>
      </c>
      <c r="X49" s="3">
        <f t="shared" si="3"/>
        <v>0</v>
      </c>
      <c r="Y49" s="3">
        <v>0</v>
      </c>
      <c r="Z49" s="3">
        <f t="shared" si="4"/>
        <v>0</v>
      </c>
      <c r="AA49" s="3">
        <f t="shared" si="5"/>
        <v>0</v>
      </c>
      <c r="AB49" t="b">
        <f t="shared" si="6"/>
        <v>1</v>
      </c>
      <c r="AC49">
        <v>1</v>
      </c>
      <c r="AD49" t="str">
        <f>VLOOKUP(C49,'Feedstock source'!$A$1:$B$8,2,FALSE)</f>
        <v>sludge</v>
      </c>
      <c r="AE49" t="e">
        <f>VLOOKUP($F49,'PAHs abbreviations'!$A$2:$B$17,2,FALSE)</f>
        <v>#N/A</v>
      </c>
    </row>
    <row r="50" spans="1:31">
      <c r="A50" t="s">
        <v>127</v>
      </c>
      <c r="B50" t="s">
        <v>127</v>
      </c>
      <c r="C50" s="1" t="s">
        <v>134</v>
      </c>
      <c r="D50">
        <v>600</v>
      </c>
      <c r="E50" s="1" t="s">
        <v>23</v>
      </c>
      <c r="F50" t="s">
        <v>93</v>
      </c>
      <c r="G50" s="1" t="s">
        <v>76</v>
      </c>
      <c r="H50" s="3" t="s">
        <v>150</v>
      </c>
      <c r="I50" s="3" t="str">
        <f t="shared" si="0"/>
        <v>&lt; 1.5</v>
      </c>
      <c r="J50" s="3">
        <v>1.5</v>
      </c>
      <c r="K50" t="str">
        <f t="shared" si="1"/>
        <v>pg/sample</v>
      </c>
      <c r="L50" s="3" t="s">
        <v>150</v>
      </c>
      <c r="O50" s="1" t="s">
        <v>169</v>
      </c>
      <c r="P50" s="1" t="s">
        <v>175</v>
      </c>
      <c r="Q50" s="1" t="s">
        <v>175</v>
      </c>
      <c r="R50" t="b">
        <f>IF(COUNTIF(carcinogens!$A$2:$A$35,F50),TRUE,FALSE)</f>
        <v>1</v>
      </c>
      <c r="S50" t="b">
        <f t="shared" si="7"/>
        <v>1</v>
      </c>
      <c r="T50" t="b">
        <f t="shared" si="13"/>
        <v>0</v>
      </c>
      <c r="U50" s="3">
        <f t="shared" si="2"/>
        <v>0</v>
      </c>
      <c r="X50" s="3">
        <f t="shared" si="3"/>
        <v>0</v>
      </c>
      <c r="Y50" s="3">
        <v>0</v>
      </c>
      <c r="Z50" s="3">
        <f t="shared" si="4"/>
        <v>0</v>
      </c>
      <c r="AA50" s="3">
        <f t="shared" si="5"/>
        <v>0</v>
      </c>
      <c r="AB50" t="b">
        <f t="shared" si="6"/>
        <v>1</v>
      </c>
      <c r="AC50">
        <v>1</v>
      </c>
      <c r="AD50" t="str">
        <f>VLOOKUP(C50,'Feedstock source'!$A$1:$B$8,2,FALSE)</f>
        <v>sludge</v>
      </c>
      <c r="AE50" t="e">
        <f>VLOOKUP($F50,'PAHs abbreviations'!$A$2:$B$17,2,FALSE)</f>
        <v>#N/A</v>
      </c>
    </row>
    <row r="51" spans="1:31">
      <c r="A51" t="s">
        <v>127</v>
      </c>
      <c r="B51" t="s">
        <v>127</v>
      </c>
      <c r="C51" s="1" t="s">
        <v>134</v>
      </c>
      <c r="D51">
        <v>600</v>
      </c>
      <c r="E51" s="1" t="s">
        <v>23</v>
      </c>
      <c r="F51" t="s">
        <v>94</v>
      </c>
      <c r="G51" s="1" t="s">
        <v>76</v>
      </c>
      <c r="H51" s="3" t="s">
        <v>149</v>
      </c>
      <c r="I51" s="3" t="str">
        <f t="shared" si="0"/>
        <v>&lt; 5.0</v>
      </c>
      <c r="J51" s="3">
        <v>5</v>
      </c>
      <c r="K51" t="str">
        <f t="shared" si="1"/>
        <v>pg/sample</v>
      </c>
      <c r="L51" s="3" t="s">
        <v>149</v>
      </c>
      <c r="O51" s="1" t="s">
        <v>169</v>
      </c>
      <c r="P51" s="1" t="s">
        <v>175</v>
      </c>
      <c r="Q51" s="1" t="s">
        <v>175</v>
      </c>
      <c r="R51" t="b">
        <f>IF(COUNTIF(carcinogens!$A$2:$A$35,F51),TRUE,FALSE)</f>
        <v>1</v>
      </c>
      <c r="S51" t="b">
        <f t="shared" si="7"/>
        <v>1</v>
      </c>
      <c r="T51" t="b">
        <f t="shared" si="13"/>
        <v>0</v>
      </c>
      <c r="U51" s="3">
        <f t="shared" si="2"/>
        <v>0</v>
      </c>
      <c r="X51" s="3">
        <f t="shared" si="3"/>
        <v>0</v>
      </c>
      <c r="Y51" s="3">
        <v>0</v>
      </c>
      <c r="Z51" s="3">
        <f t="shared" si="4"/>
        <v>0</v>
      </c>
      <c r="AA51" s="3">
        <f t="shared" si="5"/>
        <v>0</v>
      </c>
      <c r="AB51" t="b">
        <f t="shared" si="6"/>
        <v>1</v>
      </c>
      <c r="AC51">
        <v>1</v>
      </c>
      <c r="AD51" t="str">
        <f>VLOOKUP(C51,'Feedstock source'!$A$1:$B$8,2,FALSE)</f>
        <v>sludge</v>
      </c>
      <c r="AE51" t="e">
        <f>VLOOKUP($F51,'PAHs abbreviations'!$A$2:$B$17,2,FALSE)</f>
        <v>#N/A</v>
      </c>
    </row>
    <row r="52" spans="1:31">
      <c r="A52" t="s">
        <v>127</v>
      </c>
      <c r="B52" t="s">
        <v>127</v>
      </c>
      <c r="C52" s="1" t="s">
        <v>134</v>
      </c>
      <c r="D52">
        <v>600</v>
      </c>
      <c r="E52" s="1" t="s">
        <v>23</v>
      </c>
      <c r="F52" t="s">
        <v>47</v>
      </c>
      <c r="G52" s="1" t="s">
        <v>46</v>
      </c>
      <c r="H52" s="3">
        <v>575</v>
      </c>
      <c r="I52" s="3">
        <f t="shared" si="0"/>
        <v>1725</v>
      </c>
      <c r="J52" s="3">
        <f t="shared" ref="J52:J59" si="14">I52</f>
        <v>1725</v>
      </c>
      <c r="K52" t="str">
        <f t="shared" si="1"/>
        <v>ng/sample</v>
      </c>
      <c r="L52" s="3">
        <v>14</v>
      </c>
      <c r="M52" s="3">
        <v>8.6</v>
      </c>
      <c r="N52" s="3">
        <v>12</v>
      </c>
      <c r="O52" s="1" t="s">
        <v>169</v>
      </c>
      <c r="P52" s="1" t="s">
        <v>175</v>
      </c>
      <c r="Q52" s="1" t="s">
        <v>175</v>
      </c>
      <c r="R52" t="b">
        <f>IF(COUNTIF(carcinogens!$A$2:$A$35,F52),TRUE,FALSE)</f>
        <v>0</v>
      </c>
      <c r="S52" t="b">
        <f t="shared" si="7"/>
        <v>0</v>
      </c>
      <c r="T52" t="b">
        <f t="shared" si="13"/>
        <v>0</v>
      </c>
      <c r="U52" s="3">
        <f t="shared" si="2"/>
        <v>14</v>
      </c>
      <c r="V52" s="3">
        <f t="shared" ref="V52:V67" si="15">IF(ISNUMBER(M52),M52,0)</f>
        <v>8.6</v>
      </c>
      <c r="W52" s="3">
        <f t="shared" ref="W52:W67" si="16">IF(ISNUMBER(N52),N52,0)</f>
        <v>12</v>
      </c>
      <c r="X52" s="3">
        <f t="shared" si="3"/>
        <v>11.533333333333333</v>
      </c>
      <c r="Y52" s="3">
        <f>_xlfn.STDEV.S(U52:W52)</f>
        <v>2.7300793639257668</v>
      </c>
      <c r="Z52" s="3">
        <f t="shared" si="4"/>
        <v>1713.4666666666667</v>
      </c>
      <c r="AA52" s="3">
        <f t="shared" si="5"/>
        <v>1.7134666666666667</v>
      </c>
      <c r="AB52" t="b">
        <f t="shared" si="6"/>
        <v>0</v>
      </c>
      <c r="AC52">
        <v>3</v>
      </c>
      <c r="AD52" t="str">
        <f>VLOOKUP(C52,'Feedstock source'!$A$1:$B$8,2,FALSE)</f>
        <v>sludge</v>
      </c>
      <c r="AE52" t="str">
        <f>VLOOKUP($F52,'PAHs abbreviations'!$A$2:$B$17,2,FALSE)</f>
        <v>Nap</v>
      </c>
    </row>
    <row r="53" spans="1:31">
      <c r="A53" t="s">
        <v>127</v>
      </c>
      <c r="B53" t="s">
        <v>127</v>
      </c>
      <c r="C53" s="1" t="s">
        <v>134</v>
      </c>
      <c r="D53">
        <v>600</v>
      </c>
      <c r="E53" s="1" t="s">
        <v>23</v>
      </c>
      <c r="F53" t="s">
        <v>48</v>
      </c>
      <c r="G53" s="1" t="s">
        <v>46</v>
      </c>
      <c r="H53" s="3">
        <v>85</v>
      </c>
      <c r="I53" s="3">
        <f t="shared" si="0"/>
        <v>255</v>
      </c>
      <c r="J53" s="3">
        <f t="shared" si="14"/>
        <v>255</v>
      </c>
      <c r="K53" t="str">
        <f t="shared" si="1"/>
        <v>ng/sample</v>
      </c>
      <c r="L53" s="3" t="s">
        <v>28</v>
      </c>
      <c r="M53" s="3" t="s">
        <v>28</v>
      </c>
      <c r="N53" s="3" t="s">
        <v>28</v>
      </c>
      <c r="O53" s="1" t="s">
        <v>169</v>
      </c>
      <c r="P53" s="1" t="s">
        <v>175</v>
      </c>
      <c r="Q53" s="1" t="s">
        <v>175</v>
      </c>
      <c r="R53" t="b">
        <f>IF(COUNTIF(carcinogens!$A$2:$A$35,F53),TRUE,FALSE)</f>
        <v>0</v>
      </c>
      <c r="S53" t="b">
        <f t="shared" si="7"/>
        <v>0</v>
      </c>
      <c r="T53" t="b">
        <f t="shared" si="13"/>
        <v>0</v>
      </c>
      <c r="U53" s="3">
        <f t="shared" si="2"/>
        <v>0</v>
      </c>
      <c r="V53" s="3">
        <f t="shared" si="15"/>
        <v>0</v>
      </c>
      <c r="W53" s="3">
        <f t="shared" si="16"/>
        <v>0</v>
      </c>
      <c r="X53" s="3">
        <f t="shared" si="3"/>
        <v>0</v>
      </c>
      <c r="Y53" s="3">
        <v>0</v>
      </c>
      <c r="Z53" s="3">
        <f t="shared" si="4"/>
        <v>255</v>
      </c>
      <c r="AA53" s="3">
        <f t="shared" si="5"/>
        <v>0.255</v>
      </c>
      <c r="AB53" t="b">
        <f t="shared" si="6"/>
        <v>1</v>
      </c>
      <c r="AC53">
        <v>3</v>
      </c>
      <c r="AD53" t="str">
        <f>VLOOKUP(C53,'Feedstock source'!$A$1:$B$8,2,FALSE)</f>
        <v>sludge</v>
      </c>
      <c r="AE53" t="str">
        <f>VLOOKUP($F53,'PAHs abbreviations'!$A$2:$B$17,2,FALSE)</f>
        <v>Acy</v>
      </c>
    </row>
    <row r="54" spans="1:31">
      <c r="A54" t="s">
        <v>127</v>
      </c>
      <c r="B54" t="s">
        <v>127</v>
      </c>
      <c r="C54" s="1" t="s">
        <v>134</v>
      </c>
      <c r="D54">
        <v>600</v>
      </c>
      <c r="E54" s="1" t="s">
        <v>23</v>
      </c>
      <c r="F54" t="s">
        <v>49</v>
      </c>
      <c r="G54" s="1" t="s">
        <v>46</v>
      </c>
      <c r="H54" s="3">
        <v>96</v>
      </c>
      <c r="I54" s="3">
        <f t="shared" si="0"/>
        <v>288</v>
      </c>
      <c r="J54" s="3">
        <f t="shared" si="14"/>
        <v>288</v>
      </c>
      <c r="K54" t="str">
        <f t="shared" si="1"/>
        <v>ng/sample</v>
      </c>
      <c r="L54" s="3" t="s">
        <v>28</v>
      </c>
      <c r="M54" s="3" t="s">
        <v>28</v>
      </c>
      <c r="N54" s="3" t="s">
        <v>28</v>
      </c>
      <c r="O54" s="1" t="s">
        <v>169</v>
      </c>
      <c r="P54" s="1" t="s">
        <v>175</v>
      </c>
      <c r="Q54" s="1" t="s">
        <v>175</v>
      </c>
      <c r="R54" t="b">
        <f>IF(COUNTIF(carcinogens!$A$2:$A$35,F54),TRUE,FALSE)</f>
        <v>0</v>
      </c>
      <c r="S54" t="b">
        <f t="shared" si="7"/>
        <v>0</v>
      </c>
      <c r="T54" t="b">
        <f t="shared" si="13"/>
        <v>0</v>
      </c>
      <c r="U54" s="3">
        <f t="shared" si="2"/>
        <v>0</v>
      </c>
      <c r="V54" s="3">
        <f t="shared" si="15"/>
        <v>0</v>
      </c>
      <c r="W54" s="3">
        <f t="shared" si="16"/>
        <v>0</v>
      </c>
      <c r="X54" s="3">
        <f t="shared" si="3"/>
        <v>0</v>
      </c>
      <c r="Y54" s="3">
        <v>0</v>
      </c>
      <c r="Z54" s="3">
        <f t="shared" si="4"/>
        <v>288</v>
      </c>
      <c r="AA54" s="3">
        <f t="shared" si="5"/>
        <v>0.28799999999999998</v>
      </c>
      <c r="AB54" t="b">
        <f t="shared" si="6"/>
        <v>1</v>
      </c>
      <c r="AC54">
        <v>3</v>
      </c>
      <c r="AD54" t="str">
        <f>VLOOKUP(C54,'Feedstock source'!$A$1:$B$8,2,FALSE)</f>
        <v>sludge</v>
      </c>
      <c r="AE54" t="str">
        <f>VLOOKUP($F54,'PAHs abbreviations'!$A$2:$B$17,2,FALSE)</f>
        <v>Ace</v>
      </c>
    </row>
    <row r="55" spans="1:31">
      <c r="A55" t="s">
        <v>127</v>
      </c>
      <c r="B55" t="s">
        <v>127</v>
      </c>
      <c r="C55" s="1" t="s">
        <v>134</v>
      </c>
      <c r="D55">
        <v>600</v>
      </c>
      <c r="E55" s="1" t="s">
        <v>23</v>
      </c>
      <c r="F55" t="s">
        <v>50</v>
      </c>
      <c r="G55" s="1" t="s">
        <v>46</v>
      </c>
      <c r="H55" s="3">
        <v>288</v>
      </c>
      <c r="I55" s="3">
        <f t="shared" si="0"/>
        <v>864</v>
      </c>
      <c r="J55" s="3">
        <f t="shared" si="14"/>
        <v>864</v>
      </c>
      <c r="K55" t="str">
        <f t="shared" si="1"/>
        <v>ng/sample</v>
      </c>
      <c r="L55" s="3" t="s">
        <v>28</v>
      </c>
      <c r="M55" s="3" t="s">
        <v>28</v>
      </c>
      <c r="N55" s="3" t="s">
        <v>28</v>
      </c>
      <c r="O55" s="1" t="s">
        <v>169</v>
      </c>
      <c r="P55" s="1" t="s">
        <v>175</v>
      </c>
      <c r="Q55" s="1" t="s">
        <v>175</v>
      </c>
      <c r="R55" t="b">
        <f>IF(COUNTIF(carcinogens!$A$2:$A$35,F55),TRUE,FALSE)</f>
        <v>0</v>
      </c>
      <c r="S55" t="b">
        <f t="shared" si="7"/>
        <v>0</v>
      </c>
      <c r="T55" t="b">
        <f t="shared" si="13"/>
        <v>0</v>
      </c>
      <c r="U55" s="3">
        <f t="shared" si="2"/>
        <v>0</v>
      </c>
      <c r="V55" s="3">
        <f t="shared" si="15"/>
        <v>0</v>
      </c>
      <c r="W55" s="3">
        <f t="shared" si="16"/>
        <v>0</v>
      </c>
      <c r="X55" s="3">
        <f t="shared" si="3"/>
        <v>0</v>
      </c>
      <c r="Y55" s="3">
        <v>0</v>
      </c>
      <c r="Z55" s="3">
        <f t="shared" si="4"/>
        <v>864</v>
      </c>
      <c r="AA55" s="3">
        <f t="shared" si="5"/>
        <v>0.86399999999999999</v>
      </c>
      <c r="AB55" t="b">
        <f t="shared" si="6"/>
        <v>1</v>
      </c>
      <c r="AC55">
        <v>3</v>
      </c>
      <c r="AD55" t="str">
        <f>VLOOKUP(C55,'Feedstock source'!$A$1:$B$8,2,FALSE)</f>
        <v>sludge</v>
      </c>
      <c r="AE55" t="str">
        <f>VLOOKUP($F55,'PAHs abbreviations'!$A$2:$B$17,2,FALSE)</f>
        <v>Flu</v>
      </c>
    </row>
    <row r="56" spans="1:31">
      <c r="A56" t="s">
        <v>127</v>
      </c>
      <c r="B56" t="s">
        <v>127</v>
      </c>
      <c r="C56" s="1" t="s">
        <v>134</v>
      </c>
      <c r="D56">
        <v>600</v>
      </c>
      <c r="E56" s="1" t="s">
        <v>23</v>
      </c>
      <c r="F56" t="s">
        <v>51</v>
      </c>
      <c r="G56" s="1" t="s">
        <v>46</v>
      </c>
      <c r="H56" s="3">
        <v>425</v>
      </c>
      <c r="I56" s="3">
        <f t="shared" si="0"/>
        <v>1275</v>
      </c>
      <c r="J56" s="3">
        <f t="shared" si="14"/>
        <v>1275</v>
      </c>
      <c r="K56" t="str">
        <f t="shared" si="1"/>
        <v>ng/sample</v>
      </c>
      <c r="L56" s="3">
        <v>2.5</v>
      </c>
      <c r="M56" s="3">
        <v>2.5</v>
      </c>
      <c r="N56" s="3">
        <v>7</v>
      </c>
      <c r="O56" s="1" t="s">
        <v>169</v>
      </c>
      <c r="P56" s="1" t="s">
        <v>175</v>
      </c>
      <c r="Q56" s="1" t="s">
        <v>175</v>
      </c>
      <c r="R56" t="b">
        <f>IF(COUNTIF(carcinogens!$A$2:$A$35,F56),TRUE,FALSE)</f>
        <v>0</v>
      </c>
      <c r="S56" t="b">
        <f t="shared" si="7"/>
        <v>0</v>
      </c>
      <c r="T56" t="b">
        <f t="shared" si="13"/>
        <v>0</v>
      </c>
      <c r="U56" s="3">
        <f t="shared" si="2"/>
        <v>2.5</v>
      </c>
      <c r="V56" s="3">
        <f t="shared" si="15"/>
        <v>2.5</v>
      </c>
      <c r="W56" s="3">
        <f t="shared" si="16"/>
        <v>7</v>
      </c>
      <c r="X56" s="3">
        <f t="shared" si="3"/>
        <v>4</v>
      </c>
      <c r="Y56" s="3">
        <f>_xlfn.STDEV.S(U56:W56)</f>
        <v>2.598076211353316</v>
      </c>
      <c r="Z56" s="3">
        <f t="shared" si="4"/>
        <v>1271</v>
      </c>
      <c r="AA56" s="3">
        <f t="shared" si="5"/>
        <v>1.2709999999999999</v>
      </c>
      <c r="AB56" t="b">
        <f t="shared" si="6"/>
        <v>0</v>
      </c>
      <c r="AC56">
        <v>3</v>
      </c>
      <c r="AD56" t="str">
        <f>VLOOKUP(C56,'Feedstock source'!$A$1:$B$8,2,FALSE)</f>
        <v>sludge</v>
      </c>
      <c r="AE56" t="str">
        <f>VLOOKUP($F56,'PAHs abbreviations'!$A$2:$B$17,2,FALSE)</f>
        <v>Phen</v>
      </c>
    </row>
    <row r="57" spans="1:31">
      <c r="A57" t="s">
        <v>127</v>
      </c>
      <c r="B57" t="s">
        <v>127</v>
      </c>
      <c r="C57" s="1" t="s">
        <v>134</v>
      </c>
      <c r="D57">
        <v>600</v>
      </c>
      <c r="E57" s="1" t="s">
        <v>23</v>
      </c>
      <c r="F57" t="s">
        <v>52</v>
      </c>
      <c r="G57" s="1" t="s">
        <v>46</v>
      </c>
      <c r="H57" s="3">
        <v>95</v>
      </c>
      <c r="I57" s="3">
        <f t="shared" si="0"/>
        <v>285</v>
      </c>
      <c r="J57" s="3">
        <f t="shared" si="14"/>
        <v>285</v>
      </c>
      <c r="K57" t="str">
        <f t="shared" si="1"/>
        <v>ng/sample</v>
      </c>
      <c r="L57" s="3" t="s">
        <v>26</v>
      </c>
      <c r="M57" s="3" t="s">
        <v>26</v>
      </c>
      <c r="N57" s="3" t="s">
        <v>26</v>
      </c>
      <c r="O57" s="1" t="s">
        <v>169</v>
      </c>
      <c r="P57" s="1" t="s">
        <v>175</v>
      </c>
      <c r="Q57" s="1" t="s">
        <v>175</v>
      </c>
      <c r="R57" t="b">
        <f>IF(COUNTIF(carcinogens!$A$2:$A$35,F57),TRUE,FALSE)</f>
        <v>0</v>
      </c>
      <c r="S57" t="b">
        <f t="shared" si="7"/>
        <v>0</v>
      </c>
      <c r="T57" t="b">
        <f t="shared" si="13"/>
        <v>0</v>
      </c>
      <c r="U57" s="3">
        <f t="shared" si="2"/>
        <v>0</v>
      </c>
      <c r="V57" s="3">
        <f t="shared" si="15"/>
        <v>0</v>
      </c>
      <c r="W57" s="3">
        <f t="shared" si="16"/>
        <v>0</v>
      </c>
      <c r="X57" s="3">
        <f t="shared" si="3"/>
        <v>0</v>
      </c>
      <c r="Y57" s="3">
        <v>0</v>
      </c>
      <c r="Z57" s="3">
        <f t="shared" si="4"/>
        <v>285</v>
      </c>
      <c r="AA57" s="3">
        <f t="shared" si="5"/>
        <v>0.28499999999999998</v>
      </c>
      <c r="AB57" t="b">
        <f t="shared" si="6"/>
        <v>1</v>
      </c>
      <c r="AC57">
        <v>3</v>
      </c>
      <c r="AD57" t="str">
        <f>VLOOKUP(C57,'Feedstock source'!$A$1:$B$8,2,FALSE)</f>
        <v>sludge</v>
      </c>
      <c r="AE57" t="str">
        <f>VLOOKUP($F57,'PAHs abbreviations'!$A$2:$B$17,2,FALSE)</f>
        <v>Ant</v>
      </c>
    </row>
    <row r="58" spans="1:31">
      <c r="A58" t="s">
        <v>127</v>
      </c>
      <c r="B58" t="s">
        <v>127</v>
      </c>
      <c r="C58" s="1" t="s">
        <v>134</v>
      </c>
      <c r="D58">
        <v>600</v>
      </c>
      <c r="E58" s="1" t="s">
        <v>23</v>
      </c>
      <c r="F58" t="s">
        <v>53</v>
      </c>
      <c r="G58" s="1" t="s">
        <v>46</v>
      </c>
      <c r="H58" s="3">
        <v>51</v>
      </c>
      <c r="I58" s="3">
        <f t="shared" si="0"/>
        <v>153</v>
      </c>
      <c r="J58" s="3">
        <f t="shared" si="14"/>
        <v>153</v>
      </c>
      <c r="K58" t="str">
        <f t="shared" si="1"/>
        <v>ng/sample</v>
      </c>
      <c r="L58" s="3" t="s">
        <v>26</v>
      </c>
      <c r="M58" s="3" t="s">
        <v>26</v>
      </c>
      <c r="N58" s="3" t="s">
        <v>26</v>
      </c>
      <c r="O58" s="1" t="s">
        <v>169</v>
      </c>
      <c r="P58" s="1" t="s">
        <v>175</v>
      </c>
      <c r="Q58" s="1" t="s">
        <v>175</v>
      </c>
      <c r="R58" t="b">
        <f>IF(COUNTIF(carcinogens!$A$2:$A$35,F58),TRUE,FALSE)</f>
        <v>0</v>
      </c>
      <c r="S58" t="b">
        <f t="shared" si="7"/>
        <v>0</v>
      </c>
      <c r="T58" t="b">
        <f t="shared" si="13"/>
        <v>0</v>
      </c>
      <c r="U58" s="3">
        <f t="shared" si="2"/>
        <v>0</v>
      </c>
      <c r="V58" s="3">
        <f t="shared" si="15"/>
        <v>0</v>
      </c>
      <c r="W58" s="3">
        <f t="shared" si="16"/>
        <v>0</v>
      </c>
      <c r="X58" s="3">
        <f t="shared" si="3"/>
        <v>0</v>
      </c>
      <c r="Y58" s="3">
        <v>0</v>
      </c>
      <c r="Z58" s="3">
        <f t="shared" si="4"/>
        <v>153</v>
      </c>
      <c r="AA58" s="3">
        <f t="shared" si="5"/>
        <v>0.153</v>
      </c>
      <c r="AB58" t="b">
        <f t="shared" si="6"/>
        <v>1</v>
      </c>
      <c r="AC58">
        <v>3</v>
      </c>
      <c r="AD58" t="str">
        <f>VLOOKUP(C58,'Feedstock source'!$A$1:$B$8,2,FALSE)</f>
        <v>sludge</v>
      </c>
      <c r="AE58" t="str">
        <f>VLOOKUP($F58,'PAHs abbreviations'!$A$2:$B$17,2,FALSE)</f>
        <v>Flt</v>
      </c>
    </row>
    <row r="59" spans="1:31">
      <c r="A59" t="s">
        <v>127</v>
      </c>
      <c r="B59" t="s">
        <v>127</v>
      </c>
      <c r="C59" s="1" t="s">
        <v>134</v>
      </c>
      <c r="D59">
        <v>600</v>
      </c>
      <c r="E59" s="1" t="s">
        <v>23</v>
      </c>
      <c r="F59" t="s">
        <v>54</v>
      </c>
      <c r="G59" s="1" t="s">
        <v>46</v>
      </c>
      <c r="H59" s="3">
        <v>24</v>
      </c>
      <c r="I59" s="3">
        <f t="shared" si="0"/>
        <v>72</v>
      </c>
      <c r="J59" s="3">
        <f t="shared" si="14"/>
        <v>72</v>
      </c>
      <c r="K59" t="str">
        <f t="shared" si="1"/>
        <v>ng/sample</v>
      </c>
      <c r="L59" s="3" t="s">
        <v>26</v>
      </c>
      <c r="M59" s="3" t="s">
        <v>26</v>
      </c>
      <c r="N59" s="3" t="s">
        <v>26</v>
      </c>
      <c r="O59" s="1" t="s">
        <v>169</v>
      </c>
      <c r="P59" s="1" t="s">
        <v>175</v>
      </c>
      <c r="Q59" s="1" t="s">
        <v>175</v>
      </c>
      <c r="R59" t="b">
        <f>IF(COUNTIF(carcinogens!$A$2:$A$35,F59),TRUE,FALSE)</f>
        <v>0</v>
      </c>
      <c r="S59" t="b">
        <f t="shared" si="7"/>
        <v>0</v>
      </c>
      <c r="T59" t="b">
        <f t="shared" si="13"/>
        <v>0</v>
      </c>
      <c r="U59" s="3">
        <f t="shared" si="2"/>
        <v>0</v>
      </c>
      <c r="V59" s="3">
        <f t="shared" si="15"/>
        <v>0</v>
      </c>
      <c r="W59" s="3">
        <f t="shared" si="16"/>
        <v>0</v>
      </c>
      <c r="X59" s="3">
        <f t="shared" si="3"/>
        <v>0</v>
      </c>
      <c r="Y59" s="3">
        <v>0</v>
      </c>
      <c r="Z59" s="3">
        <f t="shared" si="4"/>
        <v>72</v>
      </c>
      <c r="AA59" s="3">
        <f t="shared" si="5"/>
        <v>7.1999999999999995E-2</v>
      </c>
      <c r="AB59" t="b">
        <f t="shared" si="6"/>
        <v>1</v>
      </c>
      <c r="AC59">
        <v>3</v>
      </c>
      <c r="AD59" t="str">
        <f>VLOOKUP(C59,'Feedstock source'!$A$1:$B$8,2,FALSE)</f>
        <v>sludge</v>
      </c>
      <c r="AE59" t="str">
        <f>VLOOKUP($F59,'PAHs abbreviations'!$A$2:$B$17,2,FALSE)</f>
        <v>Pyr</v>
      </c>
    </row>
    <row r="60" spans="1:31">
      <c r="A60" t="s">
        <v>127</v>
      </c>
      <c r="B60" t="s">
        <v>127</v>
      </c>
      <c r="C60" s="1" t="s">
        <v>134</v>
      </c>
      <c r="D60">
        <v>600</v>
      </c>
      <c r="E60" s="1" t="s">
        <v>23</v>
      </c>
      <c r="F60" t="s">
        <v>55</v>
      </c>
      <c r="G60" s="1" t="s">
        <v>46</v>
      </c>
      <c r="H60" s="3" t="s">
        <v>26</v>
      </c>
      <c r="I60" s="3" t="str">
        <f t="shared" si="0"/>
        <v>&lt; 1</v>
      </c>
      <c r="J60" s="3">
        <v>1</v>
      </c>
      <c r="K60" t="str">
        <f t="shared" si="1"/>
        <v>ng/sample</v>
      </c>
      <c r="L60" s="3" t="s">
        <v>26</v>
      </c>
      <c r="M60" s="3" t="s">
        <v>26</v>
      </c>
      <c r="N60" s="3" t="s">
        <v>26</v>
      </c>
      <c r="O60" s="1" t="s">
        <v>169</v>
      </c>
      <c r="P60" s="1" t="s">
        <v>175</v>
      </c>
      <c r="Q60" s="1" t="s">
        <v>175</v>
      </c>
      <c r="R60" t="b">
        <f>IF(COUNTIF(carcinogens!$A$2:$A$35,F60),TRUE,FALSE)</f>
        <v>1</v>
      </c>
      <c r="S60" t="b">
        <f t="shared" si="7"/>
        <v>1</v>
      </c>
      <c r="T60" t="b">
        <f t="shared" si="13"/>
        <v>0</v>
      </c>
      <c r="U60" s="3">
        <f t="shared" si="2"/>
        <v>0</v>
      </c>
      <c r="V60" s="3">
        <f t="shared" si="15"/>
        <v>0</v>
      </c>
      <c r="W60" s="3">
        <f t="shared" si="16"/>
        <v>0</v>
      </c>
      <c r="X60" s="3">
        <f t="shared" si="3"/>
        <v>0</v>
      </c>
      <c r="Y60" s="3">
        <v>0</v>
      </c>
      <c r="Z60" s="3">
        <f t="shared" si="4"/>
        <v>0</v>
      </c>
      <c r="AA60" s="3">
        <f t="shared" si="5"/>
        <v>0</v>
      </c>
      <c r="AB60" t="b">
        <f t="shared" si="6"/>
        <v>1</v>
      </c>
      <c r="AC60">
        <v>3</v>
      </c>
      <c r="AD60" t="str">
        <f>VLOOKUP(C60,'Feedstock source'!$A$1:$B$8,2,FALSE)</f>
        <v>sludge</v>
      </c>
      <c r="AE60" t="str">
        <f>VLOOKUP($F60,'PAHs abbreviations'!$A$2:$B$17,2,FALSE)</f>
        <v>B(a)A</v>
      </c>
    </row>
    <row r="61" spans="1:31">
      <c r="A61" t="s">
        <v>127</v>
      </c>
      <c r="B61" t="s">
        <v>127</v>
      </c>
      <c r="C61" s="1" t="s">
        <v>134</v>
      </c>
      <c r="D61">
        <v>600</v>
      </c>
      <c r="E61" s="1" t="s">
        <v>23</v>
      </c>
      <c r="F61" t="s">
        <v>56</v>
      </c>
      <c r="G61" s="1" t="s">
        <v>46</v>
      </c>
      <c r="H61" s="3">
        <v>3.6</v>
      </c>
      <c r="I61" s="3">
        <f t="shared" si="0"/>
        <v>10.8</v>
      </c>
      <c r="J61" s="3">
        <v>10.8</v>
      </c>
      <c r="K61" t="str">
        <f t="shared" si="1"/>
        <v>ng/sample</v>
      </c>
      <c r="L61" s="3" t="s">
        <v>26</v>
      </c>
      <c r="M61" s="3" t="s">
        <v>26</v>
      </c>
      <c r="N61" s="3" t="s">
        <v>26</v>
      </c>
      <c r="O61" s="1" t="s">
        <v>169</v>
      </c>
      <c r="P61" s="1" t="s">
        <v>175</v>
      </c>
      <c r="Q61" s="1" t="s">
        <v>175</v>
      </c>
      <c r="R61" t="b">
        <f>IF(COUNTIF(carcinogens!$A$2:$A$35,F61),TRUE,FALSE)</f>
        <v>1</v>
      </c>
      <c r="S61" t="b">
        <f t="shared" si="7"/>
        <v>0</v>
      </c>
      <c r="T61" t="b">
        <f t="shared" si="13"/>
        <v>0</v>
      </c>
      <c r="U61" s="3">
        <f t="shared" si="2"/>
        <v>0</v>
      </c>
      <c r="V61" s="3">
        <f t="shared" si="15"/>
        <v>0</v>
      </c>
      <c r="W61" s="3">
        <f t="shared" si="16"/>
        <v>0</v>
      </c>
      <c r="X61" s="3">
        <f t="shared" si="3"/>
        <v>0</v>
      </c>
      <c r="Y61" s="3">
        <v>0</v>
      </c>
      <c r="Z61" s="3">
        <f t="shared" si="4"/>
        <v>10.8</v>
      </c>
      <c r="AA61" s="3">
        <f t="shared" si="5"/>
        <v>1.0800000000000001E-2</v>
      </c>
      <c r="AB61" t="b">
        <f t="shared" si="6"/>
        <v>1</v>
      </c>
      <c r="AC61">
        <v>3</v>
      </c>
      <c r="AD61" t="str">
        <f>VLOOKUP(C61,'Feedstock source'!$A$1:$B$8,2,FALSE)</f>
        <v>sludge</v>
      </c>
      <c r="AE61" t="str">
        <f>VLOOKUP($F61,'PAHs abbreviations'!$A$2:$B$17,2,FALSE)</f>
        <v>Cry</v>
      </c>
    </row>
    <row r="62" spans="1:31">
      <c r="A62" t="s">
        <v>127</v>
      </c>
      <c r="B62" t="s">
        <v>127</v>
      </c>
      <c r="C62" s="1" t="s">
        <v>134</v>
      </c>
      <c r="D62">
        <v>600</v>
      </c>
      <c r="E62" s="1" t="s">
        <v>23</v>
      </c>
      <c r="F62" t="s">
        <v>57</v>
      </c>
      <c r="G62" s="1" t="s">
        <v>46</v>
      </c>
      <c r="H62" s="3">
        <v>6.8</v>
      </c>
      <c r="I62" s="3">
        <f t="shared" si="0"/>
        <v>20.399999999999999</v>
      </c>
      <c r="J62" s="3">
        <v>20.399999999999999</v>
      </c>
      <c r="K62" t="str">
        <f t="shared" si="1"/>
        <v>ng/sample</v>
      </c>
      <c r="L62" s="3" t="s">
        <v>26</v>
      </c>
      <c r="M62" s="3" t="s">
        <v>26</v>
      </c>
      <c r="N62" s="3" t="s">
        <v>26</v>
      </c>
      <c r="O62" s="1" t="s">
        <v>169</v>
      </c>
      <c r="P62" s="1" t="s">
        <v>175</v>
      </c>
      <c r="Q62" s="1" t="s">
        <v>175</v>
      </c>
      <c r="R62" t="b">
        <f>IF(COUNTIF(carcinogens!$A$2:$A$35,F62),TRUE,FALSE)</f>
        <v>1</v>
      </c>
      <c r="S62" t="b">
        <f t="shared" si="7"/>
        <v>0</v>
      </c>
      <c r="T62" t="b">
        <f t="shared" si="13"/>
        <v>0</v>
      </c>
      <c r="U62" s="3">
        <f t="shared" si="2"/>
        <v>0</v>
      </c>
      <c r="V62" s="3">
        <f t="shared" si="15"/>
        <v>0</v>
      </c>
      <c r="W62" s="3">
        <f t="shared" si="16"/>
        <v>0</v>
      </c>
      <c r="X62" s="3">
        <f t="shared" si="3"/>
        <v>0</v>
      </c>
      <c r="Y62" s="3">
        <v>0</v>
      </c>
      <c r="Z62" s="3">
        <f t="shared" si="4"/>
        <v>20.399999999999999</v>
      </c>
      <c r="AA62" s="3">
        <f t="shared" si="5"/>
        <v>2.0399999999999998E-2</v>
      </c>
      <c r="AB62" t="b">
        <f t="shared" si="6"/>
        <v>1</v>
      </c>
      <c r="AC62">
        <v>3</v>
      </c>
      <c r="AD62" t="str">
        <f>VLOOKUP(C62,'Feedstock source'!$A$1:$B$8,2,FALSE)</f>
        <v>sludge</v>
      </c>
      <c r="AE62" t="str">
        <f>VLOOKUP($F62,'PAHs abbreviations'!$A$2:$B$17,2,FALSE)</f>
        <v>B(b)F</v>
      </c>
    </row>
    <row r="63" spans="1:31">
      <c r="A63" t="s">
        <v>127</v>
      </c>
      <c r="B63" t="s">
        <v>127</v>
      </c>
      <c r="C63" s="1" t="s">
        <v>134</v>
      </c>
      <c r="D63">
        <v>600</v>
      </c>
      <c r="E63" s="1" t="s">
        <v>23</v>
      </c>
      <c r="F63" t="s">
        <v>58</v>
      </c>
      <c r="G63" s="1" t="s">
        <v>46</v>
      </c>
      <c r="H63" s="3">
        <v>4</v>
      </c>
      <c r="I63" s="3">
        <f t="shared" si="0"/>
        <v>12</v>
      </c>
      <c r="J63" s="3">
        <v>12</v>
      </c>
      <c r="K63" t="str">
        <f t="shared" si="1"/>
        <v>ng/sample</v>
      </c>
      <c r="L63" s="3" t="s">
        <v>26</v>
      </c>
      <c r="M63" s="3" t="s">
        <v>26</v>
      </c>
      <c r="N63" s="3" t="s">
        <v>26</v>
      </c>
      <c r="O63" s="1" t="s">
        <v>169</v>
      </c>
      <c r="P63" s="1" t="s">
        <v>175</v>
      </c>
      <c r="Q63" s="1" t="s">
        <v>175</v>
      </c>
      <c r="R63" t="b">
        <f>IF(COUNTIF(carcinogens!$A$2:$A$35,F63),TRUE,FALSE)</f>
        <v>1</v>
      </c>
      <c r="S63" t="b">
        <f t="shared" si="7"/>
        <v>0</v>
      </c>
      <c r="T63" t="b">
        <f t="shared" si="13"/>
        <v>0</v>
      </c>
      <c r="U63" s="3">
        <f t="shared" si="2"/>
        <v>0</v>
      </c>
      <c r="V63" s="3">
        <f t="shared" si="15"/>
        <v>0</v>
      </c>
      <c r="W63" s="3">
        <f t="shared" si="16"/>
        <v>0</v>
      </c>
      <c r="X63" s="3">
        <f t="shared" si="3"/>
        <v>0</v>
      </c>
      <c r="Y63" s="3">
        <v>0</v>
      </c>
      <c r="Z63" s="3">
        <f t="shared" si="4"/>
        <v>12</v>
      </c>
      <c r="AA63" s="3">
        <f t="shared" si="5"/>
        <v>1.2E-2</v>
      </c>
      <c r="AB63" t="b">
        <f t="shared" si="6"/>
        <v>1</v>
      </c>
      <c r="AC63">
        <v>3</v>
      </c>
      <c r="AD63" t="str">
        <f>VLOOKUP(C63,'Feedstock source'!$A$1:$B$8,2,FALSE)</f>
        <v>sludge</v>
      </c>
      <c r="AE63" t="str">
        <f>VLOOKUP($F63,'PAHs abbreviations'!$A$2:$B$17,2,FALSE)</f>
        <v>B(k)F</v>
      </c>
    </row>
    <row r="64" spans="1:31">
      <c r="A64" t="s">
        <v>127</v>
      </c>
      <c r="B64" t="s">
        <v>127</v>
      </c>
      <c r="C64" s="1" t="s">
        <v>134</v>
      </c>
      <c r="D64">
        <v>600</v>
      </c>
      <c r="E64" s="1" t="s">
        <v>23</v>
      </c>
      <c r="F64" t="s">
        <v>59</v>
      </c>
      <c r="G64" s="1" t="s">
        <v>46</v>
      </c>
      <c r="H64" s="3" t="s">
        <v>26</v>
      </c>
      <c r="I64" s="3" t="str">
        <f t="shared" si="0"/>
        <v>&lt; 1</v>
      </c>
      <c r="J64" s="3">
        <v>1</v>
      </c>
      <c r="K64" t="str">
        <f t="shared" si="1"/>
        <v>ng/sample</v>
      </c>
      <c r="L64" s="3" t="s">
        <v>26</v>
      </c>
      <c r="M64" s="3" t="s">
        <v>26</v>
      </c>
      <c r="N64" s="3" t="s">
        <v>26</v>
      </c>
      <c r="O64" s="1" t="s">
        <v>169</v>
      </c>
      <c r="P64" s="1" t="s">
        <v>175</v>
      </c>
      <c r="Q64" s="1" t="s">
        <v>175</v>
      </c>
      <c r="R64" t="b">
        <f>IF(COUNTIF(carcinogens!$A$2:$A$35,F64),TRUE,FALSE)</f>
        <v>1</v>
      </c>
      <c r="S64" t="b">
        <f t="shared" si="7"/>
        <v>1</v>
      </c>
      <c r="T64" t="b">
        <f t="shared" si="13"/>
        <v>0</v>
      </c>
      <c r="U64" s="3">
        <f t="shared" si="2"/>
        <v>0</v>
      </c>
      <c r="V64" s="3">
        <f t="shared" si="15"/>
        <v>0</v>
      </c>
      <c r="W64" s="3">
        <f t="shared" si="16"/>
        <v>0</v>
      </c>
      <c r="X64" s="3">
        <f t="shared" si="3"/>
        <v>0</v>
      </c>
      <c r="Y64" s="3">
        <v>0</v>
      </c>
      <c r="Z64" s="3">
        <f t="shared" si="4"/>
        <v>0</v>
      </c>
      <c r="AA64" s="3">
        <f t="shared" si="5"/>
        <v>0</v>
      </c>
      <c r="AB64" t="b">
        <f t="shared" si="6"/>
        <v>1</v>
      </c>
      <c r="AC64">
        <v>3</v>
      </c>
      <c r="AD64" t="str">
        <f>VLOOKUP(C64,'Feedstock source'!$A$1:$B$8,2,FALSE)</f>
        <v>sludge</v>
      </c>
      <c r="AE64" t="str">
        <f>VLOOKUP($F64,'PAHs abbreviations'!$A$2:$B$17,2,FALSE)</f>
        <v>B(a)P</v>
      </c>
    </row>
    <row r="65" spans="1:31">
      <c r="A65" t="s">
        <v>127</v>
      </c>
      <c r="B65" t="s">
        <v>127</v>
      </c>
      <c r="C65" s="1" t="s">
        <v>134</v>
      </c>
      <c r="D65">
        <v>600</v>
      </c>
      <c r="E65" s="1" t="s">
        <v>23</v>
      </c>
      <c r="F65" t="s">
        <v>60</v>
      </c>
      <c r="G65" s="1" t="s">
        <v>46</v>
      </c>
      <c r="H65" s="3" t="s">
        <v>26</v>
      </c>
      <c r="I65" s="3" t="str">
        <f t="shared" si="0"/>
        <v>&lt; 1</v>
      </c>
      <c r="J65" s="3">
        <v>1</v>
      </c>
      <c r="K65" t="str">
        <f t="shared" si="1"/>
        <v>ng/sample</v>
      </c>
      <c r="L65" s="3" t="s">
        <v>26</v>
      </c>
      <c r="M65" s="3" t="s">
        <v>26</v>
      </c>
      <c r="N65" s="3" t="s">
        <v>26</v>
      </c>
      <c r="O65" s="1" t="s">
        <v>169</v>
      </c>
      <c r="P65" s="1" t="s">
        <v>175</v>
      </c>
      <c r="Q65" s="1" t="s">
        <v>175</v>
      </c>
      <c r="R65" t="b">
        <f>IF(COUNTIF(carcinogens!$A$2:$A$35,F65),TRUE,FALSE)</f>
        <v>1</v>
      </c>
      <c r="S65" t="b">
        <f t="shared" si="7"/>
        <v>1</v>
      </c>
      <c r="T65" t="b">
        <f t="shared" si="13"/>
        <v>0</v>
      </c>
      <c r="U65" s="3">
        <f t="shared" si="2"/>
        <v>0</v>
      </c>
      <c r="V65" s="3">
        <f t="shared" si="15"/>
        <v>0</v>
      </c>
      <c r="W65" s="3">
        <f t="shared" si="16"/>
        <v>0</v>
      </c>
      <c r="X65" s="3">
        <f t="shared" si="3"/>
        <v>0</v>
      </c>
      <c r="Y65" s="3">
        <v>0</v>
      </c>
      <c r="Z65" s="3">
        <f t="shared" si="4"/>
        <v>0</v>
      </c>
      <c r="AA65" s="3">
        <f t="shared" si="5"/>
        <v>0</v>
      </c>
      <c r="AB65" t="b">
        <f t="shared" si="6"/>
        <v>1</v>
      </c>
      <c r="AC65">
        <v>3</v>
      </c>
      <c r="AD65" t="str">
        <f>VLOOKUP(C65,'Feedstock source'!$A$1:$B$8,2,FALSE)</f>
        <v>sludge</v>
      </c>
      <c r="AE65" t="str">
        <f>VLOOKUP($F65,'PAHs abbreviations'!$A$2:$B$17,2,FALSE)</f>
        <v>IP</v>
      </c>
    </row>
    <row r="66" spans="1:31">
      <c r="A66" t="s">
        <v>127</v>
      </c>
      <c r="B66" t="s">
        <v>127</v>
      </c>
      <c r="C66" s="1" t="s">
        <v>134</v>
      </c>
      <c r="D66">
        <v>600</v>
      </c>
      <c r="E66" s="1" t="s">
        <v>23</v>
      </c>
      <c r="F66" t="s">
        <v>61</v>
      </c>
      <c r="G66" s="1" t="s">
        <v>46</v>
      </c>
      <c r="H66" s="3" t="s">
        <v>26</v>
      </c>
      <c r="I66" s="3" t="str">
        <f t="shared" ref="I66:I129" si="17">IF(ISNUMBER(H66),H66*3,H66)</f>
        <v>&lt; 1</v>
      </c>
      <c r="J66" s="3">
        <v>1</v>
      </c>
      <c r="K66" t="str">
        <f t="shared" ref="K66:K129" si="18">IF(G66="PAH","ng/sample","pg/sample")</f>
        <v>ng/sample</v>
      </c>
      <c r="L66" s="3" t="s">
        <v>26</v>
      </c>
      <c r="M66" s="3" t="s">
        <v>26</v>
      </c>
      <c r="N66" s="3" t="s">
        <v>26</v>
      </c>
      <c r="O66" s="1" t="s">
        <v>169</v>
      </c>
      <c r="P66" s="1" t="s">
        <v>175</v>
      </c>
      <c r="Q66" s="1" t="s">
        <v>175</v>
      </c>
      <c r="R66" t="b">
        <f>IF(COUNTIF(carcinogens!$A$2:$A$35,F66),TRUE,FALSE)</f>
        <v>1</v>
      </c>
      <c r="S66" t="b">
        <f t="shared" si="7"/>
        <v>1</v>
      </c>
      <c r="T66" t="b">
        <f t="shared" si="13"/>
        <v>0</v>
      </c>
      <c r="U66" s="3">
        <f t="shared" ref="U66:U129" si="19">IF(ISNUMBER(L66),L66,0)</f>
        <v>0</v>
      </c>
      <c r="V66" s="3">
        <f t="shared" si="15"/>
        <v>0</v>
      </c>
      <c r="W66" s="3">
        <f t="shared" si="16"/>
        <v>0</v>
      </c>
      <c r="X66" s="3">
        <f t="shared" ref="X66:X129" si="20">AVERAGE(U66:W66)</f>
        <v>0</v>
      </c>
      <c r="Y66" s="3">
        <v>0</v>
      </c>
      <c r="Z66" s="3">
        <f t="shared" ref="Z66:Z129" si="21">IF(ISNUMBER(I66),I66-X66,0)</f>
        <v>0</v>
      </c>
      <c r="AA66" s="3">
        <f t="shared" ref="AA66:AA129" si="22">Z66/1000</f>
        <v>0</v>
      </c>
      <c r="AB66" t="b">
        <f t="shared" ref="AB66:AB129" si="23">IF(ISNUMBER(L66),FALSE,TRUE)</f>
        <v>1</v>
      </c>
      <c r="AC66">
        <v>3</v>
      </c>
      <c r="AD66" t="str">
        <f>VLOOKUP(C66,'Feedstock source'!$A$1:$B$8,2,FALSE)</f>
        <v>sludge</v>
      </c>
      <c r="AE66" t="str">
        <f>VLOOKUP($F66,'PAHs abbreviations'!$A$2:$B$17,2,FALSE)</f>
        <v>B(ghi)P</v>
      </c>
    </row>
    <row r="67" spans="1:31">
      <c r="A67" t="s">
        <v>127</v>
      </c>
      <c r="B67" t="s">
        <v>127</v>
      </c>
      <c r="C67" s="1" t="s">
        <v>134</v>
      </c>
      <c r="D67">
        <v>600</v>
      </c>
      <c r="E67" s="1" t="s">
        <v>23</v>
      </c>
      <c r="F67" t="s">
        <v>62</v>
      </c>
      <c r="G67" s="1" t="s">
        <v>46</v>
      </c>
      <c r="H67" s="3" t="s">
        <v>26</v>
      </c>
      <c r="I67" s="3" t="str">
        <f t="shared" si="17"/>
        <v>&lt; 1</v>
      </c>
      <c r="J67" s="3">
        <v>1</v>
      </c>
      <c r="K67" t="str">
        <f t="shared" si="18"/>
        <v>ng/sample</v>
      </c>
      <c r="L67" s="3" t="s">
        <v>26</v>
      </c>
      <c r="M67" s="3" t="s">
        <v>26</v>
      </c>
      <c r="N67" s="3" t="s">
        <v>26</v>
      </c>
      <c r="O67" s="1" t="s">
        <v>169</v>
      </c>
      <c r="P67" s="1" t="s">
        <v>175</v>
      </c>
      <c r="Q67" s="1" t="s">
        <v>175</v>
      </c>
      <c r="R67" t="b">
        <f>IF(COUNTIF(carcinogens!$A$2:$A$35,F67),TRUE,FALSE)</f>
        <v>1</v>
      </c>
      <c r="S67" t="b">
        <f t="shared" ref="S67:S130" si="24">IF(ISNUMBER(I67),FALSE,TRUE)</f>
        <v>1</v>
      </c>
      <c r="T67" t="b">
        <f t="shared" si="13"/>
        <v>0</v>
      </c>
      <c r="U67" s="3">
        <f t="shared" si="19"/>
        <v>0</v>
      </c>
      <c r="V67" s="3">
        <f t="shared" si="15"/>
        <v>0</v>
      </c>
      <c r="W67" s="3">
        <f t="shared" si="16"/>
        <v>0</v>
      </c>
      <c r="X67" s="3">
        <f t="shared" si="20"/>
        <v>0</v>
      </c>
      <c r="Y67" s="3">
        <v>0</v>
      </c>
      <c r="Z67" s="3">
        <f t="shared" si="21"/>
        <v>0</v>
      </c>
      <c r="AA67" s="3">
        <f t="shared" si="22"/>
        <v>0</v>
      </c>
      <c r="AB67" t="b">
        <f t="shared" si="23"/>
        <v>1</v>
      </c>
      <c r="AC67">
        <v>3</v>
      </c>
      <c r="AD67" t="str">
        <f>VLOOKUP(C67,'Feedstock source'!$A$1:$B$8,2,FALSE)</f>
        <v>sludge</v>
      </c>
      <c r="AE67" t="str">
        <f>VLOOKUP($F67,'PAHs abbreviations'!$A$2:$B$17,2,FALSE)</f>
        <v>DB(ah)A</v>
      </c>
    </row>
    <row r="68" spans="1:31">
      <c r="A68" t="s">
        <v>128</v>
      </c>
      <c r="B68" t="s">
        <v>128</v>
      </c>
      <c r="C68" s="1" t="s">
        <v>134</v>
      </c>
      <c r="D68">
        <v>700</v>
      </c>
      <c r="E68" s="1" t="s">
        <v>23</v>
      </c>
      <c r="F68" t="s">
        <v>77</v>
      </c>
      <c r="G68" s="1" t="s">
        <v>76</v>
      </c>
      <c r="H68" s="3" t="s">
        <v>99</v>
      </c>
      <c r="I68" s="3" t="str">
        <f t="shared" si="17"/>
        <v>&lt; 0.5</v>
      </c>
      <c r="J68" s="3">
        <v>0.5</v>
      </c>
      <c r="K68" t="str">
        <f t="shared" si="18"/>
        <v>pg/sample</v>
      </c>
      <c r="L68" s="3" t="s">
        <v>99</v>
      </c>
      <c r="O68" s="1" t="s">
        <v>169</v>
      </c>
      <c r="P68" s="1" t="s">
        <v>175</v>
      </c>
      <c r="Q68" s="1" t="s">
        <v>175</v>
      </c>
      <c r="R68" t="b">
        <f>IF(COUNTIF(carcinogens!$A$2:$A$35,F68),TRUE,FALSE)</f>
        <v>1</v>
      </c>
      <c r="S68" t="b">
        <f t="shared" si="24"/>
        <v>1</v>
      </c>
      <c r="T68" t="b">
        <f t="shared" ref="T68:T99" si="25">IF(ISNUMBER(I68),FALSE,TRUE)</f>
        <v>1</v>
      </c>
      <c r="U68" s="3">
        <f t="shared" si="19"/>
        <v>0</v>
      </c>
      <c r="X68" s="3">
        <f t="shared" si="20"/>
        <v>0</v>
      </c>
      <c r="Y68" s="3">
        <v>0</v>
      </c>
      <c r="Z68" s="3">
        <f t="shared" si="21"/>
        <v>0</v>
      </c>
      <c r="AA68" s="3">
        <f t="shared" si="22"/>
        <v>0</v>
      </c>
      <c r="AB68" t="b">
        <f t="shared" si="23"/>
        <v>1</v>
      </c>
      <c r="AC68">
        <v>1</v>
      </c>
      <c r="AD68" t="str">
        <f>VLOOKUP(C68,'Feedstock source'!$A$1:$B$8,2,FALSE)</f>
        <v>sludge</v>
      </c>
      <c r="AE68" t="e">
        <f>VLOOKUP($F68,'PAHs abbreviations'!$A$2:$B$17,2,FALSE)</f>
        <v>#N/A</v>
      </c>
    </row>
    <row r="69" spans="1:31">
      <c r="A69" t="s">
        <v>128</v>
      </c>
      <c r="B69" t="s">
        <v>128</v>
      </c>
      <c r="C69" s="1" t="s">
        <v>134</v>
      </c>
      <c r="D69">
        <v>700</v>
      </c>
      <c r="E69" s="1" t="s">
        <v>23</v>
      </c>
      <c r="F69" t="s">
        <v>79</v>
      </c>
      <c r="G69" s="1" t="s">
        <v>76</v>
      </c>
      <c r="H69" s="3" t="s">
        <v>99</v>
      </c>
      <c r="I69" s="3" t="str">
        <f t="shared" si="17"/>
        <v>&lt; 0.5</v>
      </c>
      <c r="J69" s="3">
        <v>0.5</v>
      </c>
      <c r="K69" t="str">
        <f t="shared" si="18"/>
        <v>pg/sample</v>
      </c>
      <c r="L69" s="3" t="s">
        <v>99</v>
      </c>
      <c r="O69" s="1" t="s">
        <v>169</v>
      </c>
      <c r="P69" s="1" t="s">
        <v>175</v>
      </c>
      <c r="Q69" s="1" t="s">
        <v>175</v>
      </c>
      <c r="R69" t="b">
        <f>IF(COUNTIF(carcinogens!$A$2:$A$35,F69),TRUE,FALSE)</f>
        <v>1</v>
      </c>
      <c r="S69" t="b">
        <f t="shared" si="24"/>
        <v>1</v>
      </c>
      <c r="T69" t="b">
        <f t="shared" si="25"/>
        <v>1</v>
      </c>
      <c r="U69" s="3">
        <f t="shared" si="19"/>
        <v>0</v>
      </c>
      <c r="X69" s="3">
        <f t="shared" si="20"/>
        <v>0</v>
      </c>
      <c r="Y69" s="3">
        <v>0</v>
      </c>
      <c r="Z69" s="3">
        <f t="shared" si="21"/>
        <v>0</v>
      </c>
      <c r="AA69" s="3">
        <f t="shared" si="22"/>
        <v>0</v>
      </c>
      <c r="AB69" t="b">
        <f t="shared" si="23"/>
        <v>1</v>
      </c>
      <c r="AC69">
        <v>1</v>
      </c>
      <c r="AD69" t="str">
        <f>VLOOKUP(C69,'Feedstock source'!$A$1:$B$8,2,FALSE)</f>
        <v>sludge</v>
      </c>
      <c r="AE69" t="e">
        <f>VLOOKUP($F69,'PAHs abbreviations'!$A$2:$B$17,2,FALSE)</f>
        <v>#N/A</v>
      </c>
    </row>
    <row r="70" spans="1:31">
      <c r="A70" t="s">
        <v>128</v>
      </c>
      <c r="B70" t="s">
        <v>128</v>
      </c>
      <c r="C70" s="1" t="s">
        <v>134</v>
      </c>
      <c r="D70">
        <v>700</v>
      </c>
      <c r="E70" s="1" t="s">
        <v>23</v>
      </c>
      <c r="F70" t="s">
        <v>80</v>
      </c>
      <c r="G70" s="1" t="s">
        <v>76</v>
      </c>
      <c r="H70" s="3" t="s">
        <v>99</v>
      </c>
      <c r="I70" s="3" t="str">
        <f t="shared" si="17"/>
        <v>&lt; 0.5</v>
      </c>
      <c r="J70" s="3">
        <v>0.5</v>
      </c>
      <c r="K70" t="str">
        <f t="shared" si="18"/>
        <v>pg/sample</v>
      </c>
      <c r="L70" s="3" t="s">
        <v>99</v>
      </c>
      <c r="O70" s="1" t="s">
        <v>169</v>
      </c>
      <c r="P70" s="1" t="s">
        <v>175</v>
      </c>
      <c r="Q70" s="1" t="s">
        <v>175</v>
      </c>
      <c r="R70" t="b">
        <f>IF(COUNTIF(carcinogens!$A$2:$A$35,F70),TRUE,FALSE)</f>
        <v>1</v>
      </c>
      <c r="S70" t="b">
        <f t="shared" si="24"/>
        <v>1</v>
      </c>
      <c r="T70" t="b">
        <f t="shared" si="25"/>
        <v>1</v>
      </c>
      <c r="U70" s="3">
        <f t="shared" si="19"/>
        <v>0</v>
      </c>
      <c r="X70" s="3">
        <f t="shared" si="20"/>
        <v>0</v>
      </c>
      <c r="Y70" s="3">
        <v>0</v>
      </c>
      <c r="Z70" s="3">
        <f t="shared" si="21"/>
        <v>0</v>
      </c>
      <c r="AA70" s="3">
        <f t="shared" si="22"/>
        <v>0</v>
      </c>
      <c r="AB70" t="b">
        <f t="shared" si="23"/>
        <v>1</v>
      </c>
      <c r="AC70">
        <v>1</v>
      </c>
      <c r="AD70" t="str">
        <f>VLOOKUP(C70,'Feedstock source'!$A$1:$B$8,2,FALSE)</f>
        <v>sludge</v>
      </c>
      <c r="AE70" t="e">
        <f>VLOOKUP($F70,'PAHs abbreviations'!$A$2:$B$17,2,FALSE)</f>
        <v>#N/A</v>
      </c>
    </row>
    <row r="71" spans="1:31">
      <c r="A71" t="s">
        <v>128</v>
      </c>
      <c r="B71" t="s">
        <v>128</v>
      </c>
      <c r="C71" s="1" t="s">
        <v>134</v>
      </c>
      <c r="D71">
        <v>700</v>
      </c>
      <c r="E71" s="1" t="s">
        <v>23</v>
      </c>
      <c r="F71" t="s">
        <v>81</v>
      </c>
      <c r="G71" s="1" t="s">
        <v>76</v>
      </c>
      <c r="H71" s="3" t="s">
        <v>99</v>
      </c>
      <c r="I71" s="3" t="str">
        <f t="shared" si="17"/>
        <v>&lt; 0.5</v>
      </c>
      <c r="J71" s="3">
        <v>0.5</v>
      </c>
      <c r="K71" t="str">
        <f t="shared" si="18"/>
        <v>pg/sample</v>
      </c>
      <c r="L71" s="3" t="s">
        <v>99</v>
      </c>
      <c r="O71" s="1" t="s">
        <v>169</v>
      </c>
      <c r="P71" s="1" t="s">
        <v>175</v>
      </c>
      <c r="Q71" s="1" t="s">
        <v>175</v>
      </c>
      <c r="R71" t="b">
        <f>IF(COUNTIF(carcinogens!$A$2:$A$35,F71),TRUE,FALSE)</f>
        <v>1</v>
      </c>
      <c r="S71" t="b">
        <f t="shared" si="24"/>
        <v>1</v>
      </c>
      <c r="T71" t="b">
        <f t="shared" si="25"/>
        <v>1</v>
      </c>
      <c r="U71" s="3">
        <f t="shared" si="19"/>
        <v>0</v>
      </c>
      <c r="X71" s="3">
        <f t="shared" si="20"/>
        <v>0</v>
      </c>
      <c r="Y71" s="3">
        <v>0</v>
      </c>
      <c r="Z71" s="3">
        <f t="shared" si="21"/>
        <v>0</v>
      </c>
      <c r="AA71" s="3">
        <f t="shared" si="22"/>
        <v>0</v>
      </c>
      <c r="AB71" t="b">
        <f t="shared" si="23"/>
        <v>1</v>
      </c>
      <c r="AC71">
        <v>1</v>
      </c>
      <c r="AD71" t="str">
        <f>VLOOKUP(C71,'Feedstock source'!$A$1:$B$8,2,FALSE)</f>
        <v>sludge</v>
      </c>
      <c r="AE71" t="e">
        <f>VLOOKUP($F71,'PAHs abbreviations'!$A$2:$B$17,2,FALSE)</f>
        <v>#N/A</v>
      </c>
    </row>
    <row r="72" spans="1:31">
      <c r="A72" t="s">
        <v>128</v>
      </c>
      <c r="B72" t="s">
        <v>128</v>
      </c>
      <c r="C72" s="1" t="s">
        <v>134</v>
      </c>
      <c r="D72">
        <v>700</v>
      </c>
      <c r="E72" s="1" t="s">
        <v>23</v>
      </c>
      <c r="F72" t="s">
        <v>82</v>
      </c>
      <c r="G72" s="1" t="s">
        <v>76</v>
      </c>
      <c r="H72" s="3" t="s">
        <v>99</v>
      </c>
      <c r="I72" s="3" t="str">
        <f t="shared" si="17"/>
        <v>&lt; 0.5</v>
      </c>
      <c r="J72" s="3">
        <v>0.5</v>
      </c>
      <c r="K72" t="str">
        <f t="shared" si="18"/>
        <v>pg/sample</v>
      </c>
      <c r="L72" s="3" t="s">
        <v>99</v>
      </c>
      <c r="O72" s="1" t="s">
        <v>169</v>
      </c>
      <c r="P72" s="1" t="s">
        <v>175</v>
      </c>
      <c r="Q72" s="1" t="s">
        <v>175</v>
      </c>
      <c r="R72" t="b">
        <f>IF(COUNTIF(carcinogens!$A$2:$A$35,F72),TRUE,FALSE)</f>
        <v>1</v>
      </c>
      <c r="S72" t="b">
        <f t="shared" si="24"/>
        <v>1</v>
      </c>
      <c r="T72" t="b">
        <f t="shared" si="25"/>
        <v>1</v>
      </c>
      <c r="U72" s="3">
        <f t="shared" si="19"/>
        <v>0</v>
      </c>
      <c r="X72" s="3">
        <f t="shared" si="20"/>
        <v>0</v>
      </c>
      <c r="Y72" s="3">
        <v>0</v>
      </c>
      <c r="Z72" s="3">
        <f t="shared" si="21"/>
        <v>0</v>
      </c>
      <c r="AA72" s="3">
        <f t="shared" si="22"/>
        <v>0</v>
      </c>
      <c r="AB72" t="b">
        <f t="shared" si="23"/>
        <v>1</v>
      </c>
      <c r="AC72">
        <v>1</v>
      </c>
      <c r="AD72" t="str">
        <f>VLOOKUP(C72,'Feedstock source'!$A$1:$B$8,2,FALSE)</f>
        <v>sludge</v>
      </c>
      <c r="AE72" t="e">
        <f>VLOOKUP($F72,'PAHs abbreviations'!$A$2:$B$17,2,FALSE)</f>
        <v>#N/A</v>
      </c>
    </row>
    <row r="73" spans="1:31">
      <c r="A73" t="s">
        <v>128</v>
      </c>
      <c r="B73" t="s">
        <v>128</v>
      </c>
      <c r="C73" s="1" t="s">
        <v>134</v>
      </c>
      <c r="D73">
        <v>700</v>
      </c>
      <c r="E73" s="1" t="s">
        <v>23</v>
      </c>
      <c r="F73" t="s">
        <v>83</v>
      </c>
      <c r="G73" s="1" t="s">
        <v>76</v>
      </c>
      <c r="H73" s="3" t="s">
        <v>148</v>
      </c>
      <c r="I73" s="3" t="str">
        <f t="shared" si="17"/>
        <v>&lt; 2.5</v>
      </c>
      <c r="J73" s="3">
        <v>2.5</v>
      </c>
      <c r="K73" t="str">
        <f t="shared" si="18"/>
        <v>pg/sample</v>
      </c>
      <c r="L73" s="3" t="s">
        <v>148</v>
      </c>
      <c r="O73" s="1" t="s">
        <v>169</v>
      </c>
      <c r="P73" s="1" t="s">
        <v>175</v>
      </c>
      <c r="Q73" s="1" t="s">
        <v>175</v>
      </c>
      <c r="R73" t="b">
        <f>IF(COUNTIF(carcinogens!$A$2:$A$35,F73),TRUE,FALSE)</f>
        <v>1</v>
      </c>
      <c r="S73" t="b">
        <f t="shared" si="24"/>
        <v>1</v>
      </c>
      <c r="T73" t="b">
        <f t="shared" si="25"/>
        <v>1</v>
      </c>
      <c r="U73" s="3">
        <f t="shared" si="19"/>
        <v>0</v>
      </c>
      <c r="X73" s="3">
        <f t="shared" si="20"/>
        <v>0</v>
      </c>
      <c r="Y73" s="3">
        <v>0</v>
      </c>
      <c r="Z73" s="3">
        <f t="shared" si="21"/>
        <v>0</v>
      </c>
      <c r="AA73" s="3">
        <f t="shared" si="22"/>
        <v>0</v>
      </c>
      <c r="AB73" t="b">
        <f t="shared" si="23"/>
        <v>1</v>
      </c>
      <c r="AC73">
        <v>1</v>
      </c>
      <c r="AD73" t="str">
        <f>VLOOKUP(C73,'Feedstock source'!$A$1:$B$8,2,FALSE)</f>
        <v>sludge</v>
      </c>
      <c r="AE73" t="e">
        <f>VLOOKUP($F73,'PAHs abbreviations'!$A$2:$B$17,2,FALSE)</f>
        <v>#N/A</v>
      </c>
    </row>
    <row r="74" spans="1:31">
      <c r="A74" t="s">
        <v>128</v>
      </c>
      <c r="B74" t="s">
        <v>128</v>
      </c>
      <c r="C74" s="1" t="s">
        <v>134</v>
      </c>
      <c r="D74">
        <v>700</v>
      </c>
      <c r="E74" s="1" t="s">
        <v>23</v>
      </c>
      <c r="F74" t="s">
        <v>84</v>
      </c>
      <c r="G74" s="1" t="s">
        <v>76</v>
      </c>
      <c r="H74" s="3" t="s">
        <v>149</v>
      </c>
      <c r="I74" s="3" t="str">
        <f t="shared" si="17"/>
        <v>&lt; 5.0</v>
      </c>
      <c r="J74" s="3">
        <v>5</v>
      </c>
      <c r="K74" t="str">
        <f t="shared" si="18"/>
        <v>pg/sample</v>
      </c>
      <c r="L74" s="3" t="s">
        <v>149</v>
      </c>
      <c r="O74" s="1" t="s">
        <v>169</v>
      </c>
      <c r="P74" s="1" t="s">
        <v>175</v>
      </c>
      <c r="Q74" s="1" t="s">
        <v>175</v>
      </c>
      <c r="R74" t="b">
        <f>IF(COUNTIF(carcinogens!$A$2:$A$35,F74),TRUE,FALSE)</f>
        <v>1</v>
      </c>
      <c r="S74" t="b">
        <f t="shared" si="24"/>
        <v>1</v>
      </c>
      <c r="T74" t="b">
        <f t="shared" si="25"/>
        <v>1</v>
      </c>
      <c r="U74" s="3">
        <f t="shared" si="19"/>
        <v>0</v>
      </c>
      <c r="X74" s="3">
        <f t="shared" si="20"/>
        <v>0</v>
      </c>
      <c r="Y74" s="3">
        <v>0</v>
      </c>
      <c r="Z74" s="3">
        <f t="shared" si="21"/>
        <v>0</v>
      </c>
      <c r="AA74" s="3">
        <f t="shared" si="22"/>
        <v>0</v>
      </c>
      <c r="AB74" t="b">
        <f t="shared" si="23"/>
        <v>1</v>
      </c>
      <c r="AC74">
        <v>1</v>
      </c>
      <c r="AD74" t="str">
        <f>VLOOKUP(C74,'Feedstock source'!$A$1:$B$8,2,FALSE)</f>
        <v>sludge</v>
      </c>
      <c r="AE74" t="e">
        <f>VLOOKUP($F74,'PAHs abbreviations'!$A$2:$B$17,2,FALSE)</f>
        <v>#N/A</v>
      </c>
    </row>
    <row r="75" spans="1:31">
      <c r="A75" t="s">
        <v>128</v>
      </c>
      <c r="B75" t="s">
        <v>128</v>
      </c>
      <c r="C75" s="1" t="s">
        <v>134</v>
      </c>
      <c r="D75">
        <v>700</v>
      </c>
      <c r="E75" s="1" t="s">
        <v>23</v>
      </c>
      <c r="F75" t="s">
        <v>85</v>
      </c>
      <c r="G75" s="1" t="s">
        <v>76</v>
      </c>
      <c r="H75" s="3" t="s">
        <v>99</v>
      </c>
      <c r="I75" s="3" t="str">
        <f t="shared" si="17"/>
        <v>&lt; 0.5</v>
      </c>
      <c r="J75" s="3">
        <v>0.5</v>
      </c>
      <c r="K75" t="str">
        <f t="shared" si="18"/>
        <v>pg/sample</v>
      </c>
      <c r="L75" s="3" t="s">
        <v>99</v>
      </c>
      <c r="O75" s="1" t="s">
        <v>169</v>
      </c>
      <c r="P75" s="1" t="s">
        <v>175</v>
      </c>
      <c r="Q75" s="1" t="s">
        <v>175</v>
      </c>
      <c r="R75" t="b">
        <f>IF(COUNTIF(carcinogens!$A$2:$A$35,F75),TRUE,FALSE)</f>
        <v>1</v>
      </c>
      <c r="S75" t="b">
        <f t="shared" si="24"/>
        <v>1</v>
      </c>
      <c r="T75" t="b">
        <f t="shared" si="25"/>
        <v>1</v>
      </c>
      <c r="U75" s="3">
        <f t="shared" si="19"/>
        <v>0</v>
      </c>
      <c r="X75" s="3">
        <f t="shared" si="20"/>
        <v>0</v>
      </c>
      <c r="Y75" s="3">
        <v>0</v>
      </c>
      <c r="Z75" s="3">
        <f t="shared" si="21"/>
        <v>0</v>
      </c>
      <c r="AA75" s="3">
        <f t="shared" si="22"/>
        <v>0</v>
      </c>
      <c r="AB75" t="b">
        <f t="shared" si="23"/>
        <v>1</v>
      </c>
      <c r="AC75">
        <v>1</v>
      </c>
      <c r="AD75" t="str">
        <f>VLOOKUP(C75,'Feedstock source'!$A$1:$B$8,2,FALSE)</f>
        <v>sludge</v>
      </c>
      <c r="AE75" t="e">
        <f>VLOOKUP($F75,'PAHs abbreviations'!$A$2:$B$17,2,FALSE)</f>
        <v>#N/A</v>
      </c>
    </row>
    <row r="76" spans="1:31">
      <c r="A76" t="s">
        <v>128</v>
      </c>
      <c r="B76" t="s">
        <v>128</v>
      </c>
      <c r="C76" s="1" t="s">
        <v>134</v>
      </c>
      <c r="D76">
        <v>700</v>
      </c>
      <c r="E76" s="1" t="s">
        <v>23</v>
      </c>
      <c r="F76" t="s">
        <v>86</v>
      </c>
      <c r="G76" s="1" t="s">
        <v>76</v>
      </c>
      <c r="H76" s="3" t="s">
        <v>99</v>
      </c>
      <c r="I76" s="3" t="str">
        <f t="shared" si="17"/>
        <v>&lt; 0.5</v>
      </c>
      <c r="J76" s="3">
        <v>0.5</v>
      </c>
      <c r="K76" t="str">
        <f t="shared" si="18"/>
        <v>pg/sample</v>
      </c>
      <c r="L76" s="3" t="s">
        <v>99</v>
      </c>
      <c r="O76" s="1" t="s">
        <v>169</v>
      </c>
      <c r="P76" s="1" t="s">
        <v>175</v>
      </c>
      <c r="Q76" s="1" t="s">
        <v>175</v>
      </c>
      <c r="R76" t="b">
        <f>IF(COUNTIF(carcinogens!$A$2:$A$35,F76),TRUE,FALSE)</f>
        <v>1</v>
      </c>
      <c r="S76" t="b">
        <f t="shared" si="24"/>
        <v>1</v>
      </c>
      <c r="T76" t="b">
        <f t="shared" si="25"/>
        <v>1</v>
      </c>
      <c r="U76" s="3">
        <f t="shared" si="19"/>
        <v>0</v>
      </c>
      <c r="X76" s="3">
        <f t="shared" si="20"/>
        <v>0</v>
      </c>
      <c r="Y76" s="3">
        <v>0</v>
      </c>
      <c r="Z76" s="3">
        <f t="shared" si="21"/>
        <v>0</v>
      </c>
      <c r="AA76" s="3">
        <f t="shared" si="22"/>
        <v>0</v>
      </c>
      <c r="AB76" t="b">
        <f t="shared" si="23"/>
        <v>1</v>
      </c>
      <c r="AC76">
        <v>1</v>
      </c>
      <c r="AD76" t="str">
        <f>VLOOKUP(C76,'Feedstock source'!$A$1:$B$8,2,FALSE)</f>
        <v>sludge</v>
      </c>
      <c r="AE76" t="e">
        <f>VLOOKUP($F76,'PAHs abbreviations'!$A$2:$B$17,2,FALSE)</f>
        <v>#N/A</v>
      </c>
    </row>
    <row r="77" spans="1:31">
      <c r="A77" t="s">
        <v>128</v>
      </c>
      <c r="B77" t="s">
        <v>128</v>
      </c>
      <c r="C77" s="1" t="s">
        <v>134</v>
      </c>
      <c r="D77">
        <v>700</v>
      </c>
      <c r="E77" s="1" t="s">
        <v>23</v>
      </c>
      <c r="F77" t="s">
        <v>87</v>
      </c>
      <c r="G77" s="1" t="s">
        <v>76</v>
      </c>
      <c r="H77" s="3" t="s">
        <v>99</v>
      </c>
      <c r="I77" s="3" t="str">
        <f t="shared" si="17"/>
        <v>&lt; 0.5</v>
      </c>
      <c r="J77" s="3">
        <v>0.5</v>
      </c>
      <c r="K77" t="str">
        <f t="shared" si="18"/>
        <v>pg/sample</v>
      </c>
      <c r="L77" s="3" t="s">
        <v>99</v>
      </c>
      <c r="O77" s="1" t="s">
        <v>169</v>
      </c>
      <c r="P77" s="1" t="s">
        <v>175</v>
      </c>
      <c r="Q77" s="1" t="s">
        <v>175</v>
      </c>
      <c r="R77" t="b">
        <f>IF(COUNTIF(carcinogens!$A$2:$A$35,F77),TRUE,FALSE)</f>
        <v>1</v>
      </c>
      <c r="S77" t="b">
        <f t="shared" si="24"/>
        <v>1</v>
      </c>
      <c r="T77" t="b">
        <f t="shared" si="25"/>
        <v>1</v>
      </c>
      <c r="U77" s="3">
        <f t="shared" si="19"/>
        <v>0</v>
      </c>
      <c r="X77" s="3">
        <f t="shared" si="20"/>
        <v>0</v>
      </c>
      <c r="Y77" s="3">
        <v>0</v>
      </c>
      <c r="Z77" s="3">
        <f t="shared" si="21"/>
        <v>0</v>
      </c>
      <c r="AA77" s="3">
        <f t="shared" si="22"/>
        <v>0</v>
      </c>
      <c r="AB77" t="b">
        <f t="shared" si="23"/>
        <v>1</v>
      </c>
      <c r="AC77">
        <v>1</v>
      </c>
      <c r="AD77" t="str">
        <f>VLOOKUP(C77,'Feedstock source'!$A$1:$B$8,2,FALSE)</f>
        <v>sludge</v>
      </c>
      <c r="AE77" t="e">
        <f>VLOOKUP($F77,'PAHs abbreviations'!$A$2:$B$17,2,FALSE)</f>
        <v>#N/A</v>
      </c>
    </row>
    <row r="78" spans="1:31">
      <c r="A78" t="s">
        <v>128</v>
      </c>
      <c r="B78" t="s">
        <v>128</v>
      </c>
      <c r="C78" s="1" t="s">
        <v>134</v>
      </c>
      <c r="D78">
        <v>700</v>
      </c>
      <c r="E78" s="1" t="s">
        <v>23</v>
      </c>
      <c r="F78" t="s">
        <v>88</v>
      </c>
      <c r="G78" s="1" t="s">
        <v>76</v>
      </c>
      <c r="H78" s="3" t="s">
        <v>99</v>
      </c>
      <c r="I78" s="3" t="str">
        <f t="shared" si="17"/>
        <v>&lt; 0.5</v>
      </c>
      <c r="J78" s="3">
        <v>0.5</v>
      </c>
      <c r="K78" t="str">
        <f t="shared" si="18"/>
        <v>pg/sample</v>
      </c>
      <c r="L78" s="3" t="s">
        <v>99</v>
      </c>
      <c r="O78" s="1" t="s">
        <v>169</v>
      </c>
      <c r="P78" s="1" t="s">
        <v>175</v>
      </c>
      <c r="Q78" s="1" t="s">
        <v>175</v>
      </c>
      <c r="R78" t="b">
        <f>IF(COUNTIF(carcinogens!$A$2:$A$35,F78),TRUE,FALSE)</f>
        <v>1</v>
      </c>
      <c r="S78" t="b">
        <f t="shared" si="24"/>
        <v>1</v>
      </c>
      <c r="T78" t="b">
        <f t="shared" si="25"/>
        <v>1</v>
      </c>
      <c r="U78" s="3">
        <f t="shared" si="19"/>
        <v>0</v>
      </c>
      <c r="X78" s="3">
        <f t="shared" si="20"/>
        <v>0</v>
      </c>
      <c r="Y78" s="3">
        <v>0</v>
      </c>
      <c r="Z78" s="3">
        <f t="shared" si="21"/>
        <v>0</v>
      </c>
      <c r="AA78" s="3">
        <f t="shared" si="22"/>
        <v>0</v>
      </c>
      <c r="AB78" t="b">
        <f t="shared" si="23"/>
        <v>1</v>
      </c>
      <c r="AC78">
        <v>1</v>
      </c>
      <c r="AD78" t="str">
        <f>VLOOKUP(C78,'Feedstock source'!$A$1:$B$8,2,FALSE)</f>
        <v>sludge</v>
      </c>
      <c r="AE78" t="e">
        <f>VLOOKUP($F78,'PAHs abbreviations'!$A$2:$B$17,2,FALSE)</f>
        <v>#N/A</v>
      </c>
    </row>
    <row r="79" spans="1:31">
      <c r="A79" t="s">
        <v>128</v>
      </c>
      <c r="B79" t="s">
        <v>128</v>
      </c>
      <c r="C79" s="1" t="s">
        <v>134</v>
      </c>
      <c r="D79">
        <v>700</v>
      </c>
      <c r="E79" s="1" t="s">
        <v>23</v>
      </c>
      <c r="F79" t="s">
        <v>89</v>
      </c>
      <c r="G79" s="1" t="s">
        <v>76</v>
      </c>
      <c r="H79" s="3" t="s">
        <v>99</v>
      </c>
      <c r="I79" s="3" t="str">
        <f t="shared" si="17"/>
        <v>&lt; 0.5</v>
      </c>
      <c r="J79" s="3">
        <v>0.5</v>
      </c>
      <c r="K79" t="str">
        <f t="shared" si="18"/>
        <v>pg/sample</v>
      </c>
      <c r="L79" s="3" t="s">
        <v>99</v>
      </c>
      <c r="O79" s="1" t="s">
        <v>169</v>
      </c>
      <c r="P79" s="1" t="s">
        <v>175</v>
      </c>
      <c r="Q79" s="1" t="s">
        <v>175</v>
      </c>
      <c r="R79" t="b">
        <f>IF(COUNTIF(carcinogens!$A$2:$A$35,F79),TRUE,FALSE)</f>
        <v>1</v>
      </c>
      <c r="S79" t="b">
        <f t="shared" si="24"/>
        <v>1</v>
      </c>
      <c r="T79" t="b">
        <f t="shared" si="25"/>
        <v>1</v>
      </c>
      <c r="U79" s="3">
        <f t="shared" si="19"/>
        <v>0</v>
      </c>
      <c r="X79" s="3">
        <f t="shared" si="20"/>
        <v>0</v>
      </c>
      <c r="Y79" s="3">
        <v>0</v>
      </c>
      <c r="Z79" s="3">
        <f t="shared" si="21"/>
        <v>0</v>
      </c>
      <c r="AA79" s="3">
        <f t="shared" si="22"/>
        <v>0</v>
      </c>
      <c r="AB79" t="b">
        <f t="shared" si="23"/>
        <v>1</v>
      </c>
      <c r="AC79">
        <v>1</v>
      </c>
      <c r="AD79" t="str">
        <f>VLOOKUP(C79,'Feedstock source'!$A$1:$B$8,2,FALSE)</f>
        <v>sludge</v>
      </c>
      <c r="AE79" t="e">
        <f>VLOOKUP($F79,'PAHs abbreviations'!$A$2:$B$17,2,FALSE)</f>
        <v>#N/A</v>
      </c>
    </row>
    <row r="80" spans="1:31">
      <c r="A80" t="s">
        <v>128</v>
      </c>
      <c r="B80" t="s">
        <v>128</v>
      </c>
      <c r="C80" s="1" t="s">
        <v>134</v>
      </c>
      <c r="D80">
        <v>700</v>
      </c>
      <c r="E80" s="1" t="s">
        <v>23</v>
      </c>
      <c r="F80" t="s">
        <v>90</v>
      </c>
      <c r="G80" s="1" t="s">
        <v>76</v>
      </c>
      <c r="H80" s="3" t="s">
        <v>99</v>
      </c>
      <c r="I80" s="3" t="str">
        <f t="shared" si="17"/>
        <v>&lt; 0.5</v>
      </c>
      <c r="J80" s="3">
        <v>0.5</v>
      </c>
      <c r="K80" t="str">
        <f t="shared" si="18"/>
        <v>pg/sample</v>
      </c>
      <c r="L80" s="3" t="s">
        <v>99</v>
      </c>
      <c r="O80" s="1" t="s">
        <v>169</v>
      </c>
      <c r="P80" s="1" t="s">
        <v>175</v>
      </c>
      <c r="Q80" s="1" t="s">
        <v>175</v>
      </c>
      <c r="R80" t="b">
        <f>IF(COUNTIF(carcinogens!$A$2:$A$35,F80),TRUE,FALSE)</f>
        <v>1</v>
      </c>
      <c r="S80" t="b">
        <f t="shared" si="24"/>
        <v>1</v>
      </c>
      <c r="T80" t="b">
        <f t="shared" si="25"/>
        <v>1</v>
      </c>
      <c r="U80" s="3">
        <f t="shared" si="19"/>
        <v>0</v>
      </c>
      <c r="X80" s="3">
        <f t="shared" si="20"/>
        <v>0</v>
      </c>
      <c r="Y80" s="3">
        <v>0</v>
      </c>
      <c r="Z80" s="3">
        <f t="shared" si="21"/>
        <v>0</v>
      </c>
      <c r="AA80" s="3">
        <f t="shared" si="22"/>
        <v>0</v>
      </c>
      <c r="AB80" t="b">
        <f t="shared" si="23"/>
        <v>1</v>
      </c>
      <c r="AC80">
        <v>1</v>
      </c>
      <c r="AD80" t="str">
        <f>VLOOKUP(C80,'Feedstock source'!$A$1:$B$8,2,FALSE)</f>
        <v>sludge</v>
      </c>
      <c r="AE80" t="e">
        <f>VLOOKUP($F80,'PAHs abbreviations'!$A$2:$B$17,2,FALSE)</f>
        <v>#N/A</v>
      </c>
    </row>
    <row r="81" spans="1:31">
      <c r="A81" t="s">
        <v>128</v>
      </c>
      <c r="B81" t="s">
        <v>128</v>
      </c>
      <c r="C81" s="1" t="s">
        <v>134</v>
      </c>
      <c r="D81">
        <v>700</v>
      </c>
      <c r="E81" s="1" t="s">
        <v>23</v>
      </c>
      <c r="F81" t="s">
        <v>91</v>
      </c>
      <c r="G81" s="1" t="s">
        <v>76</v>
      </c>
      <c r="H81" s="3" t="s">
        <v>99</v>
      </c>
      <c r="I81" s="3" t="str">
        <f t="shared" si="17"/>
        <v>&lt; 0.5</v>
      </c>
      <c r="J81" s="3">
        <v>0.5</v>
      </c>
      <c r="K81" t="str">
        <f t="shared" si="18"/>
        <v>pg/sample</v>
      </c>
      <c r="L81" s="3" t="s">
        <v>99</v>
      </c>
      <c r="O81" s="1" t="s">
        <v>169</v>
      </c>
      <c r="P81" s="1" t="s">
        <v>175</v>
      </c>
      <c r="Q81" s="1" t="s">
        <v>175</v>
      </c>
      <c r="R81" t="b">
        <f>IF(COUNTIF(carcinogens!$A$2:$A$35,F81),TRUE,FALSE)</f>
        <v>1</v>
      </c>
      <c r="S81" t="b">
        <f t="shared" si="24"/>
        <v>1</v>
      </c>
      <c r="T81" t="b">
        <f t="shared" si="25"/>
        <v>1</v>
      </c>
      <c r="U81" s="3">
        <f t="shared" si="19"/>
        <v>0</v>
      </c>
      <c r="X81" s="3">
        <f t="shared" si="20"/>
        <v>0</v>
      </c>
      <c r="Y81" s="3">
        <v>0</v>
      </c>
      <c r="Z81" s="3">
        <f t="shared" si="21"/>
        <v>0</v>
      </c>
      <c r="AA81" s="3">
        <f t="shared" si="22"/>
        <v>0</v>
      </c>
      <c r="AB81" t="b">
        <f t="shared" si="23"/>
        <v>1</v>
      </c>
      <c r="AC81">
        <v>1</v>
      </c>
      <c r="AD81" t="str">
        <f>VLOOKUP(C81,'Feedstock source'!$A$1:$B$8,2,FALSE)</f>
        <v>sludge</v>
      </c>
      <c r="AE81" t="e">
        <f>VLOOKUP($F81,'PAHs abbreviations'!$A$2:$B$17,2,FALSE)</f>
        <v>#N/A</v>
      </c>
    </row>
    <row r="82" spans="1:31">
      <c r="A82" t="s">
        <v>128</v>
      </c>
      <c r="B82" t="s">
        <v>128</v>
      </c>
      <c r="C82" s="1" t="s">
        <v>134</v>
      </c>
      <c r="D82">
        <v>700</v>
      </c>
      <c r="E82" s="1" t="s">
        <v>23</v>
      </c>
      <c r="F82" t="s">
        <v>92</v>
      </c>
      <c r="G82" s="1" t="s">
        <v>76</v>
      </c>
      <c r="H82" s="3" t="s">
        <v>150</v>
      </c>
      <c r="I82" s="3" t="str">
        <f t="shared" si="17"/>
        <v>&lt; 1.5</v>
      </c>
      <c r="J82" s="3">
        <v>1.5</v>
      </c>
      <c r="K82" t="str">
        <f t="shared" si="18"/>
        <v>pg/sample</v>
      </c>
      <c r="L82" s="3" t="s">
        <v>150</v>
      </c>
      <c r="O82" s="1" t="s">
        <v>169</v>
      </c>
      <c r="P82" s="1" t="s">
        <v>175</v>
      </c>
      <c r="Q82" s="1" t="s">
        <v>175</v>
      </c>
      <c r="R82" t="b">
        <f>IF(COUNTIF(carcinogens!$A$2:$A$35,F82),TRUE,FALSE)</f>
        <v>1</v>
      </c>
      <c r="S82" t="b">
        <f t="shared" si="24"/>
        <v>1</v>
      </c>
      <c r="T82" t="b">
        <f t="shared" si="25"/>
        <v>1</v>
      </c>
      <c r="U82" s="3">
        <f t="shared" si="19"/>
        <v>0</v>
      </c>
      <c r="X82" s="3">
        <f t="shared" si="20"/>
        <v>0</v>
      </c>
      <c r="Y82" s="3">
        <v>0</v>
      </c>
      <c r="Z82" s="3">
        <f t="shared" si="21"/>
        <v>0</v>
      </c>
      <c r="AA82" s="3">
        <f t="shared" si="22"/>
        <v>0</v>
      </c>
      <c r="AB82" t="b">
        <f t="shared" si="23"/>
        <v>1</v>
      </c>
      <c r="AC82">
        <v>1</v>
      </c>
      <c r="AD82" t="str">
        <f>VLOOKUP(C82,'Feedstock source'!$A$1:$B$8,2,FALSE)</f>
        <v>sludge</v>
      </c>
      <c r="AE82" t="e">
        <f>VLOOKUP($F82,'PAHs abbreviations'!$A$2:$B$17,2,FALSE)</f>
        <v>#N/A</v>
      </c>
    </row>
    <row r="83" spans="1:31">
      <c r="A83" t="s">
        <v>128</v>
      </c>
      <c r="B83" t="s">
        <v>128</v>
      </c>
      <c r="C83" s="1" t="s">
        <v>134</v>
      </c>
      <c r="D83">
        <v>700</v>
      </c>
      <c r="E83" s="1" t="s">
        <v>23</v>
      </c>
      <c r="F83" t="s">
        <v>93</v>
      </c>
      <c r="G83" s="1" t="s">
        <v>76</v>
      </c>
      <c r="H83" s="3" t="s">
        <v>150</v>
      </c>
      <c r="I83" s="3" t="str">
        <f t="shared" si="17"/>
        <v>&lt; 1.5</v>
      </c>
      <c r="J83" s="3">
        <v>1.5</v>
      </c>
      <c r="K83" t="str">
        <f t="shared" si="18"/>
        <v>pg/sample</v>
      </c>
      <c r="L83" s="3" t="s">
        <v>150</v>
      </c>
      <c r="O83" s="1" t="s">
        <v>169</v>
      </c>
      <c r="P83" s="1" t="s">
        <v>175</v>
      </c>
      <c r="Q83" s="1" t="s">
        <v>175</v>
      </c>
      <c r="R83" t="b">
        <f>IF(COUNTIF(carcinogens!$A$2:$A$35,F83),TRUE,FALSE)</f>
        <v>1</v>
      </c>
      <c r="S83" t="b">
        <f t="shared" si="24"/>
        <v>1</v>
      </c>
      <c r="T83" t="b">
        <f t="shared" si="25"/>
        <v>1</v>
      </c>
      <c r="U83" s="3">
        <f t="shared" si="19"/>
        <v>0</v>
      </c>
      <c r="X83" s="3">
        <f t="shared" si="20"/>
        <v>0</v>
      </c>
      <c r="Y83" s="3">
        <v>0</v>
      </c>
      <c r="Z83" s="3">
        <f t="shared" si="21"/>
        <v>0</v>
      </c>
      <c r="AA83" s="3">
        <f t="shared" si="22"/>
        <v>0</v>
      </c>
      <c r="AB83" t="b">
        <f t="shared" si="23"/>
        <v>1</v>
      </c>
      <c r="AC83">
        <v>1</v>
      </c>
      <c r="AD83" t="str">
        <f>VLOOKUP(C83,'Feedstock source'!$A$1:$B$8,2,FALSE)</f>
        <v>sludge</v>
      </c>
      <c r="AE83" t="e">
        <f>VLOOKUP($F83,'PAHs abbreviations'!$A$2:$B$17,2,FALSE)</f>
        <v>#N/A</v>
      </c>
    </row>
    <row r="84" spans="1:31">
      <c r="A84" t="s">
        <v>128</v>
      </c>
      <c r="B84" t="s">
        <v>128</v>
      </c>
      <c r="C84" s="1" t="s">
        <v>134</v>
      </c>
      <c r="D84">
        <v>700</v>
      </c>
      <c r="E84" s="1" t="s">
        <v>23</v>
      </c>
      <c r="F84" t="s">
        <v>94</v>
      </c>
      <c r="G84" s="1" t="s">
        <v>76</v>
      </c>
      <c r="H84" s="3" t="s">
        <v>149</v>
      </c>
      <c r="I84" s="3" t="str">
        <f t="shared" si="17"/>
        <v>&lt; 5.0</v>
      </c>
      <c r="J84" s="3">
        <v>5</v>
      </c>
      <c r="K84" t="str">
        <f t="shared" si="18"/>
        <v>pg/sample</v>
      </c>
      <c r="L84" s="3" t="s">
        <v>149</v>
      </c>
      <c r="O84" s="1" t="s">
        <v>169</v>
      </c>
      <c r="P84" s="1" t="s">
        <v>175</v>
      </c>
      <c r="Q84" s="1" t="s">
        <v>175</v>
      </c>
      <c r="R84" t="b">
        <f>IF(COUNTIF(carcinogens!$A$2:$A$35,F84),TRUE,FALSE)</f>
        <v>1</v>
      </c>
      <c r="S84" t="b">
        <f t="shared" si="24"/>
        <v>1</v>
      </c>
      <c r="T84" t="b">
        <f t="shared" si="25"/>
        <v>1</v>
      </c>
      <c r="U84" s="3">
        <f t="shared" si="19"/>
        <v>0</v>
      </c>
      <c r="X84" s="3">
        <f t="shared" si="20"/>
        <v>0</v>
      </c>
      <c r="Y84" s="3">
        <v>0</v>
      </c>
      <c r="Z84" s="3">
        <f t="shared" si="21"/>
        <v>0</v>
      </c>
      <c r="AA84" s="3">
        <f t="shared" si="22"/>
        <v>0</v>
      </c>
      <c r="AB84" t="b">
        <f t="shared" si="23"/>
        <v>1</v>
      </c>
      <c r="AC84">
        <v>1</v>
      </c>
      <c r="AD84" t="str">
        <f>VLOOKUP(C84,'Feedstock source'!$A$1:$B$8,2,FALSE)</f>
        <v>sludge</v>
      </c>
      <c r="AE84" t="e">
        <f>VLOOKUP($F84,'PAHs abbreviations'!$A$2:$B$17,2,FALSE)</f>
        <v>#N/A</v>
      </c>
    </row>
    <row r="85" spans="1:31">
      <c r="A85" t="s">
        <v>128</v>
      </c>
      <c r="B85" t="s">
        <v>128</v>
      </c>
      <c r="C85" s="1" t="s">
        <v>134</v>
      </c>
      <c r="D85">
        <v>700</v>
      </c>
      <c r="E85" s="1" t="s">
        <v>23</v>
      </c>
      <c r="F85" t="s">
        <v>47</v>
      </c>
      <c r="G85" s="1" t="s">
        <v>46</v>
      </c>
      <c r="H85" s="3">
        <v>520</v>
      </c>
      <c r="I85" s="3">
        <f t="shared" si="17"/>
        <v>1560</v>
      </c>
      <c r="J85" s="3">
        <v>1620</v>
      </c>
      <c r="K85" t="str">
        <f t="shared" si="18"/>
        <v>ng/sample</v>
      </c>
      <c r="L85" s="3">
        <v>14</v>
      </c>
      <c r="M85" s="3">
        <v>8.6</v>
      </c>
      <c r="N85" s="3">
        <v>12</v>
      </c>
      <c r="O85" s="1" t="s">
        <v>169</v>
      </c>
      <c r="P85" s="1" t="s">
        <v>175</v>
      </c>
      <c r="Q85" s="1" t="s">
        <v>175</v>
      </c>
      <c r="R85" t="b">
        <f>IF(COUNTIF(carcinogens!$A$2:$A$35,F85),TRUE,FALSE)</f>
        <v>0</v>
      </c>
      <c r="S85" t="b">
        <f t="shared" si="24"/>
        <v>0</v>
      </c>
      <c r="T85" t="b">
        <f t="shared" si="25"/>
        <v>0</v>
      </c>
      <c r="U85" s="3">
        <f t="shared" si="19"/>
        <v>14</v>
      </c>
      <c r="V85" s="3">
        <f t="shared" ref="V85:V100" si="26">IF(ISNUMBER(M85),M85,0)</f>
        <v>8.6</v>
      </c>
      <c r="W85" s="3">
        <f t="shared" ref="W85:W100" si="27">IF(ISNUMBER(N85),N85,0)</f>
        <v>12</v>
      </c>
      <c r="X85" s="3">
        <f t="shared" si="20"/>
        <v>11.533333333333333</v>
      </c>
      <c r="Y85" s="3">
        <f>_xlfn.STDEV.S(U85:W85)</f>
        <v>2.7300793639257668</v>
      </c>
      <c r="Z85" s="3">
        <f t="shared" si="21"/>
        <v>1548.4666666666667</v>
      </c>
      <c r="AA85" s="3">
        <f t="shared" si="22"/>
        <v>1.5484666666666667</v>
      </c>
      <c r="AB85" t="b">
        <f t="shared" si="23"/>
        <v>0</v>
      </c>
      <c r="AC85">
        <v>3</v>
      </c>
      <c r="AD85" t="str">
        <f>VLOOKUP(C85,'Feedstock source'!$A$1:$B$8,2,FALSE)</f>
        <v>sludge</v>
      </c>
      <c r="AE85" t="str">
        <f>VLOOKUP($F85,'PAHs abbreviations'!$A$2:$B$17,2,FALSE)</f>
        <v>Nap</v>
      </c>
    </row>
    <row r="86" spans="1:31">
      <c r="A86" t="s">
        <v>128</v>
      </c>
      <c r="B86" t="s">
        <v>128</v>
      </c>
      <c r="C86" s="1" t="s">
        <v>134</v>
      </c>
      <c r="D86">
        <v>700</v>
      </c>
      <c r="E86" s="1" t="s">
        <v>23</v>
      </c>
      <c r="F86" t="s">
        <v>48</v>
      </c>
      <c r="G86" s="1" t="s">
        <v>46</v>
      </c>
      <c r="H86" s="3">
        <v>138</v>
      </c>
      <c r="I86" s="3">
        <f t="shared" si="17"/>
        <v>414</v>
      </c>
      <c r="J86" s="3">
        <v>213</v>
      </c>
      <c r="K86" t="str">
        <f t="shared" si="18"/>
        <v>ng/sample</v>
      </c>
      <c r="L86" s="3" t="s">
        <v>28</v>
      </c>
      <c r="M86" s="3" t="s">
        <v>28</v>
      </c>
      <c r="N86" s="3" t="s">
        <v>28</v>
      </c>
      <c r="O86" s="1" t="s">
        <v>169</v>
      </c>
      <c r="P86" s="1" t="s">
        <v>175</v>
      </c>
      <c r="Q86" s="1" t="s">
        <v>175</v>
      </c>
      <c r="R86" t="b">
        <f>IF(COUNTIF(carcinogens!$A$2:$A$35,F86),TRUE,FALSE)</f>
        <v>0</v>
      </c>
      <c r="S86" t="b">
        <f t="shared" si="24"/>
        <v>0</v>
      </c>
      <c r="T86" t="b">
        <f t="shared" si="25"/>
        <v>0</v>
      </c>
      <c r="U86" s="3">
        <f t="shared" si="19"/>
        <v>0</v>
      </c>
      <c r="V86" s="3">
        <f t="shared" si="26"/>
        <v>0</v>
      </c>
      <c r="W86" s="3">
        <f t="shared" si="27"/>
        <v>0</v>
      </c>
      <c r="X86" s="3">
        <f t="shared" si="20"/>
        <v>0</v>
      </c>
      <c r="Y86" s="3">
        <v>0</v>
      </c>
      <c r="Z86" s="3">
        <f t="shared" si="21"/>
        <v>414</v>
      </c>
      <c r="AA86" s="3">
        <f t="shared" si="22"/>
        <v>0.41399999999999998</v>
      </c>
      <c r="AB86" t="b">
        <f t="shared" si="23"/>
        <v>1</v>
      </c>
      <c r="AC86">
        <v>3</v>
      </c>
      <c r="AD86" t="str">
        <f>VLOOKUP(C86,'Feedstock source'!$A$1:$B$8,2,FALSE)</f>
        <v>sludge</v>
      </c>
      <c r="AE86" t="str">
        <f>VLOOKUP($F86,'PAHs abbreviations'!$A$2:$B$17,2,FALSE)</f>
        <v>Acy</v>
      </c>
    </row>
    <row r="87" spans="1:31">
      <c r="A87" t="s">
        <v>128</v>
      </c>
      <c r="B87" t="s">
        <v>128</v>
      </c>
      <c r="C87" s="1" t="s">
        <v>134</v>
      </c>
      <c r="D87">
        <v>700</v>
      </c>
      <c r="E87" s="1" t="s">
        <v>23</v>
      </c>
      <c r="F87" t="s">
        <v>49</v>
      </c>
      <c r="G87" s="1" t="s">
        <v>46</v>
      </c>
      <c r="H87" s="3">
        <v>59</v>
      </c>
      <c r="I87" s="3">
        <f t="shared" si="17"/>
        <v>177</v>
      </c>
      <c r="J87" s="3">
        <v>87</v>
      </c>
      <c r="K87" t="str">
        <f t="shared" si="18"/>
        <v>ng/sample</v>
      </c>
      <c r="L87" s="3" t="s">
        <v>28</v>
      </c>
      <c r="M87" s="3" t="s">
        <v>28</v>
      </c>
      <c r="N87" s="3" t="s">
        <v>28</v>
      </c>
      <c r="O87" s="1" t="s">
        <v>169</v>
      </c>
      <c r="P87" s="1" t="s">
        <v>175</v>
      </c>
      <c r="Q87" s="1" t="s">
        <v>175</v>
      </c>
      <c r="R87" t="b">
        <f>IF(COUNTIF(carcinogens!$A$2:$A$35,F87),TRUE,FALSE)</f>
        <v>0</v>
      </c>
      <c r="S87" t="b">
        <f t="shared" si="24"/>
        <v>0</v>
      </c>
      <c r="T87" t="b">
        <f t="shared" si="25"/>
        <v>0</v>
      </c>
      <c r="U87" s="3">
        <f t="shared" si="19"/>
        <v>0</v>
      </c>
      <c r="V87" s="3">
        <f t="shared" si="26"/>
        <v>0</v>
      </c>
      <c r="W87" s="3">
        <f t="shared" si="27"/>
        <v>0</v>
      </c>
      <c r="X87" s="3">
        <f t="shared" si="20"/>
        <v>0</v>
      </c>
      <c r="Y87" s="3">
        <v>0</v>
      </c>
      <c r="Z87" s="3">
        <f t="shared" si="21"/>
        <v>177</v>
      </c>
      <c r="AA87" s="3">
        <f t="shared" si="22"/>
        <v>0.17699999999999999</v>
      </c>
      <c r="AB87" t="b">
        <f t="shared" si="23"/>
        <v>1</v>
      </c>
      <c r="AC87">
        <v>3</v>
      </c>
      <c r="AD87" t="str">
        <f>VLOOKUP(C87,'Feedstock source'!$A$1:$B$8,2,FALSE)</f>
        <v>sludge</v>
      </c>
      <c r="AE87" t="str">
        <f>VLOOKUP($F87,'PAHs abbreviations'!$A$2:$B$17,2,FALSE)</f>
        <v>Ace</v>
      </c>
    </row>
    <row r="88" spans="1:31">
      <c r="A88" t="s">
        <v>128</v>
      </c>
      <c r="B88" t="s">
        <v>128</v>
      </c>
      <c r="C88" s="1" t="s">
        <v>134</v>
      </c>
      <c r="D88">
        <v>700</v>
      </c>
      <c r="E88" s="1" t="s">
        <v>23</v>
      </c>
      <c r="F88" t="s">
        <v>50</v>
      </c>
      <c r="G88" s="1" t="s">
        <v>46</v>
      </c>
      <c r="H88" s="3">
        <v>173</v>
      </c>
      <c r="I88" s="3">
        <f t="shared" si="17"/>
        <v>519</v>
      </c>
      <c r="J88" s="3">
        <v>249</v>
      </c>
      <c r="K88" t="str">
        <f t="shared" si="18"/>
        <v>ng/sample</v>
      </c>
      <c r="L88" s="3" t="s">
        <v>28</v>
      </c>
      <c r="M88" s="3" t="s">
        <v>28</v>
      </c>
      <c r="N88" s="3" t="s">
        <v>28</v>
      </c>
      <c r="O88" s="1" t="s">
        <v>169</v>
      </c>
      <c r="P88" s="1" t="s">
        <v>175</v>
      </c>
      <c r="Q88" s="1" t="s">
        <v>175</v>
      </c>
      <c r="R88" t="b">
        <f>IF(COUNTIF(carcinogens!$A$2:$A$35,F88),TRUE,FALSE)</f>
        <v>0</v>
      </c>
      <c r="S88" t="b">
        <f t="shared" si="24"/>
        <v>0</v>
      </c>
      <c r="T88" t="b">
        <f t="shared" si="25"/>
        <v>0</v>
      </c>
      <c r="U88" s="3">
        <f t="shared" si="19"/>
        <v>0</v>
      </c>
      <c r="V88" s="3">
        <f t="shared" si="26"/>
        <v>0</v>
      </c>
      <c r="W88" s="3">
        <f t="shared" si="27"/>
        <v>0</v>
      </c>
      <c r="X88" s="3">
        <f t="shared" si="20"/>
        <v>0</v>
      </c>
      <c r="Y88" s="3">
        <v>0</v>
      </c>
      <c r="Z88" s="3">
        <f t="shared" si="21"/>
        <v>519</v>
      </c>
      <c r="AA88" s="3">
        <f t="shared" si="22"/>
        <v>0.51900000000000002</v>
      </c>
      <c r="AB88" t="b">
        <f t="shared" si="23"/>
        <v>1</v>
      </c>
      <c r="AC88">
        <v>3</v>
      </c>
      <c r="AD88" t="str">
        <f>VLOOKUP(C88,'Feedstock source'!$A$1:$B$8,2,FALSE)</f>
        <v>sludge</v>
      </c>
      <c r="AE88" t="str">
        <f>VLOOKUP($F88,'PAHs abbreviations'!$A$2:$B$17,2,FALSE)</f>
        <v>Flu</v>
      </c>
    </row>
    <row r="89" spans="1:31">
      <c r="A89" t="s">
        <v>128</v>
      </c>
      <c r="B89" t="s">
        <v>128</v>
      </c>
      <c r="C89" s="1" t="s">
        <v>134</v>
      </c>
      <c r="D89">
        <v>700</v>
      </c>
      <c r="E89" s="1" t="s">
        <v>23</v>
      </c>
      <c r="F89" t="s">
        <v>51</v>
      </c>
      <c r="G89" s="1" t="s">
        <v>46</v>
      </c>
      <c r="H89" s="3">
        <v>306</v>
      </c>
      <c r="I89" s="3">
        <f t="shared" si="17"/>
        <v>918</v>
      </c>
      <c r="J89" s="3">
        <v>1923</v>
      </c>
      <c r="K89" t="str">
        <f t="shared" si="18"/>
        <v>ng/sample</v>
      </c>
      <c r="L89" s="3">
        <v>2.5</v>
      </c>
      <c r="M89" s="3">
        <v>2.5</v>
      </c>
      <c r="N89" s="3">
        <v>7</v>
      </c>
      <c r="O89" s="1" t="s">
        <v>169</v>
      </c>
      <c r="P89" s="1" t="s">
        <v>175</v>
      </c>
      <c r="Q89" s="1" t="s">
        <v>175</v>
      </c>
      <c r="R89" t="b">
        <f>IF(COUNTIF(carcinogens!$A$2:$A$35,F89),TRUE,FALSE)</f>
        <v>0</v>
      </c>
      <c r="S89" t="b">
        <f t="shared" si="24"/>
        <v>0</v>
      </c>
      <c r="T89" t="b">
        <f t="shared" si="25"/>
        <v>0</v>
      </c>
      <c r="U89" s="3">
        <f t="shared" si="19"/>
        <v>2.5</v>
      </c>
      <c r="V89" s="3">
        <f t="shared" si="26"/>
        <v>2.5</v>
      </c>
      <c r="W89" s="3">
        <f t="shared" si="27"/>
        <v>7</v>
      </c>
      <c r="X89" s="3">
        <f t="shared" si="20"/>
        <v>4</v>
      </c>
      <c r="Y89" s="3">
        <v>0</v>
      </c>
      <c r="Z89" s="3">
        <f t="shared" si="21"/>
        <v>914</v>
      </c>
      <c r="AA89" s="3">
        <f t="shared" si="22"/>
        <v>0.91400000000000003</v>
      </c>
      <c r="AB89" t="b">
        <f t="shared" si="23"/>
        <v>0</v>
      </c>
      <c r="AC89">
        <v>3</v>
      </c>
      <c r="AD89" t="str">
        <f>VLOOKUP(C89,'Feedstock source'!$A$1:$B$8,2,FALSE)</f>
        <v>sludge</v>
      </c>
      <c r="AE89" t="str">
        <f>VLOOKUP($F89,'PAHs abbreviations'!$A$2:$B$17,2,FALSE)</f>
        <v>Phen</v>
      </c>
    </row>
    <row r="90" spans="1:31">
      <c r="A90" t="s">
        <v>128</v>
      </c>
      <c r="B90" t="s">
        <v>128</v>
      </c>
      <c r="C90" s="1" t="s">
        <v>134</v>
      </c>
      <c r="D90">
        <v>700</v>
      </c>
      <c r="E90" s="1" t="s">
        <v>23</v>
      </c>
      <c r="F90" t="s">
        <v>52</v>
      </c>
      <c r="G90" s="1" t="s">
        <v>46</v>
      </c>
      <c r="H90" s="3">
        <v>16</v>
      </c>
      <c r="I90" s="3">
        <f t="shared" si="17"/>
        <v>48</v>
      </c>
      <c r="J90" s="3">
        <v>51</v>
      </c>
      <c r="K90" t="str">
        <f t="shared" si="18"/>
        <v>ng/sample</v>
      </c>
      <c r="L90" s="3" t="s">
        <v>26</v>
      </c>
      <c r="M90" s="3" t="s">
        <v>26</v>
      </c>
      <c r="N90" s="3" t="s">
        <v>26</v>
      </c>
      <c r="O90" s="1" t="s">
        <v>169</v>
      </c>
      <c r="P90" s="1" t="s">
        <v>175</v>
      </c>
      <c r="Q90" s="1" t="s">
        <v>175</v>
      </c>
      <c r="R90" t="b">
        <f>IF(COUNTIF(carcinogens!$A$2:$A$35,F90),TRUE,FALSE)</f>
        <v>0</v>
      </c>
      <c r="S90" t="b">
        <f t="shared" si="24"/>
        <v>0</v>
      </c>
      <c r="T90" t="b">
        <f t="shared" si="25"/>
        <v>0</v>
      </c>
      <c r="U90" s="3">
        <f t="shared" si="19"/>
        <v>0</v>
      </c>
      <c r="V90" s="3">
        <f t="shared" si="26"/>
        <v>0</v>
      </c>
      <c r="W90" s="3">
        <f t="shared" si="27"/>
        <v>0</v>
      </c>
      <c r="X90" s="3">
        <f t="shared" si="20"/>
        <v>0</v>
      </c>
      <c r="Y90" s="3">
        <v>0</v>
      </c>
      <c r="Z90" s="3">
        <f t="shared" si="21"/>
        <v>48</v>
      </c>
      <c r="AA90" s="3">
        <f t="shared" si="22"/>
        <v>4.8000000000000001E-2</v>
      </c>
      <c r="AB90" t="b">
        <f t="shared" si="23"/>
        <v>1</v>
      </c>
      <c r="AC90">
        <v>3</v>
      </c>
      <c r="AD90" t="str">
        <f>VLOOKUP(C90,'Feedstock source'!$A$1:$B$8,2,FALSE)</f>
        <v>sludge</v>
      </c>
      <c r="AE90" t="str">
        <f>VLOOKUP($F90,'PAHs abbreviations'!$A$2:$B$17,2,FALSE)</f>
        <v>Ant</v>
      </c>
    </row>
    <row r="91" spans="1:31">
      <c r="A91" t="s">
        <v>128</v>
      </c>
      <c r="B91" t="s">
        <v>128</v>
      </c>
      <c r="C91" s="1" t="s">
        <v>134</v>
      </c>
      <c r="D91">
        <v>700</v>
      </c>
      <c r="E91" s="1" t="s">
        <v>23</v>
      </c>
      <c r="F91" t="s">
        <v>53</v>
      </c>
      <c r="G91" s="1" t="s">
        <v>46</v>
      </c>
      <c r="H91" s="3">
        <v>40</v>
      </c>
      <c r="I91" s="3">
        <f t="shared" si="17"/>
        <v>120</v>
      </c>
      <c r="J91" s="3">
        <v>21870</v>
      </c>
      <c r="K91" t="str">
        <f t="shared" si="18"/>
        <v>ng/sample</v>
      </c>
      <c r="L91" s="3" t="s">
        <v>26</v>
      </c>
      <c r="M91" s="3" t="s">
        <v>26</v>
      </c>
      <c r="N91" s="3" t="s">
        <v>26</v>
      </c>
      <c r="O91" s="1" t="s">
        <v>169</v>
      </c>
      <c r="P91" s="1" t="s">
        <v>175</v>
      </c>
      <c r="Q91" s="1" t="s">
        <v>175</v>
      </c>
      <c r="R91" t="b">
        <f>IF(COUNTIF(carcinogens!$A$2:$A$35,F91),TRUE,FALSE)</f>
        <v>0</v>
      </c>
      <c r="S91" t="b">
        <f t="shared" si="24"/>
        <v>0</v>
      </c>
      <c r="T91" t="b">
        <f t="shared" si="25"/>
        <v>0</v>
      </c>
      <c r="U91" s="3">
        <f t="shared" si="19"/>
        <v>0</v>
      </c>
      <c r="V91" s="3">
        <f t="shared" si="26"/>
        <v>0</v>
      </c>
      <c r="W91" s="3">
        <f t="shared" si="27"/>
        <v>0</v>
      </c>
      <c r="X91" s="3">
        <f t="shared" si="20"/>
        <v>0</v>
      </c>
      <c r="Y91" s="3">
        <v>0</v>
      </c>
      <c r="Z91" s="3">
        <f t="shared" si="21"/>
        <v>120</v>
      </c>
      <c r="AA91" s="3">
        <f t="shared" si="22"/>
        <v>0.12</v>
      </c>
      <c r="AB91" t="b">
        <f t="shared" si="23"/>
        <v>1</v>
      </c>
      <c r="AC91">
        <v>3</v>
      </c>
      <c r="AD91" t="str">
        <f>VLOOKUP(C91,'Feedstock source'!$A$1:$B$8,2,FALSE)</f>
        <v>sludge</v>
      </c>
      <c r="AE91" t="str">
        <f>VLOOKUP($F91,'PAHs abbreviations'!$A$2:$B$17,2,FALSE)</f>
        <v>Flt</v>
      </c>
    </row>
    <row r="92" spans="1:31">
      <c r="A92" t="s">
        <v>128</v>
      </c>
      <c r="B92" t="s">
        <v>128</v>
      </c>
      <c r="C92" s="1" t="s">
        <v>134</v>
      </c>
      <c r="D92">
        <v>700</v>
      </c>
      <c r="E92" s="1" t="s">
        <v>23</v>
      </c>
      <c r="F92" t="s">
        <v>54</v>
      </c>
      <c r="G92" s="1" t="s">
        <v>46</v>
      </c>
      <c r="H92" s="3">
        <v>17</v>
      </c>
      <c r="I92" s="3">
        <f t="shared" si="17"/>
        <v>51</v>
      </c>
      <c r="J92" s="3">
        <v>14130</v>
      </c>
      <c r="K92" t="str">
        <f t="shared" si="18"/>
        <v>ng/sample</v>
      </c>
      <c r="L92" s="3" t="s">
        <v>26</v>
      </c>
      <c r="M92" s="3" t="s">
        <v>26</v>
      </c>
      <c r="N92" s="3" t="s">
        <v>26</v>
      </c>
      <c r="O92" s="1" t="s">
        <v>169</v>
      </c>
      <c r="P92" s="1" t="s">
        <v>175</v>
      </c>
      <c r="Q92" s="1" t="s">
        <v>175</v>
      </c>
      <c r="R92" t="b">
        <f>IF(COUNTIF(carcinogens!$A$2:$A$35,F92),TRUE,FALSE)</f>
        <v>0</v>
      </c>
      <c r="S92" t="b">
        <f t="shared" si="24"/>
        <v>0</v>
      </c>
      <c r="T92" t="b">
        <f t="shared" si="25"/>
        <v>0</v>
      </c>
      <c r="U92" s="3">
        <f t="shared" si="19"/>
        <v>0</v>
      </c>
      <c r="V92" s="3">
        <f t="shared" si="26"/>
        <v>0</v>
      </c>
      <c r="W92" s="3">
        <f t="shared" si="27"/>
        <v>0</v>
      </c>
      <c r="X92" s="3">
        <f t="shared" si="20"/>
        <v>0</v>
      </c>
      <c r="Y92" s="3">
        <v>0</v>
      </c>
      <c r="Z92" s="3">
        <f t="shared" si="21"/>
        <v>51</v>
      </c>
      <c r="AA92" s="3">
        <f t="shared" si="22"/>
        <v>5.0999999999999997E-2</v>
      </c>
      <c r="AB92" t="b">
        <f t="shared" si="23"/>
        <v>1</v>
      </c>
      <c r="AC92">
        <v>3</v>
      </c>
      <c r="AD92" t="str">
        <f>VLOOKUP(C92,'Feedstock source'!$A$1:$B$8,2,FALSE)</f>
        <v>sludge</v>
      </c>
      <c r="AE92" t="str">
        <f>VLOOKUP($F92,'PAHs abbreviations'!$A$2:$B$17,2,FALSE)</f>
        <v>Pyr</v>
      </c>
    </row>
    <row r="93" spans="1:31">
      <c r="A93" t="s">
        <v>128</v>
      </c>
      <c r="B93" t="s">
        <v>128</v>
      </c>
      <c r="C93" s="1" t="s">
        <v>134</v>
      </c>
      <c r="D93">
        <v>700</v>
      </c>
      <c r="E93" s="1" t="s">
        <v>23</v>
      </c>
      <c r="F93" t="s">
        <v>55</v>
      </c>
      <c r="G93" s="1" t="s">
        <v>46</v>
      </c>
      <c r="H93" s="3">
        <v>2.9</v>
      </c>
      <c r="I93" s="3">
        <f t="shared" si="17"/>
        <v>8.6999999999999993</v>
      </c>
      <c r="J93" s="3">
        <v>36</v>
      </c>
      <c r="K93" t="str">
        <f t="shared" si="18"/>
        <v>ng/sample</v>
      </c>
      <c r="L93" s="3" t="s">
        <v>26</v>
      </c>
      <c r="M93" s="3" t="s">
        <v>26</v>
      </c>
      <c r="N93" s="3" t="s">
        <v>26</v>
      </c>
      <c r="O93" s="1" t="s">
        <v>169</v>
      </c>
      <c r="P93" s="1" t="s">
        <v>175</v>
      </c>
      <c r="Q93" s="1" t="s">
        <v>175</v>
      </c>
      <c r="R93" t="b">
        <f>IF(COUNTIF(carcinogens!$A$2:$A$35,F93),TRUE,FALSE)</f>
        <v>1</v>
      </c>
      <c r="S93" t="b">
        <f t="shared" si="24"/>
        <v>0</v>
      </c>
      <c r="T93" t="b">
        <f t="shared" si="25"/>
        <v>0</v>
      </c>
      <c r="U93" s="3">
        <f t="shared" si="19"/>
        <v>0</v>
      </c>
      <c r="V93" s="3">
        <f t="shared" si="26"/>
        <v>0</v>
      </c>
      <c r="W93" s="3">
        <f t="shared" si="27"/>
        <v>0</v>
      </c>
      <c r="X93" s="3">
        <f t="shared" si="20"/>
        <v>0</v>
      </c>
      <c r="Y93" s="3">
        <v>0</v>
      </c>
      <c r="Z93" s="3">
        <f t="shared" si="21"/>
        <v>8.6999999999999993</v>
      </c>
      <c r="AA93" s="3">
        <f t="shared" si="22"/>
        <v>8.6999999999999994E-3</v>
      </c>
      <c r="AB93" t="b">
        <f t="shared" si="23"/>
        <v>1</v>
      </c>
      <c r="AC93">
        <v>3</v>
      </c>
      <c r="AD93" t="str">
        <f>VLOOKUP(C93,'Feedstock source'!$A$1:$B$8,2,FALSE)</f>
        <v>sludge</v>
      </c>
      <c r="AE93" t="str">
        <f>VLOOKUP($F93,'PAHs abbreviations'!$A$2:$B$17,2,FALSE)</f>
        <v>B(a)A</v>
      </c>
    </row>
    <row r="94" spans="1:31">
      <c r="A94" t="s">
        <v>128</v>
      </c>
      <c r="B94" t="s">
        <v>128</v>
      </c>
      <c r="C94" s="1" t="s">
        <v>134</v>
      </c>
      <c r="D94">
        <v>700</v>
      </c>
      <c r="E94" s="1" t="s">
        <v>23</v>
      </c>
      <c r="F94" t="s">
        <v>56</v>
      </c>
      <c r="G94" s="1" t="s">
        <v>46</v>
      </c>
      <c r="H94" s="3">
        <v>12</v>
      </c>
      <c r="I94" s="3">
        <f t="shared" si="17"/>
        <v>36</v>
      </c>
      <c r="J94" s="3">
        <v>78</v>
      </c>
      <c r="K94" t="str">
        <f t="shared" si="18"/>
        <v>ng/sample</v>
      </c>
      <c r="L94" s="3" t="s">
        <v>26</v>
      </c>
      <c r="M94" s="3" t="s">
        <v>26</v>
      </c>
      <c r="N94" s="3" t="s">
        <v>26</v>
      </c>
      <c r="O94" s="1" t="s">
        <v>169</v>
      </c>
      <c r="P94" s="1" t="s">
        <v>175</v>
      </c>
      <c r="Q94" s="1" t="s">
        <v>175</v>
      </c>
      <c r="R94" t="b">
        <f>IF(COUNTIF(carcinogens!$A$2:$A$35,F94),TRUE,FALSE)</f>
        <v>1</v>
      </c>
      <c r="S94" t="b">
        <f t="shared" si="24"/>
        <v>0</v>
      </c>
      <c r="T94" t="b">
        <f t="shared" si="25"/>
        <v>0</v>
      </c>
      <c r="U94" s="3">
        <f t="shared" si="19"/>
        <v>0</v>
      </c>
      <c r="V94" s="3">
        <f t="shared" si="26"/>
        <v>0</v>
      </c>
      <c r="W94" s="3">
        <f t="shared" si="27"/>
        <v>0</v>
      </c>
      <c r="X94" s="3">
        <f t="shared" si="20"/>
        <v>0</v>
      </c>
      <c r="Y94" s="3">
        <v>0</v>
      </c>
      <c r="Z94" s="3">
        <f t="shared" si="21"/>
        <v>36</v>
      </c>
      <c r="AA94" s="3">
        <f t="shared" si="22"/>
        <v>3.5999999999999997E-2</v>
      </c>
      <c r="AB94" t="b">
        <f t="shared" si="23"/>
        <v>1</v>
      </c>
      <c r="AC94">
        <v>3</v>
      </c>
      <c r="AD94" t="str">
        <f>VLOOKUP(C94,'Feedstock source'!$A$1:$B$8,2,FALSE)</f>
        <v>sludge</v>
      </c>
      <c r="AE94" t="str">
        <f>VLOOKUP($F94,'PAHs abbreviations'!$A$2:$B$17,2,FALSE)</f>
        <v>Cry</v>
      </c>
    </row>
    <row r="95" spans="1:31">
      <c r="A95" t="s">
        <v>128</v>
      </c>
      <c r="B95" t="s">
        <v>128</v>
      </c>
      <c r="C95" s="1" t="s">
        <v>134</v>
      </c>
      <c r="D95">
        <v>700</v>
      </c>
      <c r="E95" s="1" t="s">
        <v>23</v>
      </c>
      <c r="F95" t="s">
        <v>57</v>
      </c>
      <c r="G95" s="1" t="s">
        <v>46</v>
      </c>
      <c r="H95" s="3">
        <v>2.8</v>
      </c>
      <c r="I95" s="3">
        <f t="shared" si="17"/>
        <v>8.3999999999999986</v>
      </c>
      <c r="J95" s="3" t="s">
        <v>26</v>
      </c>
      <c r="K95" t="str">
        <f t="shared" si="18"/>
        <v>ng/sample</v>
      </c>
      <c r="L95" s="3" t="s">
        <v>26</v>
      </c>
      <c r="M95" s="3" t="s">
        <v>26</v>
      </c>
      <c r="N95" s="3" t="s">
        <v>26</v>
      </c>
      <c r="O95" s="1" t="s">
        <v>169</v>
      </c>
      <c r="P95" s="1" t="s">
        <v>175</v>
      </c>
      <c r="Q95" s="1" t="s">
        <v>175</v>
      </c>
      <c r="R95" t="b">
        <f>IF(COUNTIF(carcinogens!$A$2:$A$35,F95),TRUE,FALSE)</f>
        <v>1</v>
      </c>
      <c r="S95" t="b">
        <f t="shared" si="24"/>
        <v>0</v>
      </c>
      <c r="T95" t="b">
        <f t="shared" si="25"/>
        <v>0</v>
      </c>
      <c r="U95" s="3">
        <f t="shared" si="19"/>
        <v>0</v>
      </c>
      <c r="V95" s="3">
        <f t="shared" si="26"/>
        <v>0</v>
      </c>
      <c r="W95" s="3">
        <f t="shared" si="27"/>
        <v>0</v>
      </c>
      <c r="X95" s="3">
        <f t="shared" si="20"/>
        <v>0</v>
      </c>
      <c r="Y95" s="3">
        <v>0</v>
      </c>
      <c r="Z95" s="3">
        <f t="shared" si="21"/>
        <v>8.3999999999999986</v>
      </c>
      <c r="AA95" s="3">
        <f t="shared" si="22"/>
        <v>8.3999999999999977E-3</v>
      </c>
      <c r="AB95" t="b">
        <f t="shared" si="23"/>
        <v>1</v>
      </c>
      <c r="AC95">
        <v>3</v>
      </c>
      <c r="AD95" t="str">
        <f>VLOOKUP(C95,'Feedstock source'!$A$1:$B$8,2,FALSE)</f>
        <v>sludge</v>
      </c>
      <c r="AE95" t="str">
        <f>VLOOKUP($F95,'PAHs abbreviations'!$A$2:$B$17,2,FALSE)</f>
        <v>B(b)F</v>
      </c>
    </row>
    <row r="96" spans="1:31">
      <c r="A96" t="s">
        <v>128</v>
      </c>
      <c r="B96" t="s">
        <v>128</v>
      </c>
      <c r="C96" s="1" t="s">
        <v>134</v>
      </c>
      <c r="D96">
        <v>700</v>
      </c>
      <c r="E96" s="1" t="s">
        <v>23</v>
      </c>
      <c r="F96" t="s">
        <v>58</v>
      </c>
      <c r="G96" s="1" t="s">
        <v>46</v>
      </c>
      <c r="H96" s="3" t="s">
        <v>26</v>
      </c>
      <c r="I96" s="3" t="str">
        <f t="shared" si="17"/>
        <v>&lt; 1</v>
      </c>
      <c r="J96" s="3" t="s">
        <v>26</v>
      </c>
      <c r="K96" t="str">
        <f t="shared" si="18"/>
        <v>ng/sample</v>
      </c>
      <c r="L96" s="3" t="s">
        <v>26</v>
      </c>
      <c r="M96" s="3" t="s">
        <v>26</v>
      </c>
      <c r="N96" s="3" t="s">
        <v>26</v>
      </c>
      <c r="O96" s="1" t="s">
        <v>169</v>
      </c>
      <c r="P96" s="1" t="s">
        <v>175</v>
      </c>
      <c r="Q96" s="1" t="s">
        <v>175</v>
      </c>
      <c r="R96" t="b">
        <f>IF(COUNTIF(carcinogens!$A$2:$A$35,F96),TRUE,FALSE)</f>
        <v>1</v>
      </c>
      <c r="S96" t="b">
        <f t="shared" si="24"/>
        <v>1</v>
      </c>
      <c r="T96" t="b">
        <f t="shared" si="25"/>
        <v>1</v>
      </c>
      <c r="U96" s="3">
        <f t="shared" si="19"/>
        <v>0</v>
      </c>
      <c r="V96" s="3">
        <f t="shared" si="26"/>
        <v>0</v>
      </c>
      <c r="W96" s="3">
        <f t="shared" si="27"/>
        <v>0</v>
      </c>
      <c r="X96" s="3">
        <f t="shared" si="20"/>
        <v>0</v>
      </c>
      <c r="Y96" s="3">
        <v>0</v>
      </c>
      <c r="Z96" s="3">
        <f t="shared" si="21"/>
        <v>0</v>
      </c>
      <c r="AA96" s="3">
        <f t="shared" si="22"/>
        <v>0</v>
      </c>
      <c r="AB96" t="b">
        <f t="shared" si="23"/>
        <v>1</v>
      </c>
      <c r="AC96">
        <v>3</v>
      </c>
      <c r="AD96" t="str">
        <f>VLOOKUP(C96,'Feedstock source'!$A$1:$B$8,2,FALSE)</f>
        <v>sludge</v>
      </c>
      <c r="AE96" t="str">
        <f>VLOOKUP($F96,'PAHs abbreviations'!$A$2:$B$17,2,FALSE)</f>
        <v>B(k)F</v>
      </c>
    </row>
    <row r="97" spans="1:31">
      <c r="A97" t="s">
        <v>128</v>
      </c>
      <c r="B97" t="s">
        <v>128</v>
      </c>
      <c r="C97" s="1" t="s">
        <v>134</v>
      </c>
      <c r="D97">
        <v>700</v>
      </c>
      <c r="E97" s="1" t="s">
        <v>23</v>
      </c>
      <c r="F97" t="s">
        <v>59</v>
      </c>
      <c r="G97" s="1" t="s">
        <v>46</v>
      </c>
      <c r="H97" s="3" t="s">
        <v>26</v>
      </c>
      <c r="I97" s="3" t="str">
        <f t="shared" si="17"/>
        <v>&lt; 1</v>
      </c>
      <c r="J97" s="3" t="s">
        <v>26</v>
      </c>
      <c r="K97" t="str">
        <f t="shared" si="18"/>
        <v>ng/sample</v>
      </c>
      <c r="L97" s="3" t="s">
        <v>26</v>
      </c>
      <c r="M97" s="3" t="s">
        <v>26</v>
      </c>
      <c r="N97" s="3" t="s">
        <v>26</v>
      </c>
      <c r="O97" s="1" t="s">
        <v>169</v>
      </c>
      <c r="P97" s="1" t="s">
        <v>175</v>
      </c>
      <c r="Q97" s="1" t="s">
        <v>175</v>
      </c>
      <c r="R97" t="b">
        <f>IF(COUNTIF(carcinogens!$A$2:$A$35,F97),TRUE,FALSE)</f>
        <v>1</v>
      </c>
      <c r="S97" t="b">
        <f t="shared" si="24"/>
        <v>1</v>
      </c>
      <c r="T97" t="b">
        <f t="shared" si="25"/>
        <v>1</v>
      </c>
      <c r="U97" s="3">
        <f t="shared" si="19"/>
        <v>0</v>
      </c>
      <c r="V97" s="3">
        <f t="shared" si="26"/>
        <v>0</v>
      </c>
      <c r="W97" s="3">
        <f t="shared" si="27"/>
        <v>0</v>
      </c>
      <c r="X97" s="3">
        <f t="shared" si="20"/>
        <v>0</v>
      </c>
      <c r="Y97" s="3">
        <v>0</v>
      </c>
      <c r="Z97" s="3">
        <f t="shared" si="21"/>
        <v>0</v>
      </c>
      <c r="AA97" s="3">
        <f t="shared" si="22"/>
        <v>0</v>
      </c>
      <c r="AB97" t="b">
        <f t="shared" si="23"/>
        <v>1</v>
      </c>
      <c r="AC97">
        <v>3</v>
      </c>
      <c r="AD97" t="str">
        <f>VLOOKUP(C97,'Feedstock source'!$A$1:$B$8,2,FALSE)</f>
        <v>sludge</v>
      </c>
      <c r="AE97" t="str">
        <f>VLOOKUP($F97,'PAHs abbreviations'!$A$2:$B$17,2,FALSE)</f>
        <v>B(a)P</v>
      </c>
    </row>
    <row r="98" spans="1:31">
      <c r="A98" t="s">
        <v>128</v>
      </c>
      <c r="B98" t="s">
        <v>128</v>
      </c>
      <c r="C98" s="1" t="s">
        <v>134</v>
      </c>
      <c r="D98">
        <v>700</v>
      </c>
      <c r="E98" s="1" t="s">
        <v>23</v>
      </c>
      <c r="F98" t="s">
        <v>60</v>
      </c>
      <c r="G98" s="1" t="s">
        <v>46</v>
      </c>
      <c r="H98" s="3" t="s">
        <v>26</v>
      </c>
      <c r="I98" s="3" t="str">
        <f t="shared" si="17"/>
        <v>&lt; 1</v>
      </c>
      <c r="J98" s="3" t="s">
        <v>26</v>
      </c>
      <c r="K98" t="str">
        <f t="shared" si="18"/>
        <v>ng/sample</v>
      </c>
      <c r="L98" s="3" t="s">
        <v>26</v>
      </c>
      <c r="M98" s="3" t="s">
        <v>26</v>
      </c>
      <c r="N98" s="3" t="s">
        <v>26</v>
      </c>
      <c r="O98" s="1" t="s">
        <v>169</v>
      </c>
      <c r="P98" s="1" t="s">
        <v>175</v>
      </c>
      <c r="Q98" s="1" t="s">
        <v>175</v>
      </c>
      <c r="R98" t="b">
        <f>IF(COUNTIF(carcinogens!$A$2:$A$35,F98),TRUE,FALSE)</f>
        <v>1</v>
      </c>
      <c r="S98" t="b">
        <f t="shared" si="24"/>
        <v>1</v>
      </c>
      <c r="T98" t="b">
        <f t="shared" si="25"/>
        <v>1</v>
      </c>
      <c r="U98" s="3">
        <f t="shared" si="19"/>
        <v>0</v>
      </c>
      <c r="V98" s="3">
        <f t="shared" si="26"/>
        <v>0</v>
      </c>
      <c r="W98" s="3">
        <f t="shared" si="27"/>
        <v>0</v>
      </c>
      <c r="X98" s="3">
        <f t="shared" si="20"/>
        <v>0</v>
      </c>
      <c r="Y98" s="3">
        <v>0</v>
      </c>
      <c r="Z98" s="3">
        <f t="shared" si="21"/>
        <v>0</v>
      </c>
      <c r="AA98" s="3">
        <f t="shared" si="22"/>
        <v>0</v>
      </c>
      <c r="AB98" t="b">
        <f t="shared" si="23"/>
        <v>1</v>
      </c>
      <c r="AC98">
        <v>3</v>
      </c>
      <c r="AD98" t="str">
        <f>VLOOKUP(C98,'Feedstock source'!$A$1:$B$8,2,FALSE)</f>
        <v>sludge</v>
      </c>
      <c r="AE98" t="str">
        <f>VLOOKUP($F98,'PAHs abbreviations'!$A$2:$B$17,2,FALSE)</f>
        <v>IP</v>
      </c>
    </row>
    <row r="99" spans="1:31">
      <c r="A99" t="s">
        <v>128</v>
      </c>
      <c r="B99" t="s">
        <v>128</v>
      </c>
      <c r="C99" s="1" t="s">
        <v>134</v>
      </c>
      <c r="D99">
        <v>700</v>
      </c>
      <c r="E99" s="1" t="s">
        <v>23</v>
      </c>
      <c r="F99" t="s">
        <v>61</v>
      </c>
      <c r="G99" s="1" t="s">
        <v>46</v>
      </c>
      <c r="H99" s="3" t="s">
        <v>26</v>
      </c>
      <c r="I99" s="3" t="str">
        <f t="shared" si="17"/>
        <v>&lt; 1</v>
      </c>
      <c r="J99" s="3" t="s">
        <v>26</v>
      </c>
      <c r="K99" t="str">
        <f t="shared" si="18"/>
        <v>ng/sample</v>
      </c>
      <c r="L99" s="3" t="s">
        <v>26</v>
      </c>
      <c r="M99" s="3" t="s">
        <v>26</v>
      </c>
      <c r="N99" s="3" t="s">
        <v>26</v>
      </c>
      <c r="O99" s="1" t="s">
        <v>169</v>
      </c>
      <c r="P99" s="1" t="s">
        <v>175</v>
      </c>
      <c r="Q99" s="1" t="s">
        <v>175</v>
      </c>
      <c r="R99" t="b">
        <f>IF(COUNTIF(carcinogens!$A$2:$A$35,F99),TRUE,FALSE)</f>
        <v>1</v>
      </c>
      <c r="S99" t="b">
        <f t="shared" si="24"/>
        <v>1</v>
      </c>
      <c r="T99" t="b">
        <f t="shared" si="25"/>
        <v>1</v>
      </c>
      <c r="U99" s="3">
        <f t="shared" si="19"/>
        <v>0</v>
      </c>
      <c r="V99" s="3">
        <f t="shared" si="26"/>
        <v>0</v>
      </c>
      <c r="W99" s="3">
        <f t="shared" si="27"/>
        <v>0</v>
      </c>
      <c r="X99" s="3">
        <f t="shared" si="20"/>
        <v>0</v>
      </c>
      <c r="Y99" s="3">
        <v>0</v>
      </c>
      <c r="Z99" s="3">
        <f t="shared" si="21"/>
        <v>0</v>
      </c>
      <c r="AA99" s="3">
        <f t="shared" si="22"/>
        <v>0</v>
      </c>
      <c r="AB99" t="b">
        <f t="shared" si="23"/>
        <v>1</v>
      </c>
      <c r="AC99">
        <v>3</v>
      </c>
      <c r="AD99" t="str">
        <f>VLOOKUP(C99,'Feedstock source'!$A$1:$B$8,2,FALSE)</f>
        <v>sludge</v>
      </c>
      <c r="AE99" t="str">
        <f>VLOOKUP($F99,'PAHs abbreviations'!$A$2:$B$17,2,FALSE)</f>
        <v>B(ghi)P</v>
      </c>
    </row>
    <row r="100" spans="1:31">
      <c r="A100" t="s">
        <v>128</v>
      </c>
      <c r="B100" t="s">
        <v>128</v>
      </c>
      <c r="C100" s="1" t="s">
        <v>134</v>
      </c>
      <c r="D100">
        <v>700</v>
      </c>
      <c r="E100" s="1" t="s">
        <v>23</v>
      </c>
      <c r="F100" t="s">
        <v>62</v>
      </c>
      <c r="G100" s="1" t="s">
        <v>46</v>
      </c>
      <c r="H100" s="3" t="s">
        <v>26</v>
      </c>
      <c r="I100" s="3" t="str">
        <f t="shared" si="17"/>
        <v>&lt; 1</v>
      </c>
      <c r="J100" s="3" t="s">
        <v>26</v>
      </c>
      <c r="K100" t="str">
        <f t="shared" si="18"/>
        <v>ng/sample</v>
      </c>
      <c r="L100" s="3" t="s">
        <v>26</v>
      </c>
      <c r="M100" s="3" t="s">
        <v>26</v>
      </c>
      <c r="N100" s="3" t="s">
        <v>26</v>
      </c>
      <c r="O100" s="1" t="s">
        <v>169</v>
      </c>
      <c r="P100" s="1" t="s">
        <v>175</v>
      </c>
      <c r="Q100" s="1" t="s">
        <v>175</v>
      </c>
      <c r="R100" t="b">
        <f>IF(COUNTIF(carcinogens!$A$2:$A$35,F100),TRUE,FALSE)</f>
        <v>1</v>
      </c>
      <c r="S100" t="b">
        <f t="shared" si="24"/>
        <v>1</v>
      </c>
      <c r="T100" t="b">
        <f t="shared" ref="T100:T133" si="28">IF(ISNUMBER(I100),FALSE,TRUE)</f>
        <v>1</v>
      </c>
      <c r="U100" s="3">
        <f t="shared" si="19"/>
        <v>0</v>
      </c>
      <c r="V100" s="3">
        <f t="shared" si="26"/>
        <v>0</v>
      </c>
      <c r="W100" s="3">
        <f t="shared" si="27"/>
        <v>0</v>
      </c>
      <c r="X100" s="3">
        <f t="shared" si="20"/>
        <v>0</v>
      </c>
      <c r="Y100" s="3">
        <v>0</v>
      </c>
      <c r="Z100" s="3">
        <f t="shared" si="21"/>
        <v>0</v>
      </c>
      <c r="AA100" s="3">
        <f t="shared" si="22"/>
        <v>0</v>
      </c>
      <c r="AB100" t="b">
        <f t="shared" si="23"/>
        <v>1</v>
      </c>
      <c r="AC100">
        <v>3</v>
      </c>
      <c r="AD100" t="str">
        <f>VLOOKUP(C100,'Feedstock source'!$A$1:$B$8,2,FALSE)</f>
        <v>sludge</v>
      </c>
      <c r="AE100" t="str">
        <f>VLOOKUP($F100,'PAHs abbreviations'!$A$2:$B$17,2,FALSE)</f>
        <v>DB(ah)A</v>
      </c>
    </row>
    <row r="101" spans="1:31">
      <c r="A101" t="s">
        <v>130</v>
      </c>
      <c r="B101" t="s">
        <v>130</v>
      </c>
      <c r="C101" t="s">
        <v>135</v>
      </c>
      <c r="D101">
        <v>500</v>
      </c>
      <c r="E101" s="1" t="s">
        <v>23</v>
      </c>
      <c r="F101" t="s">
        <v>77</v>
      </c>
      <c r="G101" s="1" t="s">
        <v>76</v>
      </c>
      <c r="H101" s="3" t="s">
        <v>99</v>
      </c>
      <c r="I101" s="3" t="str">
        <f t="shared" si="17"/>
        <v>&lt; 0.5</v>
      </c>
      <c r="J101" s="3" t="str">
        <f t="shared" ref="J101:J133" si="29">I101</f>
        <v>&lt; 0.5</v>
      </c>
      <c r="K101" t="str">
        <f t="shared" si="18"/>
        <v>pg/sample</v>
      </c>
      <c r="L101" s="3" t="s">
        <v>99</v>
      </c>
      <c r="O101" s="1" t="s">
        <v>169</v>
      </c>
      <c r="P101" s="1" t="s">
        <v>175</v>
      </c>
      <c r="Q101" s="1" t="s">
        <v>175</v>
      </c>
      <c r="R101" t="b">
        <f>IF(COUNTIF(carcinogens!$A$2:$A$35,F101),TRUE,FALSE)</f>
        <v>1</v>
      </c>
      <c r="S101" t="b">
        <f t="shared" si="24"/>
        <v>1</v>
      </c>
      <c r="T101" t="b">
        <f t="shared" si="28"/>
        <v>1</v>
      </c>
      <c r="U101" s="3">
        <f t="shared" si="19"/>
        <v>0</v>
      </c>
      <c r="X101" s="3">
        <f t="shared" si="20"/>
        <v>0</v>
      </c>
      <c r="Y101" s="3">
        <v>0</v>
      </c>
      <c r="Z101" s="3">
        <f t="shared" si="21"/>
        <v>0</v>
      </c>
      <c r="AA101" s="3">
        <f t="shared" si="22"/>
        <v>0</v>
      </c>
      <c r="AB101" t="b">
        <f t="shared" si="23"/>
        <v>1</v>
      </c>
      <c r="AC101">
        <v>1</v>
      </c>
      <c r="AD101" t="str">
        <f>VLOOKUP(C101,'Feedstock source'!$A$1:$B$8,2,FALSE)</f>
        <v>sludge</v>
      </c>
      <c r="AE101" t="e">
        <f>VLOOKUP($F101,'PAHs abbreviations'!$A$2:$B$17,2,FALSE)</f>
        <v>#N/A</v>
      </c>
    </row>
    <row r="102" spans="1:31">
      <c r="A102" t="s">
        <v>130</v>
      </c>
      <c r="B102" t="s">
        <v>130</v>
      </c>
      <c r="C102" t="s">
        <v>135</v>
      </c>
      <c r="D102">
        <v>500</v>
      </c>
      <c r="E102" s="1" t="s">
        <v>23</v>
      </c>
      <c r="F102" t="s">
        <v>79</v>
      </c>
      <c r="G102" s="1" t="s">
        <v>76</v>
      </c>
      <c r="H102" s="3" t="s">
        <v>99</v>
      </c>
      <c r="I102" s="3" t="str">
        <f t="shared" si="17"/>
        <v>&lt; 0.5</v>
      </c>
      <c r="J102" s="3" t="str">
        <f t="shared" si="29"/>
        <v>&lt; 0.5</v>
      </c>
      <c r="K102" t="str">
        <f t="shared" si="18"/>
        <v>pg/sample</v>
      </c>
      <c r="L102" s="3" t="s">
        <v>99</v>
      </c>
      <c r="O102" s="1" t="s">
        <v>169</v>
      </c>
      <c r="P102" s="1" t="s">
        <v>175</v>
      </c>
      <c r="Q102" s="1" t="s">
        <v>175</v>
      </c>
      <c r="R102" t="b">
        <f>IF(COUNTIF(carcinogens!$A$2:$A$35,F102),TRUE,FALSE)</f>
        <v>1</v>
      </c>
      <c r="S102" t="b">
        <f t="shared" si="24"/>
        <v>1</v>
      </c>
      <c r="T102" t="b">
        <f t="shared" si="28"/>
        <v>1</v>
      </c>
      <c r="U102" s="3">
        <f t="shared" si="19"/>
        <v>0</v>
      </c>
      <c r="X102" s="3">
        <f t="shared" si="20"/>
        <v>0</v>
      </c>
      <c r="Y102" s="3">
        <v>0</v>
      </c>
      <c r="Z102" s="3">
        <f t="shared" si="21"/>
        <v>0</v>
      </c>
      <c r="AA102" s="3">
        <f t="shared" si="22"/>
        <v>0</v>
      </c>
      <c r="AB102" t="b">
        <f t="shared" si="23"/>
        <v>1</v>
      </c>
      <c r="AC102">
        <v>1</v>
      </c>
      <c r="AD102" t="str">
        <f>VLOOKUP(C102,'Feedstock source'!$A$1:$B$8,2,FALSE)</f>
        <v>sludge</v>
      </c>
      <c r="AE102" t="e">
        <f>VLOOKUP($F102,'PAHs abbreviations'!$A$2:$B$17,2,FALSE)</f>
        <v>#N/A</v>
      </c>
    </row>
    <row r="103" spans="1:31">
      <c r="A103" t="s">
        <v>130</v>
      </c>
      <c r="B103" t="s">
        <v>130</v>
      </c>
      <c r="C103" t="s">
        <v>135</v>
      </c>
      <c r="D103">
        <v>500</v>
      </c>
      <c r="E103" s="1" t="s">
        <v>23</v>
      </c>
      <c r="F103" t="s">
        <v>80</v>
      </c>
      <c r="G103" s="1" t="s">
        <v>76</v>
      </c>
      <c r="H103" s="3" t="s">
        <v>99</v>
      </c>
      <c r="I103" s="3" t="str">
        <f t="shared" si="17"/>
        <v>&lt; 0.5</v>
      </c>
      <c r="J103" s="3" t="str">
        <f t="shared" si="29"/>
        <v>&lt; 0.5</v>
      </c>
      <c r="K103" t="str">
        <f t="shared" si="18"/>
        <v>pg/sample</v>
      </c>
      <c r="L103" s="3" t="s">
        <v>99</v>
      </c>
      <c r="O103" s="1" t="s">
        <v>169</v>
      </c>
      <c r="P103" s="1" t="s">
        <v>175</v>
      </c>
      <c r="Q103" s="1" t="s">
        <v>175</v>
      </c>
      <c r="R103" t="b">
        <f>IF(COUNTIF(carcinogens!$A$2:$A$35,F103),TRUE,FALSE)</f>
        <v>1</v>
      </c>
      <c r="S103" t="b">
        <f t="shared" si="24"/>
        <v>1</v>
      </c>
      <c r="T103" t="b">
        <f t="shared" si="28"/>
        <v>1</v>
      </c>
      <c r="U103" s="3">
        <f t="shared" si="19"/>
        <v>0</v>
      </c>
      <c r="X103" s="3">
        <f t="shared" si="20"/>
        <v>0</v>
      </c>
      <c r="Y103" s="3">
        <v>0</v>
      </c>
      <c r="Z103" s="3">
        <f t="shared" si="21"/>
        <v>0</v>
      </c>
      <c r="AA103" s="3">
        <f t="shared" si="22"/>
        <v>0</v>
      </c>
      <c r="AB103" t="b">
        <f t="shared" si="23"/>
        <v>1</v>
      </c>
      <c r="AC103">
        <v>1</v>
      </c>
      <c r="AD103" t="str">
        <f>VLOOKUP(C103,'Feedstock source'!$A$1:$B$8,2,FALSE)</f>
        <v>sludge</v>
      </c>
      <c r="AE103" t="e">
        <f>VLOOKUP($F103,'PAHs abbreviations'!$A$2:$B$17,2,FALSE)</f>
        <v>#N/A</v>
      </c>
    </row>
    <row r="104" spans="1:31">
      <c r="A104" t="s">
        <v>130</v>
      </c>
      <c r="B104" t="s">
        <v>130</v>
      </c>
      <c r="C104" t="s">
        <v>135</v>
      </c>
      <c r="D104">
        <v>500</v>
      </c>
      <c r="E104" s="1" t="s">
        <v>23</v>
      </c>
      <c r="F104" t="s">
        <v>81</v>
      </c>
      <c r="G104" s="1" t="s">
        <v>76</v>
      </c>
      <c r="H104" s="3" t="s">
        <v>99</v>
      </c>
      <c r="I104" s="3" t="str">
        <f t="shared" si="17"/>
        <v>&lt; 0.5</v>
      </c>
      <c r="J104" s="3" t="str">
        <f t="shared" si="29"/>
        <v>&lt; 0.5</v>
      </c>
      <c r="K104" t="str">
        <f t="shared" si="18"/>
        <v>pg/sample</v>
      </c>
      <c r="L104" s="3" t="s">
        <v>99</v>
      </c>
      <c r="O104" s="1" t="s">
        <v>169</v>
      </c>
      <c r="P104" s="1" t="s">
        <v>175</v>
      </c>
      <c r="Q104" s="1" t="s">
        <v>175</v>
      </c>
      <c r="R104" t="b">
        <f>IF(COUNTIF(carcinogens!$A$2:$A$35,F104),TRUE,FALSE)</f>
        <v>1</v>
      </c>
      <c r="S104" t="b">
        <f t="shared" si="24"/>
        <v>1</v>
      </c>
      <c r="T104" t="b">
        <f t="shared" si="28"/>
        <v>1</v>
      </c>
      <c r="U104" s="3">
        <f t="shared" si="19"/>
        <v>0</v>
      </c>
      <c r="X104" s="3">
        <f t="shared" si="20"/>
        <v>0</v>
      </c>
      <c r="Y104" s="3">
        <v>0</v>
      </c>
      <c r="Z104" s="3">
        <f t="shared" si="21"/>
        <v>0</v>
      </c>
      <c r="AA104" s="3">
        <f t="shared" si="22"/>
        <v>0</v>
      </c>
      <c r="AB104" t="b">
        <f t="shared" si="23"/>
        <v>1</v>
      </c>
      <c r="AC104">
        <v>1</v>
      </c>
      <c r="AD104" t="str">
        <f>VLOOKUP(C104,'Feedstock source'!$A$1:$B$8,2,FALSE)</f>
        <v>sludge</v>
      </c>
      <c r="AE104" t="e">
        <f>VLOOKUP($F104,'PAHs abbreviations'!$A$2:$B$17,2,FALSE)</f>
        <v>#N/A</v>
      </c>
    </row>
    <row r="105" spans="1:31">
      <c r="A105" t="s">
        <v>130</v>
      </c>
      <c r="B105" t="s">
        <v>130</v>
      </c>
      <c r="C105" t="s">
        <v>135</v>
      </c>
      <c r="D105">
        <v>500</v>
      </c>
      <c r="E105" s="1" t="s">
        <v>23</v>
      </c>
      <c r="F105" t="s">
        <v>82</v>
      </c>
      <c r="G105" s="1" t="s">
        <v>76</v>
      </c>
      <c r="H105" s="3" t="s">
        <v>99</v>
      </c>
      <c r="I105" s="3" t="str">
        <f t="shared" si="17"/>
        <v>&lt; 0.5</v>
      </c>
      <c r="J105" s="3" t="str">
        <f t="shared" si="29"/>
        <v>&lt; 0.5</v>
      </c>
      <c r="K105" t="str">
        <f t="shared" si="18"/>
        <v>pg/sample</v>
      </c>
      <c r="L105" s="3" t="s">
        <v>99</v>
      </c>
      <c r="O105" s="1" t="s">
        <v>169</v>
      </c>
      <c r="P105" s="1" t="s">
        <v>175</v>
      </c>
      <c r="Q105" s="1" t="s">
        <v>175</v>
      </c>
      <c r="R105" t="b">
        <f>IF(COUNTIF(carcinogens!$A$2:$A$35,F105),TRUE,FALSE)</f>
        <v>1</v>
      </c>
      <c r="S105" t="b">
        <f t="shared" si="24"/>
        <v>1</v>
      </c>
      <c r="T105" t="b">
        <f t="shared" si="28"/>
        <v>1</v>
      </c>
      <c r="U105" s="3">
        <f t="shared" si="19"/>
        <v>0</v>
      </c>
      <c r="X105" s="3">
        <f t="shared" si="20"/>
        <v>0</v>
      </c>
      <c r="Y105" s="3">
        <v>0</v>
      </c>
      <c r="Z105" s="3">
        <f t="shared" si="21"/>
        <v>0</v>
      </c>
      <c r="AA105" s="3">
        <f t="shared" si="22"/>
        <v>0</v>
      </c>
      <c r="AB105" t="b">
        <f t="shared" si="23"/>
        <v>1</v>
      </c>
      <c r="AC105">
        <v>1</v>
      </c>
      <c r="AD105" t="str">
        <f>VLOOKUP(C105,'Feedstock source'!$A$1:$B$8,2,FALSE)</f>
        <v>sludge</v>
      </c>
      <c r="AE105" t="e">
        <f>VLOOKUP($F105,'PAHs abbreviations'!$A$2:$B$17,2,FALSE)</f>
        <v>#N/A</v>
      </c>
    </row>
    <row r="106" spans="1:31">
      <c r="A106" t="s">
        <v>130</v>
      </c>
      <c r="B106" t="s">
        <v>130</v>
      </c>
      <c r="C106" t="s">
        <v>135</v>
      </c>
      <c r="D106">
        <v>500</v>
      </c>
      <c r="E106" s="1" t="s">
        <v>23</v>
      </c>
      <c r="F106" t="s">
        <v>83</v>
      </c>
      <c r="G106" s="1" t="s">
        <v>76</v>
      </c>
      <c r="H106" s="3" t="s">
        <v>148</v>
      </c>
      <c r="I106" s="3" t="str">
        <f t="shared" si="17"/>
        <v>&lt; 2.5</v>
      </c>
      <c r="J106" s="3" t="str">
        <f t="shared" si="29"/>
        <v>&lt; 2.5</v>
      </c>
      <c r="K106" t="str">
        <f t="shared" si="18"/>
        <v>pg/sample</v>
      </c>
      <c r="L106" s="3" t="s">
        <v>148</v>
      </c>
      <c r="O106" s="1" t="s">
        <v>169</v>
      </c>
      <c r="P106" s="1" t="s">
        <v>175</v>
      </c>
      <c r="Q106" s="1" t="s">
        <v>175</v>
      </c>
      <c r="R106" t="b">
        <f>IF(COUNTIF(carcinogens!$A$2:$A$35,F106),TRUE,FALSE)</f>
        <v>1</v>
      </c>
      <c r="S106" t="b">
        <f t="shared" si="24"/>
        <v>1</v>
      </c>
      <c r="T106" t="b">
        <f t="shared" si="28"/>
        <v>1</v>
      </c>
      <c r="U106" s="3">
        <f t="shared" si="19"/>
        <v>0</v>
      </c>
      <c r="X106" s="3">
        <f t="shared" si="20"/>
        <v>0</v>
      </c>
      <c r="Y106" s="3">
        <v>0</v>
      </c>
      <c r="Z106" s="3">
        <f t="shared" si="21"/>
        <v>0</v>
      </c>
      <c r="AA106" s="3">
        <f t="shared" si="22"/>
        <v>0</v>
      </c>
      <c r="AB106" t="b">
        <f t="shared" si="23"/>
        <v>1</v>
      </c>
      <c r="AC106">
        <v>1</v>
      </c>
      <c r="AD106" t="str">
        <f>VLOOKUP(C106,'Feedstock source'!$A$1:$B$8,2,FALSE)</f>
        <v>sludge</v>
      </c>
      <c r="AE106" t="e">
        <f>VLOOKUP($F106,'PAHs abbreviations'!$A$2:$B$17,2,FALSE)</f>
        <v>#N/A</v>
      </c>
    </row>
    <row r="107" spans="1:31">
      <c r="A107" t="s">
        <v>130</v>
      </c>
      <c r="B107" t="s">
        <v>130</v>
      </c>
      <c r="C107" t="s">
        <v>135</v>
      </c>
      <c r="D107">
        <v>500</v>
      </c>
      <c r="E107" s="1" t="s">
        <v>23</v>
      </c>
      <c r="F107" t="s">
        <v>84</v>
      </c>
      <c r="G107" s="1" t="s">
        <v>76</v>
      </c>
      <c r="H107" s="3" t="s">
        <v>149</v>
      </c>
      <c r="I107" s="3" t="str">
        <f t="shared" si="17"/>
        <v>&lt; 5.0</v>
      </c>
      <c r="J107" s="3" t="str">
        <f t="shared" si="29"/>
        <v>&lt; 5.0</v>
      </c>
      <c r="K107" t="str">
        <f t="shared" si="18"/>
        <v>pg/sample</v>
      </c>
      <c r="L107" s="3" t="s">
        <v>149</v>
      </c>
      <c r="O107" s="1" t="s">
        <v>169</v>
      </c>
      <c r="P107" s="1" t="s">
        <v>175</v>
      </c>
      <c r="Q107" s="1" t="s">
        <v>175</v>
      </c>
      <c r="R107" t="b">
        <f>IF(COUNTIF(carcinogens!$A$2:$A$35,F107),TRUE,FALSE)</f>
        <v>1</v>
      </c>
      <c r="S107" t="b">
        <f t="shared" si="24"/>
        <v>1</v>
      </c>
      <c r="T107" t="b">
        <f t="shared" si="28"/>
        <v>1</v>
      </c>
      <c r="U107" s="3">
        <f t="shared" si="19"/>
        <v>0</v>
      </c>
      <c r="X107" s="3">
        <f t="shared" si="20"/>
        <v>0</v>
      </c>
      <c r="Y107" s="3">
        <v>0</v>
      </c>
      <c r="Z107" s="3">
        <f t="shared" si="21"/>
        <v>0</v>
      </c>
      <c r="AA107" s="3">
        <f t="shared" si="22"/>
        <v>0</v>
      </c>
      <c r="AB107" t="b">
        <f t="shared" si="23"/>
        <v>1</v>
      </c>
      <c r="AC107">
        <v>1</v>
      </c>
      <c r="AD107" t="str">
        <f>VLOOKUP(C107,'Feedstock source'!$A$1:$B$8,2,FALSE)</f>
        <v>sludge</v>
      </c>
      <c r="AE107" t="e">
        <f>VLOOKUP($F107,'PAHs abbreviations'!$A$2:$B$17,2,FALSE)</f>
        <v>#N/A</v>
      </c>
    </row>
    <row r="108" spans="1:31">
      <c r="A108" t="s">
        <v>130</v>
      </c>
      <c r="B108" t="s">
        <v>130</v>
      </c>
      <c r="C108" t="s">
        <v>135</v>
      </c>
      <c r="D108">
        <v>500</v>
      </c>
      <c r="E108" s="1" t="s">
        <v>23</v>
      </c>
      <c r="F108" t="s">
        <v>85</v>
      </c>
      <c r="G108" s="1" t="s">
        <v>76</v>
      </c>
      <c r="H108" s="3" t="s">
        <v>99</v>
      </c>
      <c r="I108" s="3" t="str">
        <f t="shared" si="17"/>
        <v>&lt; 0.5</v>
      </c>
      <c r="J108" s="3" t="str">
        <f t="shared" si="29"/>
        <v>&lt; 0.5</v>
      </c>
      <c r="K108" t="str">
        <f t="shared" si="18"/>
        <v>pg/sample</v>
      </c>
      <c r="L108" s="3" t="s">
        <v>99</v>
      </c>
      <c r="O108" s="1" t="s">
        <v>169</v>
      </c>
      <c r="P108" s="1" t="s">
        <v>175</v>
      </c>
      <c r="Q108" s="1" t="s">
        <v>175</v>
      </c>
      <c r="R108" t="b">
        <f>IF(COUNTIF(carcinogens!$A$2:$A$35,F108),TRUE,FALSE)</f>
        <v>1</v>
      </c>
      <c r="S108" t="b">
        <f t="shared" si="24"/>
        <v>1</v>
      </c>
      <c r="T108" t="b">
        <f t="shared" si="28"/>
        <v>1</v>
      </c>
      <c r="U108" s="3">
        <f t="shared" si="19"/>
        <v>0</v>
      </c>
      <c r="X108" s="3">
        <f t="shared" si="20"/>
        <v>0</v>
      </c>
      <c r="Y108" s="3">
        <v>0</v>
      </c>
      <c r="Z108" s="3">
        <f t="shared" si="21"/>
        <v>0</v>
      </c>
      <c r="AA108" s="3">
        <f t="shared" si="22"/>
        <v>0</v>
      </c>
      <c r="AB108" t="b">
        <f t="shared" si="23"/>
        <v>1</v>
      </c>
      <c r="AC108">
        <v>1</v>
      </c>
      <c r="AD108" t="str">
        <f>VLOOKUP(C108,'Feedstock source'!$A$1:$B$8,2,FALSE)</f>
        <v>sludge</v>
      </c>
      <c r="AE108" t="e">
        <f>VLOOKUP($F108,'PAHs abbreviations'!$A$2:$B$17,2,FALSE)</f>
        <v>#N/A</v>
      </c>
    </row>
    <row r="109" spans="1:31">
      <c r="A109" t="s">
        <v>130</v>
      </c>
      <c r="B109" t="s">
        <v>130</v>
      </c>
      <c r="C109" t="s">
        <v>135</v>
      </c>
      <c r="D109">
        <v>500</v>
      </c>
      <c r="E109" s="1" t="s">
        <v>23</v>
      </c>
      <c r="F109" t="s">
        <v>86</v>
      </c>
      <c r="G109" s="1" t="s">
        <v>76</v>
      </c>
      <c r="H109" s="3" t="s">
        <v>99</v>
      </c>
      <c r="I109" s="3" t="str">
        <f t="shared" si="17"/>
        <v>&lt; 0.5</v>
      </c>
      <c r="J109" s="3" t="str">
        <f t="shared" si="29"/>
        <v>&lt; 0.5</v>
      </c>
      <c r="K109" t="str">
        <f t="shared" si="18"/>
        <v>pg/sample</v>
      </c>
      <c r="L109" s="3" t="s">
        <v>99</v>
      </c>
      <c r="O109" s="1" t="s">
        <v>169</v>
      </c>
      <c r="P109" s="1" t="s">
        <v>175</v>
      </c>
      <c r="Q109" s="1" t="s">
        <v>175</v>
      </c>
      <c r="R109" t="b">
        <f>IF(COUNTIF(carcinogens!$A$2:$A$35,F109),TRUE,FALSE)</f>
        <v>1</v>
      </c>
      <c r="S109" t="b">
        <f t="shared" si="24"/>
        <v>1</v>
      </c>
      <c r="T109" t="b">
        <f t="shared" si="28"/>
        <v>1</v>
      </c>
      <c r="U109" s="3">
        <f t="shared" si="19"/>
        <v>0</v>
      </c>
      <c r="X109" s="3">
        <f t="shared" si="20"/>
        <v>0</v>
      </c>
      <c r="Y109" s="3">
        <v>0</v>
      </c>
      <c r="Z109" s="3">
        <f t="shared" si="21"/>
        <v>0</v>
      </c>
      <c r="AA109" s="3">
        <f t="shared" si="22"/>
        <v>0</v>
      </c>
      <c r="AB109" t="b">
        <f t="shared" si="23"/>
        <v>1</v>
      </c>
      <c r="AC109">
        <v>1</v>
      </c>
      <c r="AD109" t="str">
        <f>VLOOKUP(C109,'Feedstock source'!$A$1:$B$8,2,FALSE)</f>
        <v>sludge</v>
      </c>
      <c r="AE109" t="e">
        <f>VLOOKUP($F109,'PAHs abbreviations'!$A$2:$B$17,2,FALSE)</f>
        <v>#N/A</v>
      </c>
    </row>
    <row r="110" spans="1:31">
      <c r="A110" t="s">
        <v>130</v>
      </c>
      <c r="B110" t="s">
        <v>130</v>
      </c>
      <c r="C110" t="s">
        <v>135</v>
      </c>
      <c r="D110">
        <v>500</v>
      </c>
      <c r="E110" s="1" t="s">
        <v>23</v>
      </c>
      <c r="F110" t="s">
        <v>87</v>
      </c>
      <c r="G110" s="1" t="s">
        <v>76</v>
      </c>
      <c r="H110" s="3" t="s">
        <v>99</v>
      </c>
      <c r="I110" s="3" t="str">
        <f t="shared" si="17"/>
        <v>&lt; 0.5</v>
      </c>
      <c r="J110" s="3" t="str">
        <f t="shared" si="29"/>
        <v>&lt; 0.5</v>
      </c>
      <c r="K110" t="str">
        <f t="shared" si="18"/>
        <v>pg/sample</v>
      </c>
      <c r="L110" s="3" t="s">
        <v>99</v>
      </c>
      <c r="O110" s="1" t="s">
        <v>169</v>
      </c>
      <c r="P110" s="1" t="s">
        <v>175</v>
      </c>
      <c r="Q110" s="1" t="s">
        <v>175</v>
      </c>
      <c r="R110" t="b">
        <f>IF(COUNTIF(carcinogens!$A$2:$A$35,F110),TRUE,FALSE)</f>
        <v>1</v>
      </c>
      <c r="S110" t="b">
        <f t="shared" si="24"/>
        <v>1</v>
      </c>
      <c r="T110" t="b">
        <f t="shared" si="28"/>
        <v>1</v>
      </c>
      <c r="U110" s="3">
        <f t="shared" si="19"/>
        <v>0</v>
      </c>
      <c r="X110" s="3">
        <f t="shared" si="20"/>
        <v>0</v>
      </c>
      <c r="Y110" s="3">
        <v>0</v>
      </c>
      <c r="Z110" s="3">
        <f t="shared" si="21"/>
        <v>0</v>
      </c>
      <c r="AA110" s="3">
        <f t="shared" si="22"/>
        <v>0</v>
      </c>
      <c r="AB110" t="b">
        <f t="shared" si="23"/>
        <v>1</v>
      </c>
      <c r="AC110">
        <v>1</v>
      </c>
      <c r="AD110" t="str">
        <f>VLOOKUP(C110,'Feedstock source'!$A$1:$B$8,2,FALSE)</f>
        <v>sludge</v>
      </c>
      <c r="AE110" t="e">
        <f>VLOOKUP($F110,'PAHs abbreviations'!$A$2:$B$17,2,FALSE)</f>
        <v>#N/A</v>
      </c>
    </row>
    <row r="111" spans="1:31">
      <c r="A111" t="s">
        <v>130</v>
      </c>
      <c r="B111" t="s">
        <v>130</v>
      </c>
      <c r="C111" t="s">
        <v>135</v>
      </c>
      <c r="D111">
        <v>500</v>
      </c>
      <c r="E111" s="1" t="s">
        <v>23</v>
      </c>
      <c r="F111" t="s">
        <v>88</v>
      </c>
      <c r="G111" s="1" t="s">
        <v>76</v>
      </c>
      <c r="H111" s="3" t="s">
        <v>99</v>
      </c>
      <c r="I111" s="3" t="str">
        <f t="shared" si="17"/>
        <v>&lt; 0.5</v>
      </c>
      <c r="J111" s="3" t="str">
        <f t="shared" si="29"/>
        <v>&lt; 0.5</v>
      </c>
      <c r="K111" t="str">
        <f t="shared" si="18"/>
        <v>pg/sample</v>
      </c>
      <c r="L111" s="3" t="s">
        <v>99</v>
      </c>
      <c r="O111" s="1" t="s">
        <v>169</v>
      </c>
      <c r="P111" s="1" t="s">
        <v>175</v>
      </c>
      <c r="Q111" s="1" t="s">
        <v>175</v>
      </c>
      <c r="R111" t="b">
        <f>IF(COUNTIF(carcinogens!$A$2:$A$35,F111),TRUE,FALSE)</f>
        <v>1</v>
      </c>
      <c r="S111" t="b">
        <f t="shared" si="24"/>
        <v>1</v>
      </c>
      <c r="T111" t="b">
        <f t="shared" si="28"/>
        <v>1</v>
      </c>
      <c r="U111" s="3">
        <f t="shared" si="19"/>
        <v>0</v>
      </c>
      <c r="X111" s="3">
        <f t="shared" si="20"/>
        <v>0</v>
      </c>
      <c r="Y111" s="3">
        <v>0</v>
      </c>
      <c r="Z111" s="3">
        <f t="shared" si="21"/>
        <v>0</v>
      </c>
      <c r="AA111" s="3">
        <f t="shared" si="22"/>
        <v>0</v>
      </c>
      <c r="AB111" t="b">
        <f t="shared" si="23"/>
        <v>1</v>
      </c>
      <c r="AC111">
        <v>1</v>
      </c>
      <c r="AD111" t="str">
        <f>VLOOKUP(C111,'Feedstock source'!$A$1:$B$8,2,FALSE)</f>
        <v>sludge</v>
      </c>
      <c r="AE111" t="e">
        <f>VLOOKUP($F111,'PAHs abbreviations'!$A$2:$B$17,2,FALSE)</f>
        <v>#N/A</v>
      </c>
    </row>
    <row r="112" spans="1:31">
      <c r="A112" t="s">
        <v>130</v>
      </c>
      <c r="B112" t="s">
        <v>130</v>
      </c>
      <c r="C112" t="s">
        <v>135</v>
      </c>
      <c r="D112">
        <v>500</v>
      </c>
      <c r="E112" s="1" t="s">
        <v>23</v>
      </c>
      <c r="F112" t="s">
        <v>89</v>
      </c>
      <c r="G112" s="1" t="s">
        <v>76</v>
      </c>
      <c r="H112" s="3" t="s">
        <v>99</v>
      </c>
      <c r="I112" s="3" t="str">
        <f t="shared" si="17"/>
        <v>&lt; 0.5</v>
      </c>
      <c r="J112" s="3" t="str">
        <f t="shared" si="29"/>
        <v>&lt; 0.5</v>
      </c>
      <c r="K112" t="str">
        <f t="shared" si="18"/>
        <v>pg/sample</v>
      </c>
      <c r="L112" s="3" t="s">
        <v>99</v>
      </c>
      <c r="O112" s="1" t="s">
        <v>169</v>
      </c>
      <c r="P112" s="1" t="s">
        <v>175</v>
      </c>
      <c r="Q112" s="1" t="s">
        <v>175</v>
      </c>
      <c r="R112" t="b">
        <f>IF(COUNTIF(carcinogens!$A$2:$A$35,F112),TRUE,FALSE)</f>
        <v>1</v>
      </c>
      <c r="S112" t="b">
        <f t="shared" si="24"/>
        <v>1</v>
      </c>
      <c r="T112" t="b">
        <f t="shared" si="28"/>
        <v>1</v>
      </c>
      <c r="U112" s="3">
        <f t="shared" si="19"/>
        <v>0</v>
      </c>
      <c r="X112" s="3">
        <f t="shared" si="20"/>
        <v>0</v>
      </c>
      <c r="Y112" s="3">
        <v>0</v>
      </c>
      <c r="Z112" s="3">
        <f t="shared" si="21"/>
        <v>0</v>
      </c>
      <c r="AA112" s="3">
        <f t="shared" si="22"/>
        <v>0</v>
      </c>
      <c r="AB112" t="b">
        <f t="shared" si="23"/>
        <v>1</v>
      </c>
      <c r="AC112">
        <v>1</v>
      </c>
      <c r="AD112" t="str">
        <f>VLOOKUP(C112,'Feedstock source'!$A$1:$B$8,2,FALSE)</f>
        <v>sludge</v>
      </c>
      <c r="AE112" t="e">
        <f>VLOOKUP($F112,'PAHs abbreviations'!$A$2:$B$17,2,FALSE)</f>
        <v>#N/A</v>
      </c>
    </row>
    <row r="113" spans="1:31">
      <c r="A113" t="s">
        <v>130</v>
      </c>
      <c r="B113" t="s">
        <v>130</v>
      </c>
      <c r="C113" t="s">
        <v>135</v>
      </c>
      <c r="D113">
        <v>500</v>
      </c>
      <c r="E113" s="1" t="s">
        <v>23</v>
      </c>
      <c r="F113" t="s">
        <v>90</v>
      </c>
      <c r="G113" s="1" t="s">
        <v>76</v>
      </c>
      <c r="H113" s="3" t="s">
        <v>99</v>
      </c>
      <c r="I113" s="3" t="str">
        <f t="shared" si="17"/>
        <v>&lt; 0.5</v>
      </c>
      <c r="J113" s="3" t="str">
        <f t="shared" si="29"/>
        <v>&lt; 0.5</v>
      </c>
      <c r="K113" t="str">
        <f t="shared" si="18"/>
        <v>pg/sample</v>
      </c>
      <c r="L113" s="3" t="s">
        <v>99</v>
      </c>
      <c r="O113" s="1" t="s">
        <v>169</v>
      </c>
      <c r="P113" s="1" t="s">
        <v>175</v>
      </c>
      <c r="Q113" s="1" t="s">
        <v>175</v>
      </c>
      <c r="R113" t="b">
        <f>IF(COUNTIF(carcinogens!$A$2:$A$35,F113),TRUE,FALSE)</f>
        <v>1</v>
      </c>
      <c r="S113" t="b">
        <f t="shared" si="24"/>
        <v>1</v>
      </c>
      <c r="T113" t="b">
        <f t="shared" si="28"/>
        <v>1</v>
      </c>
      <c r="U113" s="3">
        <f t="shared" si="19"/>
        <v>0</v>
      </c>
      <c r="X113" s="3">
        <f t="shared" si="20"/>
        <v>0</v>
      </c>
      <c r="Y113" s="3">
        <v>0</v>
      </c>
      <c r="Z113" s="3">
        <f t="shared" si="21"/>
        <v>0</v>
      </c>
      <c r="AA113" s="3">
        <f t="shared" si="22"/>
        <v>0</v>
      </c>
      <c r="AB113" t="b">
        <f t="shared" si="23"/>
        <v>1</v>
      </c>
      <c r="AC113">
        <v>1</v>
      </c>
      <c r="AD113" t="str">
        <f>VLOOKUP(C113,'Feedstock source'!$A$1:$B$8,2,FALSE)</f>
        <v>sludge</v>
      </c>
      <c r="AE113" t="e">
        <f>VLOOKUP($F113,'PAHs abbreviations'!$A$2:$B$17,2,FALSE)</f>
        <v>#N/A</v>
      </c>
    </row>
    <row r="114" spans="1:31">
      <c r="A114" t="s">
        <v>130</v>
      </c>
      <c r="B114" t="s">
        <v>130</v>
      </c>
      <c r="C114" t="s">
        <v>135</v>
      </c>
      <c r="D114">
        <v>500</v>
      </c>
      <c r="E114" s="1" t="s">
        <v>23</v>
      </c>
      <c r="F114" t="s">
        <v>91</v>
      </c>
      <c r="G114" s="1" t="s">
        <v>76</v>
      </c>
      <c r="H114" s="3" t="s">
        <v>99</v>
      </c>
      <c r="I114" s="3" t="str">
        <f t="shared" si="17"/>
        <v>&lt; 0.5</v>
      </c>
      <c r="J114" s="3" t="str">
        <f t="shared" si="29"/>
        <v>&lt; 0.5</v>
      </c>
      <c r="K114" t="str">
        <f t="shared" si="18"/>
        <v>pg/sample</v>
      </c>
      <c r="L114" s="3" t="s">
        <v>99</v>
      </c>
      <c r="O114" s="1" t="s">
        <v>169</v>
      </c>
      <c r="P114" s="1" t="s">
        <v>175</v>
      </c>
      <c r="Q114" s="1" t="s">
        <v>175</v>
      </c>
      <c r="R114" t="b">
        <f>IF(COUNTIF(carcinogens!$A$2:$A$35,F114),TRUE,FALSE)</f>
        <v>1</v>
      </c>
      <c r="S114" t="b">
        <f t="shared" si="24"/>
        <v>1</v>
      </c>
      <c r="T114" t="b">
        <f t="shared" si="28"/>
        <v>1</v>
      </c>
      <c r="U114" s="3">
        <f t="shared" si="19"/>
        <v>0</v>
      </c>
      <c r="X114" s="3">
        <f t="shared" si="20"/>
        <v>0</v>
      </c>
      <c r="Y114" s="3">
        <v>0</v>
      </c>
      <c r="Z114" s="3">
        <f t="shared" si="21"/>
        <v>0</v>
      </c>
      <c r="AA114" s="3">
        <f t="shared" si="22"/>
        <v>0</v>
      </c>
      <c r="AB114" t="b">
        <f t="shared" si="23"/>
        <v>1</v>
      </c>
      <c r="AC114">
        <v>1</v>
      </c>
      <c r="AD114" t="str">
        <f>VLOOKUP(C114,'Feedstock source'!$A$1:$B$8,2,FALSE)</f>
        <v>sludge</v>
      </c>
      <c r="AE114" t="e">
        <f>VLOOKUP($F114,'PAHs abbreviations'!$A$2:$B$17,2,FALSE)</f>
        <v>#N/A</v>
      </c>
    </row>
    <row r="115" spans="1:31">
      <c r="A115" t="s">
        <v>130</v>
      </c>
      <c r="B115" t="s">
        <v>130</v>
      </c>
      <c r="C115" t="s">
        <v>135</v>
      </c>
      <c r="D115">
        <v>500</v>
      </c>
      <c r="E115" s="1" t="s">
        <v>23</v>
      </c>
      <c r="F115" t="s">
        <v>92</v>
      </c>
      <c r="G115" s="1" t="s">
        <v>76</v>
      </c>
      <c r="H115" s="3" t="s">
        <v>150</v>
      </c>
      <c r="I115" s="3" t="str">
        <f t="shared" si="17"/>
        <v>&lt; 1.5</v>
      </c>
      <c r="J115" s="3" t="str">
        <f t="shared" si="29"/>
        <v>&lt; 1.5</v>
      </c>
      <c r="K115" t="str">
        <f t="shared" si="18"/>
        <v>pg/sample</v>
      </c>
      <c r="L115" s="3" t="s">
        <v>150</v>
      </c>
      <c r="O115" s="1" t="s">
        <v>169</v>
      </c>
      <c r="P115" s="1" t="s">
        <v>175</v>
      </c>
      <c r="Q115" s="1" t="s">
        <v>175</v>
      </c>
      <c r="R115" t="b">
        <f>IF(COUNTIF(carcinogens!$A$2:$A$35,F115),TRUE,FALSE)</f>
        <v>1</v>
      </c>
      <c r="S115" t="b">
        <f t="shared" si="24"/>
        <v>1</v>
      </c>
      <c r="T115" t="b">
        <f t="shared" si="28"/>
        <v>1</v>
      </c>
      <c r="U115" s="3">
        <f t="shared" si="19"/>
        <v>0</v>
      </c>
      <c r="X115" s="3">
        <f t="shared" si="20"/>
        <v>0</v>
      </c>
      <c r="Y115" s="3">
        <v>0</v>
      </c>
      <c r="Z115" s="3">
        <f t="shared" si="21"/>
        <v>0</v>
      </c>
      <c r="AA115" s="3">
        <f t="shared" si="22"/>
        <v>0</v>
      </c>
      <c r="AB115" t="b">
        <f t="shared" si="23"/>
        <v>1</v>
      </c>
      <c r="AC115">
        <v>1</v>
      </c>
      <c r="AD115" t="str">
        <f>VLOOKUP(C115,'Feedstock source'!$A$1:$B$8,2,FALSE)</f>
        <v>sludge</v>
      </c>
      <c r="AE115" t="e">
        <f>VLOOKUP($F115,'PAHs abbreviations'!$A$2:$B$17,2,FALSE)</f>
        <v>#N/A</v>
      </c>
    </row>
    <row r="116" spans="1:31">
      <c r="A116" t="s">
        <v>130</v>
      </c>
      <c r="B116" t="s">
        <v>130</v>
      </c>
      <c r="C116" t="s">
        <v>135</v>
      </c>
      <c r="D116">
        <v>500</v>
      </c>
      <c r="E116" s="1" t="s">
        <v>23</v>
      </c>
      <c r="F116" t="s">
        <v>93</v>
      </c>
      <c r="G116" s="1" t="s">
        <v>76</v>
      </c>
      <c r="H116" s="3" t="s">
        <v>150</v>
      </c>
      <c r="I116" s="3" t="str">
        <f t="shared" si="17"/>
        <v>&lt; 1.5</v>
      </c>
      <c r="J116" s="3" t="str">
        <f t="shared" si="29"/>
        <v>&lt; 1.5</v>
      </c>
      <c r="K116" t="str">
        <f t="shared" si="18"/>
        <v>pg/sample</v>
      </c>
      <c r="L116" s="3" t="s">
        <v>150</v>
      </c>
      <c r="O116" s="1" t="s">
        <v>169</v>
      </c>
      <c r="P116" s="1" t="s">
        <v>175</v>
      </c>
      <c r="Q116" s="1" t="s">
        <v>175</v>
      </c>
      <c r="R116" t="b">
        <f>IF(COUNTIF(carcinogens!$A$2:$A$35,F116),TRUE,FALSE)</f>
        <v>1</v>
      </c>
      <c r="S116" t="b">
        <f t="shared" si="24"/>
        <v>1</v>
      </c>
      <c r="T116" t="b">
        <f t="shared" si="28"/>
        <v>1</v>
      </c>
      <c r="U116" s="3">
        <f t="shared" si="19"/>
        <v>0</v>
      </c>
      <c r="X116" s="3">
        <f t="shared" si="20"/>
        <v>0</v>
      </c>
      <c r="Y116" s="3">
        <v>0</v>
      </c>
      <c r="Z116" s="3">
        <f t="shared" si="21"/>
        <v>0</v>
      </c>
      <c r="AA116" s="3">
        <f t="shared" si="22"/>
        <v>0</v>
      </c>
      <c r="AB116" t="b">
        <f t="shared" si="23"/>
        <v>1</v>
      </c>
      <c r="AC116">
        <v>1</v>
      </c>
      <c r="AD116" t="str">
        <f>VLOOKUP(C116,'Feedstock source'!$A$1:$B$8,2,FALSE)</f>
        <v>sludge</v>
      </c>
      <c r="AE116" t="e">
        <f>VLOOKUP($F116,'PAHs abbreviations'!$A$2:$B$17,2,FALSE)</f>
        <v>#N/A</v>
      </c>
    </row>
    <row r="117" spans="1:31">
      <c r="A117" t="s">
        <v>130</v>
      </c>
      <c r="B117" t="s">
        <v>130</v>
      </c>
      <c r="C117" t="s">
        <v>135</v>
      </c>
      <c r="D117">
        <v>500</v>
      </c>
      <c r="E117" s="1" t="s">
        <v>23</v>
      </c>
      <c r="F117" t="s">
        <v>94</v>
      </c>
      <c r="G117" s="1" t="s">
        <v>76</v>
      </c>
      <c r="H117" s="3" t="s">
        <v>149</v>
      </c>
      <c r="I117" s="3" t="str">
        <f t="shared" si="17"/>
        <v>&lt; 5.0</v>
      </c>
      <c r="J117" s="3" t="str">
        <f t="shared" si="29"/>
        <v>&lt; 5.0</v>
      </c>
      <c r="K117" t="str">
        <f t="shared" si="18"/>
        <v>pg/sample</v>
      </c>
      <c r="L117" s="3" t="s">
        <v>149</v>
      </c>
      <c r="O117" s="1" t="s">
        <v>169</v>
      </c>
      <c r="P117" s="1" t="s">
        <v>175</v>
      </c>
      <c r="Q117" s="1" t="s">
        <v>175</v>
      </c>
      <c r="R117" t="b">
        <f>IF(COUNTIF(carcinogens!$A$2:$A$35,F117),TRUE,FALSE)</f>
        <v>1</v>
      </c>
      <c r="S117" t="b">
        <f t="shared" si="24"/>
        <v>1</v>
      </c>
      <c r="T117" t="b">
        <f t="shared" si="28"/>
        <v>1</v>
      </c>
      <c r="U117" s="3">
        <f t="shared" si="19"/>
        <v>0</v>
      </c>
      <c r="X117" s="3">
        <f t="shared" si="20"/>
        <v>0</v>
      </c>
      <c r="Y117" s="3">
        <v>0</v>
      </c>
      <c r="Z117" s="3">
        <f t="shared" si="21"/>
        <v>0</v>
      </c>
      <c r="AA117" s="3">
        <f t="shared" si="22"/>
        <v>0</v>
      </c>
      <c r="AB117" t="b">
        <f t="shared" si="23"/>
        <v>1</v>
      </c>
      <c r="AC117">
        <v>1</v>
      </c>
      <c r="AD117" t="str">
        <f>VLOOKUP(C117,'Feedstock source'!$A$1:$B$8,2,FALSE)</f>
        <v>sludge</v>
      </c>
      <c r="AE117" t="e">
        <f>VLOOKUP($F117,'PAHs abbreviations'!$A$2:$B$17,2,FALSE)</f>
        <v>#N/A</v>
      </c>
    </row>
    <row r="118" spans="1:31">
      <c r="A118" t="s">
        <v>130</v>
      </c>
      <c r="B118" t="s">
        <v>130</v>
      </c>
      <c r="C118" t="s">
        <v>135</v>
      </c>
      <c r="D118">
        <v>500</v>
      </c>
      <c r="E118" s="1" t="s">
        <v>23</v>
      </c>
      <c r="F118" t="s">
        <v>47</v>
      </c>
      <c r="G118" s="1" t="s">
        <v>46</v>
      </c>
      <c r="H118" s="3">
        <v>93300</v>
      </c>
      <c r="I118" s="3">
        <f t="shared" si="17"/>
        <v>279900</v>
      </c>
      <c r="J118" s="3">
        <f t="shared" si="29"/>
        <v>279900</v>
      </c>
      <c r="K118" t="str">
        <f t="shared" si="18"/>
        <v>ng/sample</v>
      </c>
      <c r="L118" s="3">
        <v>14</v>
      </c>
      <c r="M118" s="3">
        <v>8.6</v>
      </c>
      <c r="N118" s="3">
        <v>12</v>
      </c>
      <c r="O118" s="1" t="s">
        <v>169</v>
      </c>
      <c r="P118" s="1" t="s">
        <v>175</v>
      </c>
      <c r="Q118" s="1" t="s">
        <v>175</v>
      </c>
      <c r="R118" t="b">
        <f>IF(COUNTIF(carcinogens!$A$2:$A$35,F118),TRUE,FALSE)</f>
        <v>0</v>
      </c>
      <c r="S118" t="b">
        <f t="shared" si="24"/>
        <v>0</v>
      </c>
      <c r="T118" t="b">
        <f t="shared" si="28"/>
        <v>0</v>
      </c>
      <c r="U118" s="3">
        <f t="shared" si="19"/>
        <v>14</v>
      </c>
      <c r="V118" s="3">
        <f t="shared" ref="V118:V133" si="30">IF(ISNUMBER(M118),M118,0)</f>
        <v>8.6</v>
      </c>
      <c r="W118" s="3">
        <f t="shared" ref="W118:W133" si="31">IF(ISNUMBER(N118),N118,0)</f>
        <v>12</v>
      </c>
      <c r="X118" s="3">
        <f t="shared" si="20"/>
        <v>11.533333333333333</v>
      </c>
      <c r="Y118" s="3">
        <f>_xlfn.STDEV.S(U118:W118)</f>
        <v>2.7300793639257668</v>
      </c>
      <c r="Z118" s="3">
        <f t="shared" si="21"/>
        <v>279888.46666666667</v>
      </c>
      <c r="AA118" s="3">
        <f t="shared" si="22"/>
        <v>279.88846666666666</v>
      </c>
      <c r="AB118" t="b">
        <f t="shared" si="23"/>
        <v>0</v>
      </c>
      <c r="AC118">
        <v>3</v>
      </c>
      <c r="AD118" t="str">
        <f>VLOOKUP(C118,'Feedstock source'!$A$1:$B$8,2,FALSE)</f>
        <v>sludge</v>
      </c>
      <c r="AE118" t="str">
        <f>VLOOKUP($F118,'PAHs abbreviations'!$A$2:$B$17,2,FALSE)</f>
        <v>Nap</v>
      </c>
    </row>
    <row r="119" spans="1:31">
      <c r="A119" t="s">
        <v>130</v>
      </c>
      <c r="B119" t="s">
        <v>130</v>
      </c>
      <c r="C119" t="s">
        <v>135</v>
      </c>
      <c r="D119">
        <v>500</v>
      </c>
      <c r="E119" s="1" t="s">
        <v>23</v>
      </c>
      <c r="F119" t="s">
        <v>48</v>
      </c>
      <c r="G119" s="1" t="s">
        <v>46</v>
      </c>
      <c r="H119" s="3">
        <v>33100</v>
      </c>
      <c r="I119" s="3">
        <f t="shared" si="17"/>
        <v>99300</v>
      </c>
      <c r="J119" s="3">
        <f t="shared" si="29"/>
        <v>99300</v>
      </c>
      <c r="K119" t="str">
        <f t="shared" si="18"/>
        <v>ng/sample</v>
      </c>
      <c r="L119" s="3" t="s">
        <v>28</v>
      </c>
      <c r="M119" s="3" t="s">
        <v>28</v>
      </c>
      <c r="N119" s="3" t="s">
        <v>28</v>
      </c>
      <c r="O119" s="1" t="s">
        <v>169</v>
      </c>
      <c r="P119" s="1" t="s">
        <v>175</v>
      </c>
      <c r="Q119" s="1" t="s">
        <v>175</v>
      </c>
      <c r="R119" t="b">
        <f>IF(COUNTIF(carcinogens!$A$2:$A$35,F119),TRUE,FALSE)</f>
        <v>0</v>
      </c>
      <c r="S119" t="b">
        <f t="shared" si="24"/>
        <v>0</v>
      </c>
      <c r="T119" t="b">
        <f t="shared" si="28"/>
        <v>0</v>
      </c>
      <c r="U119" s="3">
        <f t="shared" si="19"/>
        <v>0</v>
      </c>
      <c r="V119" s="3">
        <f t="shared" si="30"/>
        <v>0</v>
      </c>
      <c r="W119" s="3">
        <f t="shared" si="31"/>
        <v>0</v>
      </c>
      <c r="X119" s="3">
        <f t="shared" si="20"/>
        <v>0</v>
      </c>
      <c r="Y119" s="3">
        <v>0</v>
      </c>
      <c r="Z119" s="3">
        <f t="shared" si="21"/>
        <v>99300</v>
      </c>
      <c r="AA119" s="3">
        <f t="shared" si="22"/>
        <v>99.3</v>
      </c>
      <c r="AB119" t="b">
        <f t="shared" si="23"/>
        <v>1</v>
      </c>
      <c r="AC119">
        <v>3</v>
      </c>
      <c r="AD119" t="str">
        <f>VLOOKUP(C119,'Feedstock source'!$A$1:$B$8,2,FALSE)</f>
        <v>sludge</v>
      </c>
      <c r="AE119" t="str">
        <f>VLOOKUP($F119,'PAHs abbreviations'!$A$2:$B$17,2,FALSE)</f>
        <v>Acy</v>
      </c>
    </row>
    <row r="120" spans="1:31">
      <c r="A120" t="s">
        <v>130</v>
      </c>
      <c r="B120" t="s">
        <v>130</v>
      </c>
      <c r="C120" t="s">
        <v>135</v>
      </c>
      <c r="D120">
        <v>500</v>
      </c>
      <c r="E120" s="1" t="s">
        <v>23</v>
      </c>
      <c r="F120" t="s">
        <v>49</v>
      </c>
      <c r="G120" s="1" t="s">
        <v>46</v>
      </c>
      <c r="H120" s="3">
        <v>523</v>
      </c>
      <c r="I120" s="3">
        <f t="shared" si="17"/>
        <v>1569</v>
      </c>
      <c r="J120" s="3">
        <f t="shared" si="29"/>
        <v>1569</v>
      </c>
      <c r="K120" t="str">
        <f t="shared" si="18"/>
        <v>ng/sample</v>
      </c>
      <c r="L120" s="3" t="s">
        <v>28</v>
      </c>
      <c r="M120" s="3" t="s">
        <v>28</v>
      </c>
      <c r="N120" s="3" t="s">
        <v>28</v>
      </c>
      <c r="O120" s="1" t="s">
        <v>169</v>
      </c>
      <c r="P120" s="1" t="s">
        <v>175</v>
      </c>
      <c r="Q120" s="1" t="s">
        <v>175</v>
      </c>
      <c r="R120" t="b">
        <f>IF(COUNTIF(carcinogens!$A$2:$A$35,F120),TRUE,FALSE)</f>
        <v>0</v>
      </c>
      <c r="S120" t="b">
        <f t="shared" si="24"/>
        <v>0</v>
      </c>
      <c r="T120" t="b">
        <f t="shared" si="28"/>
        <v>0</v>
      </c>
      <c r="U120" s="3">
        <f t="shared" si="19"/>
        <v>0</v>
      </c>
      <c r="V120" s="3">
        <f t="shared" si="30"/>
        <v>0</v>
      </c>
      <c r="W120" s="3">
        <f t="shared" si="31"/>
        <v>0</v>
      </c>
      <c r="X120" s="3">
        <f t="shared" si="20"/>
        <v>0</v>
      </c>
      <c r="Y120" s="3">
        <v>0</v>
      </c>
      <c r="Z120" s="3">
        <f t="shared" si="21"/>
        <v>1569</v>
      </c>
      <c r="AA120" s="3">
        <f t="shared" si="22"/>
        <v>1.569</v>
      </c>
      <c r="AB120" t="b">
        <f t="shared" si="23"/>
        <v>1</v>
      </c>
      <c r="AC120">
        <v>3</v>
      </c>
      <c r="AD120" t="str">
        <f>VLOOKUP(C120,'Feedstock source'!$A$1:$B$8,2,FALSE)</f>
        <v>sludge</v>
      </c>
      <c r="AE120" t="str">
        <f>VLOOKUP($F120,'PAHs abbreviations'!$A$2:$B$17,2,FALSE)</f>
        <v>Ace</v>
      </c>
    </row>
    <row r="121" spans="1:31">
      <c r="A121" t="s">
        <v>130</v>
      </c>
      <c r="B121" t="s">
        <v>130</v>
      </c>
      <c r="C121" t="s">
        <v>135</v>
      </c>
      <c r="D121">
        <v>500</v>
      </c>
      <c r="E121" s="1" t="s">
        <v>23</v>
      </c>
      <c r="F121" t="s">
        <v>50</v>
      </c>
      <c r="G121" s="1" t="s">
        <v>46</v>
      </c>
      <c r="H121" s="3">
        <v>5940</v>
      </c>
      <c r="I121" s="3">
        <f t="shared" si="17"/>
        <v>17820</v>
      </c>
      <c r="J121" s="3">
        <f t="shared" si="29"/>
        <v>17820</v>
      </c>
      <c r="K121" t="str">
        <f t="shared" si="18"/>
        <v>ng/sample</v>
      </c>
      <c r="L121" s="3" t="s">
        <v>28</v>
      </c>
      <c r="M121" s="3" t="s">
        <v>28</v>
      </c>
      <c r="N121" s="3" t="s">
        <v>28</v>
      </c>
      <c r="O121" s="1" t="s">
        <v>169</v>
      </c>
      <c r="P121" s="1" t="s">
        <v>175</v>
      </c>
      <c r="Q121" s="1" t="s">
        <v>175</v>
      </c>
      <c r="R121" t="b">
        <f>IF(COUNTIF(carcinogens!$A$2:$A$35,F121),TRUE,FALSE)</f>
        <v>0</v>
      </c>
      <c r="S121" t="b">
        <f t="shared" si="24"/>
        <v>0</v>
      </c>
      <c r="T121" t="b">
        <f t="shared" si="28"/>
        <v>0</v>
      </c>
      <c r="U121" s="3">
        <f t="shared" si="19"/>
        <v>0</v>
      </c>
      <c r="V121" s="3">
        <f t="shared" si="30"/>
        <v>0</v>
      </c>
      <c r="W121" s="3">
        <f t="shared" si="31"/>
        <v>0</v>
      </c>
      <c r="X121" s="3">
        <f t="shared" si="20"/>
        <v>0</v>
      </c>
      <c r="Y121" s="3">
        <v>0</v>
      </c>
      <c r="Z121" s="3">
        <f t="shared" si="21"/>
        <v>17820</v>
      </c>
      <c r="AA121" s="3">
        <f t="shared" si="22"/>
        <v>17.82</v>
      </c>
      <c r="AB121" t="b">
        <f t="shared" si="23"/>
        <v>1</v>
      </c>
      <c r="AC121">
        <v>3</v>
      </c>
      <c r="AD121" t="str">
        <f>VLOOKUP(C121,'Feedstock source'!$A$1:$B$8,2,FALSE)</f>
        <v>sludge</v>
      </c>
      <c r="AE121" t="str">
        <f>VLOOKUP($F121,'PAHs abbreviations'!$A$2:$B$17,2,FALSE)</f>
        <v>Flu</v>
      </c>
    </row>
    <row r="122" spans="1:31">
      <c r="A122" t="s">
        <v>130</v>
      </c>
      <c r="B122" t="s">
        <v>130</v>
      </c>
      <c r="C122" t="s">
        <v>135</v>
      </c>
      <c r="D122">
        <v>500</v>
      </c>
      <c r="E122" s="1" t="s">
        <v>23</v>
      </c>
      <c r="F122" t="s">
        <v>51</v>
      </c>
      <c r="G122" s="1" t="s">
        <v>46</v>
      </c>
      <c r="H122" s="3">
        <v>42100</v>
      </c>
      <c r="I122" s="3">
        <f t="shared" si="17"/>
        <v>126300</v>
      </c>
      <c r="J122" s="3">
        <f t="shared" si="29"/>
        <v>126300</v>
      </c>
      <c r="K122" t="str">
        <f t="shared" si="18"/>
        <v>ng/sample</v>
      </c>
      <c r="L122" s="3">
        <v>2.5</v>
      </c>
      <c r="M122" s="3">
        <v>2.5</v>
      </c>
      <c r="N122" s="3">
        <v>7</v>
      </c>
      <c r="O122" s="1" t="s">
        <v>169</v>
      </c>
      <c r="P122" s="1" t="s">
        <v>175</v>
      </c>
      <c r="Q122" s="1" t="s">
        <v>175</v>
      </c>
      <c r="R122" t="b">
        <f>IF(COUNTIF(carcinogens!$A$2:$A$35,F122),TRUE,FALSE)</f>
        <v>0</v>
      </c>
      <c r="S122" t="b">
        <f t="shared" si="24"/>
        <v>0</v>
      </c>
      <c r="T122" t="b">
        <f t="shared" si="28"/>
        <v>0</v>
      </c>
      <c r="U122" s="3">
        <f t="shared" si="19"/>
        <v>2.5</v>
      </c>
      <c r="V122" s="3">
        <f t="shared" si="30"/>
        <v>2.5</v>
      </c>
      <c r="W122" s="3">
        <f t="shared" si="31"/>
        <v>7</v>
      </c>
      <c r="X122" s="3">
        <f t="shared" si="20"/>
        <v>4</v>
      </c>
      <c r="Y122" s="3">
        <f>_xlfn.STDEV.S(U122:W122)</f>
        <v>2.598076211353316</v>
      </c>
      <c r="Z122" s="3">
        <f t="shared" si="21"/>
        <v>126296</v>
      </c>
      <c r="AA122" s="3">
        <f t="shared" si="22"/>
        <v>126.29600000000001</v>
      </c>
      <c r="AB122" t="b">
        <f t="shared" si="23"/>
        <v>0</v>
      </c>
      <c r="AC122">
        <v>3</v>
      </c>
      <c r="AD122" t="str">
        <f>VLOOKUP(C122,'Feedstock source'!$A$1:$B$8,2,FALSE)</f>
        <v>sludge</v>
      </c>
      <c r="AE122" t="str">
        <f>VLOOKUP($F122,'PAHs abbreviations'!$A$2:$B$17,2,FALSE)</f>
        <v>Phen</v>
      </c>
    </row>
    <row r="123" spans="1:31">
      <c r="A123" t="s">
        <v>130</v>
      </c>
      <c r="B123" t="s">
        <v>130</v>
      </c>
      <c r="C123" t="s">
        <v>135</v>
      </c>
      <c r="D123">
        <v>500</v>
      </c>
      <c r="E123" s="1" t="s">
        <v>23</v>
      </c>
      <c r="F123" t="s">
        <v>52</v>
      </c>
      <c r="G123" s="1" t="s">
        <v>46</v>
      </c>
      <c r="H123" s="3">
        <v>3510</v>
      </c>
      <c r="I123" s="3">
        <f t="shared" si="17"/>
        <v>10530</v>
      </c>
      <c r="J123" s="3">
        <f t="shared" si="29"/>
        <v>10530</v>
      </c>
      <c r="K123" t="str">
        <f t="shared" si="18"/>
        <v>ng/sample</v>
      </c>
      <c r="L123" s="3" t="s">
        <v>26</v>
      </c>
      <c r="M123" s="3" t="s">
        <v>26</v>
      </c>
      <c r="N123" s="3" t="s">
        <v>26</v>
      </c>
      <c r="O123" s="1" t="s">
        <v>169</v>
      </c>
      <c r="P123" s="1" t="s">
        <v>175</v>
      </c>
      <c r="Q123" s="1" t="s">
        <v>175</v>
      </c>
      <c r="R123" t="b">
        <f>IF(COUNTIF(carcinogens!$A$2:$A$35,F123),TRUE,FALSE)</f>
        <v>0</v>
      </c>
      <c r="S123" t="b">
        <f t="shared" si="24"/>
        <v>0</v>
      </c>
      <c r="T123" t="b">
        <f t="shared" si="28"/>
        <v>0</v>
      </c>
      <c r="U123" s="3">
        <f t="shared" si="19"/>
        <v>0</v>
      </c>
      <c r="V123" s="3">
        <f t="shared" si="30"/>
        <v>0</v>
      </c>
      <c r="W123" s="3">
        <f t="shared" si="31"/>
        <v>0</v>
      </c>
      <c r="X123" s="3">
        <f t="shared" si="20"/>
        <v>0</v>
      </c>
      <c r="Y123" s="3">
        <v>0</v>
      </c>
      <c r="Z123" s="3">
        <f t="shared" si="21"/>
        <v>10530</v>
      </c>
      <c r="AA123" s="3">
        <f t="shared" si="22"/>
        <v>10.53</v>
      </c>
      <c r="AB123" t="b">
        <f t="shared" si="23"/>
        <v>1</v>
      </c>
      <c r="AC123">
        <v>3</v>
      </c>
      <c r="AD123" t="str">
        <f>VLOOKUP(C123,'Feedstock source'!$A$1:$B$8,2,FALSE)</f>
        <v>sludge</v>
      </c>
      <c r="AE123" t="str">
        <f>VLOOKUP($F123,'PAHs abbreviations'!$A$2:$B$17,2,FALSE)</f>
        <v>Ant</v>
      </c>
    </row>
    <row r="124" spans="1:31">
      <c r="A124" t="s">
        <v>130</v>
      </c>
      <c r="B124" t="s">
        <v>130</v>
      </c>
      <c r="C124" t="s">
        <v>135</v>
      </c>
      <c r="D124">
        <v>500</v>
      </c>
      <c r="E124" s="1" t="s">
        <v>23</v>
      </c>
      <c r="F124" t="s">
        <v>53</v>
      </c>
      <c r="G124" s="1" t="s">
        <v>46</v>
      </c>
      <c r="H124" s="3">
        <v>1530</v>
      </c>
      <c r="I124" s="3">
        <f t="shared" si="17"/>
        <v>4590</v>
      </c>
      <c r="J124" s="3">
        <f t="shared" si="29"/>
        <v>4590</v>
      </c>
      <c r="K124" t="str">
        <f t="shared" si="18"/>
        <v>ng/sample</v>
      </c>
      <c r="L124" s="3" t="s">
        <v>26</v>
      </c>
      <c r="M124" s="3" t="s">
        <v>26</v>
      </c>
      <c r="N124" s="3" t="s">
        <v>26</v>
      </c>
      <c r="O124" s="1" t="s">
        <v>169</v>
      </c>
      <c r="P124" s="1" t="s">
        <v>175</v>
      </c>
      <c r="Q124" s="1" t="s">
        <v>175</v>
      </c>
      <c r="R124" t="b">
        <f>IF(COUNTIF(carcinogens!$A$2:$A$35,F124),TRUE,FALSE)</f>
        <v>0</v>
      </c>
      <c r="S124" t="b">
        <f t="shared" si="24"/>
        <v>0</v>
      </c>
      <c r="T124" t="b">
        <f t="shared" si="28"/>
        <v>0</v>
      </c>
      <c r="U124" s="3">
        <f t="shared" si="19"/>
        <v>0</v>
      </c>
      <c r="V124" s="3">
        <f t="shared" si="30"/>
        <v>0</v>
      </c>
      <c r="W124" s="3">
        <f t="shared" si="31"/>
        <v>0</v>
      </c>
      <c r="X124" s="3">
        <f t="shared" si="20"/>
        <v>0</v>
      </c>
      <c r="Y124" s="3">
        <v>0</v>
      </c>
      <c r="Z124" s="3">
        <f t="shared" si="21"/>
        <v>4590</v>
      </c>
      <c r="AA124" s="3">
        <f t="shared" si="22"/>
        <v>4.59</v>
      </c>
      <c r="AB124" t="b">
        <f t="shared" si="23"/>
        <v>1</v>
      </c>
      <c r="AC124">
        <v>3</v>
      </c>
      <c r="AD124" t="str">
        <f>VLOOKUP(C124,'Feedstock source'!$A$1:$B$8,2,FALSE)</f>
        <v>sludge</v>
      </c>
      <c r="AE124" t="str">
        <f>VLOOKUP($F124,'PAHs abbreviations'!$A$2:$B$17,2,FALSE)</f>
        <v>Flt</v>
      </c>
    </row>
    <row r="125" spans="1:31">
      <c r="A125" t="s">
        <v>130</v>
      </c>
      <c r="B125" t="s">
        <v>130</v>
      </c>
      <c r="C125" t="s">
        <v>135</v>
      </c>
      <c r="D125">
        <v>500</v>
      </c>
      <c r="E125" s="1" t="s">
        <v>23</v>
      </c>
      <c r="F125" t="s">
        <v>54</v>
      </c>
      <c r="G125" s="1" t="s">
        <v>46</v>
      </c>
      <c r="H125" s="3">
        <v>1280</v>
      </c>
      <c r="I125" s="3">
        <f t="shared" si="17"/>
        <v>3840</v>
      </c>
      <c r="J125" s="3">
        <f t="shared" si="29"/>
        <v>3840</v>
      </c>
      <c r="K125" t="str">
        <f t="shared" si="18"/>
        <v>ng/sample</v>
      </c>
      <c r="L125" s="3" t="s">
        <v>26</v>
      </c>
      <c r="M125" s="3" t="s">
        <v>26</v>
      </c>
      <c r="N125" s="3" t="s">
        <v>26</v>
      </c>
      <c r="O125" s="1" t="s">
        <v>169</v>
      </c>
      <c r="P125" s="1" t="s">
        <v>175</v>
      </c>
      <c r="Q125" s="1" t="s">
        <v>175</v>
      </c>
      <c r="R125" t="b">
        <f>IF(COUNTIF(carcinogens!$A$2:$A$35,F125),TRUE,FALSE)</f>
        <v>0</v>
      </c>
      <c r="S125" t="b">
        <f t="shared" si="24"/>
        <v>0</v>
      </c>
      <c r="T125" t="b">
        <f t="shared" si="28"/>
        <v>0</v>
      </c>
      <c r="U125" s="3">
        <f t="shared" si="19"/>
        <v>0</v>
      </c>
      <c r="V125" s="3">
        <f t="shared" si="30"/>
        <v>0</v>
      </c>
      <c r="W125" s="3">
        <f t="shared" si="31"/>
        <v>0</v>
      </c>
      <c r="X125" s="3">
        <f t="shared" si="20"/>
        <v>0</v>
      </c>
      <c r="Y125" s="3">
        <v>0</v>
      </c>
      <c r="Z125" s="3">
        <f t="shared" si="21"/>
        <v>3840</v>
      </c>
      <c r="AA125" s="3">
        <f t="shared" si="22"/>
        <v>3.84</v>
      </c>
      <c r="AB125" t="b">
        <f t="shared" si="23"/>
        <v>1</v>
      </c>
      <c r="AC125">
        <v>3</v>
      </c>
      <c r="AD125" t="str">
        <f>VLOOKUP(C125,'Feedstock source'!$A$1:$B$8,2,FALSE)</f>
        <v>sludge</v>
      </c>
      <c r="AE125" t="str">
        <f>VLOOKUP($F125,'PAHs abbreviations'!$A$2:$B$17,2,FALSE)</f>
        <v>Pyr</v>
      </c>
    </row>
    <row r="126" spans="1:31">
      <c r="A126" t="s">
        <v>130</v>
      </c>
      <c r="B126" t="s">
        <v>130</v>
      </c>
      <c r="C126" t="s">
        <v>135</v>
      </c>
      <c r="D126">
        <v>500</v>
      </c>
      <c r="E126" s="1" t="s">
        <v>23</v>
      </c>
      <c r="F126" t="s">
        <v>55</v>
      </c>
      <c r="G126" s="1" t="s">
        <v>46</v>
      </c>
      <c r="H126" s="3">
        <v>3.3</v>
      </c>
      <c r="I126" s="3">
        <f t="shared" si="17"/>
        <v>9.8999999999999986</v>
      </c>
      <c r="J126" s="3">
        <f t="shared" si="29"/>
        <v>9.8999999999999986</v>
      </c>
      <c r="K126" t="str">
        <f t="shared" si="18"/>
        <v>ng/sample</v>
      </c>
      <c r="L126" s="3" t="s">
        <v>26</v>
      </c>
      <c r="M126" s="3" t="s">
        <v>26</v>
      </c>
      <c r="N126" s="3" t="s">
        <v>26</v>
      </c>
      <c r="O126" s="1" t="s">
        <v>169</v>
      </c>
      <c r="P126" s="1" t="s">
        <v>175</v>
      </c>
      <c r="Q126" s="1" t="s">
        <v>175</v>
      </c>
      <c r="R126" t="b">
        <f>IF(COUNTIF(carcinogens!$A$2:$A$35,F126),TRUE,FALSE)</f>
        <v>1</v>
      </c>
      <c r="S126" t="b">
        <f t="shared" si="24"/>
        <v>0</v>
      </c>
      <c r="T126" t="b">
        <f t="shared" si="28"/>
        <v>0</v>
      </c>
      <c r="U126" s="3">
        <f t="shared" si="19"/>
        <v>0</v>
      </c>
      <c r="V126" s="3">
        <f t="shared" si="30"/>
        <v>0</v>
      </c>
      <c r="W126" s="3">
        <f t="shared" si="31"/>
        <v>0</v>
      </c>
      <c r="X126" s="3">
        <f t="shared" si="20"/>
        <v>0</v>
      </c>
      <c r="Y126" s="3">
        <v>0</v>
      </c>
      <c r="Z126" s="3">
        <f t="shared" si="21"/>
        <v>9.8999999999999986</v>
      </c>
      <c r="AA126" s="3">
        <f t="shared" si="22"/>
        <v>9.8999999999999991E-3</v>
      </c>
      <c r="AB126" t="b">
        <f t="shared" si="23"/>
        <v>1</v>
      </c>
      <c r="AC126">
        <v>3</v>
      </c>
      <c r="AD126" t="str">
        <f>VLOOKUP(C126,'Feedstock source'!$A$1:$B$8,2,FALSE)</f>
        <v>sludge</v>
      </c>
      <c r="AE126" t="str">
        <f>VLOOKUP($F126,'PAHs abbreviations'!$A$2:$B$17,2,FALSE)</f>
        <v>B(a)A</v>
      </c>
    </row>
    <row r="127" spans="1:31">
      <c r="A127" t="s">
        <v>130</v>
      </c>
      <c r="B127" t="s">
        <v>130</v>
      </c>
      <c r="C127" t="s">
        <v>135</v>
      </c>
      <c r="D127">
        <v>500</v>
      </c>
      <c r="E127" s="1" t="s">
        <v>23</v>
      </c>
      <c r="F127" t="s">
        <v>56</v>
      </c>
      <c r="G127" s="1" t="s">
        <v>46</v>
      </c>
      <c r="H127" s="3">
        <v>6.3</v>
      </c>
      <c r="I127" s="3">
        <f t="shared" si="17"/>
        <v>18.899999999999999</v>
      </c>
      <c r="J127" s="3">
        <f t="shared" si="29"/>
        <v>18.899999999999999</v>
      </c>
      <c r="K127" t="str">
        <f t="shared" si="18"/>
        <v>ng/sample</v>
      </c>
      <c r="L127" s="3" t="s">
        <v>26</v>
      </c>
      <c r="M127" s="3" t="s">
        <v>26</v>
      </c>
      <c r="N127" s="3" t="s">
        <v>26</v>
      </c>
      <c r="O127" s="1" t="s">
        <v>169</v>
      </c>
      <c r="P127" s="1" t="s">
        <v>175</v>
      </c>
      <c r="Q127" s="1" t="s">
        <v>175</v>
      </c>
      <c r="R127" t="b">
        <f>IF(COUNTIF(carcinogens!$A$2:$A$35,F127),TRUE,FALSE)</f>
        <v>1</v>
      </c>
      <c r="S127" t="b">
        <f t="shared" si="24"/>
        <v>0</v>
      </c>
      <c r="T127" t="b">
        <f t="shared" si="28"/>
        <v>0</v>
      </c>
      <c r="U127" s="3">
        <f t="shared" si="19"/>
        <v>0</v>
      </c>
      <c r="V127" s="3">
        <f t="shared" si="30"/>
        <v>0</v>
      </c>
      <c r="W127" s="3">
        <f t="shared" si="31"/>
        <v>0</v>
      </c>
      <c r="X127" s="3">
        <f t="shared" si="20"/>
        <v>0</v>
      </c>
      <c r="Y127" s="3">
        <v>0</v>
      </c>
      <c r="Z127" s="3">
        <f t="shared" si="21"/>
        <v>18.899999999999999</v>
      </c>
      <c r="AA127" s="3">
        <f t="shared" si="22"/>
        <v>1.89E-2</v>
      </c>
      <c r="AB127" t="b">
        <f t="shared" si="23"/>
        <v>1</v>
      </c>
      <c r="AC127">
        <v>3</v>
      </c>
      <c r="AD127" t="str">
        <f>VLOOKUP(C127,'Feedstock source'!$A$1:$B$8,2,FALSE)</f>
        <v>sludge</v>
      </c>
      <c r="AE127" t="str">
        <f>VLOOKUP($F127,'PAHs abbreviations'!$A$2:$B$17,2,FALSE)</f>
        <v>Cry</v>
      </c>
    </row>
    <row r="128" spans="1:31">
      <c r="A128" t="s">
        <v>130</v>
      </c>
      <c r="B128" t="s">
        <v>130</v>
      </c>
      <c r="C128" t="s">
        <v>135</v>
      </c>
      <c r="D128">
        <v>500</v>
      </c>
      <c r="E128" s="1" t="s">
        <v>23</v>
      </c>
      <c r="F128" t="s">
        <v>57</v>
      </c>
      <c r="G128" s="1" t="s">
        <v>46</v>
      </c>
      <c r="H128" s="3">
        <v>2.2999999999999901</v>
      </c>
      <c r="I128" s="3">
        <f t="shared" si="17"/>
        <v>6.8999999999999702</v>
      </c>
      <c r="J128" s="3">
        <f t="shared" si="29"/>
        <v>6.8999999999999702</v>
      </c>
      <c r="K128" t="str">
        <f t="shared" si="18"/>
        <v>ng/sample</v>
      </c>
      <c r="L128" s="3" t="s">
        <v>26</v>
      </c>
      <c r="M128" s="3" t="s">
        <v>26</v>
      </c>
      <c r="N128" s="3" t="s">
        <v>26</v>
      </c>
      <c r="O128" s="1" t="s">
        <v>169</v>
      </c>
      <c r="P128" s="1" t="s">
        <v>175</v>
      </c>
      <c r="Q128" s="1" t="s">
        <v>175</v>
      </c>
      <c r="R128" t="b">
        <f>IF(COUNTIF(carcinogens!$A$2:$A$35,F128),TRUE,FALSE)</f>
        <v>1</v>
      </c>
      <c r="S128" t="b">
        <f t="shared" si="24"/>
        <v>0</v>
      </c>
      <c r="T128" t="b">
        <f t="shared" si="28"/>
        <v>0</v>
      </c>
      <c r="U128" s="3">
        <f t="shared" si="19"/>
        <v>0</v>
      </c>
      <c r="V128" s="3">
        <f t="shared" si="30"/>
        <v>0</v>
      </c>
      <c r="W128" s="3">
        <f t="shared" si="31"/>
        <v>0</v>
      </c>
      <c r="X128" s="3">
        <f t="shared" si="20"/>
        <v>0</v>
      </c>
      <c r="Y128" s="3">
        <v>0</v>
      </c>
      <c r="Z128" s="3">
        <f t="shared" si="21"/>
        <v>6.8999999999999702</v>
      </c>
      <c r="AA128" s="3">
        <f t="shared" si="22"/>
        <v>6.8999999999999704E-3</v>
      </c>
      <c r="AB128" t="b">
        <f t="shared" si="23"/>
        <v>1</v>
      </c>
      <c r="AC128">
        <v>3</v>
      </c>
      <c r="AD128" t="str">
        <f>VLOOKUP(C128,'Feedstock source'!$A$1:$B$8,2,FALSE)</f>
        <v>sludge</v>
      </c>
      <c r="AE128" t="str">
        <f>VLOOKUP($F128,'PAHs abbreviations'!$A$2:$B$17,2,FALSE)</f>
        <v>B(b)F</v>
      </c>
    </row>
    <row r="129" spans="1:31">
      <c r="A129" t="s">
        <v>130</v>
      </c>
      <c r="B129" t="s">
        <v>130</v>
      </c>
      <c r="C129" t="s">
        <v>135</v>
      </c>
      <c r="D129">
        <v>500</v>
      </c>
      <c r="E129" s="1" t="s">
        <v>23</v>
      </c>
      <c r="F129" t="s">
        <v>58</v>
      </c>
      <c r="G129" s="1" t="s">
        <v>46</v>
      </c>
      <c r="H129" s="3">
        <v>1.7</v>
      </c>
      <c r="I129" s="3">
        <f t="shared" si="17"/>
        <v>5.0999999999999996</v>
      </c>
      <c r="J129" s="3">
        <f t="shared" si="29"/>
        <v>5.0999999999999996</v>
      </c>
      <c r="K129" t="str">
        <f t="shared" si="18"/>
        <v>ng/sample</v>
      </c>
      <c r="L129" s="3" t="s">
        <v>26</v>
      </c>
      <c r="M129" s="3" t="s">
        <v>26</v>
      </c>
      <c r="N129" s="3" t="s">
        <v>26</v>
      </c>
      <c r="O129" s="1" t="s">
        <v>169</v>
      </c>
      <c r="P129" s="1" t="s">
        <v>175</v>
      </c>
      <c r="Q129" s="1" t="s">
        <v>175</v>
      </c>
      <c r="R129" t="b">
        <f>IF(COUNTIF(carcinogens!$A$2:$A$35,F129),TRUE,FALSE)</f>
        <v>1</v>
      </c>
      <c r="S129" t="b">
        <f t="shared" si="24"/>
        <v>0</v>
      </c>
      <c r="T129" t="b">
        <f t="shared" si="28"/>
        <v>0</v>
      </c>
      <c r="U129" s="3">
        <f t="shared" si="19"/>
        <v>0</v>
      </c>
      <c r="V129" s="3">
        <f t="shared" si="30"/>
        <v>0</v>
      </c>
      <c r="W129" s="3">
        <f t="shared" si="31"/>
        <v>0</v>
      </c>
      <c r="X129" s="3">
        <f t="shared" si="20"/>
        <v>0</v>
      </c>
      <c r="Y129" s="3">
        <v>0</v>
      </c>
      <c r="Z129" s="3">
        <f t="shared" si="21"/>
        <v>5.0999999999999996</v>
      </c>
      <c r="AA129" s="3">
        <f t="shared" si="22"/>
        <v>5.0999999999999995E-3</v>
      </c>
      <c r="AB129" t="b">
        <f t="shared" si="23"/>
        <v>1</v>
      </c>
      <c r="AC129">
        <v>3</v>
      </c>
      <c r="AD129" t="str">
        <f>VLOOKUP(C129,'Feedstock source'!$A$1:$B$8,2,FALSE)</f>
        <v>sludge</v>
      </c>
      <c r="AE129" t="str">
        <f>VLOOKUP($F129,'PAHs abbreviations'!$A$2:$B$17,2,FALSE)</f>
        <v>B(k)F</v>
      </c>
    </row>
    <row r="130" spans="1:31">
      <c r="A130" t="s">
        <v>130</v>
      </c>
      <c r="B130" t="s">
        <v>130</v>
      </c>
      <c r="C130" t="s">
        <v>135</v>
      </c>
      <c r="D130">
        <v>500</v>
      </c>
      <c r="E130" s="1" t="s">
        <v>23</v>
      </c>
      <c r="F130" t="s">
        <v>59</v>
      </c>
      <c r="G130" s="1" t="s">
        <v>46</v>
      </c>
      <c r="H130" s="3" t="s">
        <v>26</v>
      </c>
      <c r="I130" s="3" t="str">
        <f t="shared" ref="I130:I193" si="32">IF(ISNUMBER(H130),H130*3,H130)</f>
        <v>&lt; 1</v>
      </c>
      <c r="J130" s="3" t="str">
        <f t="shared" si="29"/>
        <v>&lt; 1</v>
      </c>
      <c r="K130" t="str">
        <f t="shared" ref="K130:K193" si="33">IF(G130="PAH","ng/sample","pg/sample")</f>
        <v>ng/sample</v>
      </c>
      <c r="L130" s="3" t="s">
        <v>26</v>
      </c>
      <c r="M130" s="3" t="s">
        <v>26</v>
      </c>
      <c r="N130" s="3" t="s">
        <v>26</v>
      </c>
      <c r="O130" s="1" t="s">
        <v>169</v>
      </c>
      <c r="P130" s="1" t="s">
        <v>175</v>
      </c>
      <c r="Q130" s="1" t="s">
        <v>175</v>
      </c>
      <c r="R130" t="b">
        <f>IF(COUNTIF(carcinogens!$A$2:$A$35,F130),TRUE,FALSE)</f>
        <v>1</v>
      </c>
      <c r="S130" t="b">
        <f t="shared" si="24"/>
        <v>1</v>
      </c>
      <c r="T130" t="b">
        <f t="shared" si="28"/>
        <v>1</v>
      </c>
      <c r="U130" s="3">
        <f t="shared" ref="U130:U193" si="34">IF(ISNUMBER(L130),L130,0)</f>
        <v>0</v>
      </c>
      <c r="V130" s="3">
        <f t="shared" si="30"/>
        <v>0</v>
      </c>
      <c r="W130" s="3">
        <f t="shared" si="31"/>
        <v>0</v>
      </c>
      <c r="X130" s="3">
        <f t="shared" ref="X130:X193" si="35">AVERAGE(U130:W130)</f>
        <v>0</v>
      </c>
      <c r="Y130" s="3">
        <v>0</v>
      </c>
      <c r="Z130" s="3">
        <f t="shared" ref="Z130:Z193" si="36">IF(ISNUMBER(I130),I130-X130,0)</f>
        <v>0</v>
      </c>
      <c r="AA130" s="3">
        <f t="shared" ref="AA130:AA193" si="37">Z130/1000</f>
        <v>0</v>
      </c>
      <c r="AB130" t="b">
        <f t="shared" ref="AB130:AB193" si="38">IF(ISNUMBER(L130),FALSE,TRUE)</f>
        <v>1</v>
      </c>
      <c r="AC130">
        <v>3</v>
      </c>
      <c r="AD130" t="str">
        <f>VLOOKUP(C130,'Feedstock source'!$A$1:$B$8,2,FALSE)</f>
        <v>sludge</v>
      </c>
      <c r="AE130" t="str">
        <f>VLOOKUP($F130,'PAHs abbreviations'!$A$2:$B$17,2,FALSE)</f>
        <v>B(a)P</v>
      </c>
    </row>
    <row r="131" spans="1:31">
      <c r="A131" t="s">
        <v>130</v>
      </c>
      <c r="B131" t="s">
        <v>130</v>
      </c>
      <c r="C131" t="s">
        <v>135</v>
      </c>
      <c r="D131">
        <v>500</v>
      </c>
      <c r="E131" s="1" t="s">
        <v>23</v>
      </c>
      <c r="F131" t="s">
        <v>60</v>
      </c>
      <c r="G131" s="1" t="s">
        <v>46</v>
      </c>
      <c r="H131" s="3" t="s">
        <v>26</v>
      </c>
      <c r="I131" s="3" t="str">
        <f t="shared" si="32"/>
        <v>&lt; 1</v>
      </c>
      <c r="J131" s="3" t="str">
        <f t="shared" si="29"/>
        <v>&lt; 1</v>
      </c>
      <c r="K131" t="str">
        <f t="shared" si="33"/>
        <v>ng/sample</v>
      </c>
      <c r="L131" s="3" t="s">
        <v>26</v>
      </c>
      <c r="M131" s="3" t="s">
        <v>26</v>
      </c>
      <c r="N131" s="3" t="s">
        <v>26</v>
      </c>
      <c r="O131" s="1" t="s">
        <v>169</v>
      </c>
      <c r="P131" s="1" t="s">
        <v>175</v>
      </c>
      <c r="Q131" s="1" t="s">
        <v>175</v>
      </c>
      <c r="R131" t="b">
        <f>IF(COUNTIF(carcinogens!$A$2:$A$35,F131),TRUE,FALSE)</f>
        <v>1</v>
      </c>
      <c r="S131" t="b">
        <f t="shared" ref="S131:S194" si="39">IF(ISNUMBER(I131),FALSE,TRUE)</f>
        <v>1</v>
      </c>
      <c r="T131" t="b">
        <f t="shared" si="28"/>
        <v>1</v>
      </c>
      <c r="U131" s="3">
        <f t="shared" si="34"/>
        <v>0</v>
      </c>
      <c r="V131" s="3">
        <f t="shared" si="30"/>
        <v>0</v>
      </c>
      <c r="W131" s="3">
        <f t="shared" si="31"/>
        <v>0</v>
      </c>
      <c r="X131" s="3">
        <f t="shared" si="35"/>
        <v>0</v>
      </c>
      <c r="Y131" s="3">
        <v>0</v>
      </c>
      <c r="Z131" s="3">
        <f t="shared" si="36"/>
        <v>0</v>
      </c>
      <c r="AA131" s="3">
        <f t="shared" si="37"/>
        <v>0</v>
      </c>
      <c r="AB131" t="b">
        <f t="shared" si="38"/>
        <v>1</v>
      </c>
      <c r="AC131">
        <v>3</v>
      </c>
      <c r="AD131" t="str">
        <f>VLOOKUP(C131,'Feedstock source'!$A$1:$B$8,2,FALSE)</f>
        <v>sludge</v>
      </c>
      <c r="AE131" t="str">
        <f>VLOOKUP($F131,'PAHs abbreviations'!$A$2:$B$17,2,FALSE)</f>
        <v>IP</v>
      </c>
    </row>
    <row r="132" spans="1:31">
      <c r="A132" t="s">
        <v>130</v>
      </c>
      <c r="B132" t="s">
        <v>130</v>
      </c>
      <c r="C132" t="s">
        <v>135</v>
      </c>
      <c r="D132">
        <v>500</v>
      </c>
      <c r="E132" s="1" t="s">
        <v>23</v>
      </c>
      <c r="F132" t="s">
        <v>61</v>
      </c>
      <c r="G132" s="1" t="s">
        <v>46</v>
      </c>
      <c r="H132" s="3" t="s">
        <v>26</v>
      </c>
      <c r="I132" s="3" t="str">
        <f t="shared" si="32"/>
        <v>&lt; 1</v>
      </c>
      <c r="J132" s="3" t="str">
        <f t="shared" si="29"/>
        <v>&lt; 1</v>
      </c>
      <c r="K132" t="str">
        <f t="shared" si="33"/>
        <v>ng/sample</v>
      </c>
      <c r="L132" s="3" t="s">
        <v>26</v>
      </c>
      <c r="M132" s="3" t="s">
        <v>26</v>
      </c>
      <c r="N132" s="3" t="s">
        <v>26</v>
      </c>
      <c r="O132" s="1" t="s">
        <v>169</v>
      </c>
      <c r="P132" s="1" t="s">
        <v>175</v>
      </c>
      <c r="Q132" s="1" t="s">
        <v>175</v>
      </c>
      <c r="R132" t="b">
        <f>IF(COUNTIF(carcinogens!$A$2:$A$35,F132),TRUE,FALSE)</f>
        <v>1</v>
      </c>
      <c r="S132" t="b">
        <f t="shared" si="39"/>
        <v>1</v>
      </c>
      <c r="T132" t="b">
        <f t="shared" si="28"/>
        <v>1</v>
      </c>
      <c r="U132" s="3">
        <f t="shared" si="34"/>
        <v>0</v>
      </c>
      <c r="V132" s="3">
        <f t="shared" si="30"/>
        <v>0</v>
      </c>
      <c r="W132" s="3">
        <f t="shared" si="31"/>
        <v>0</v>
      </c>
      <c r="X132" s="3">
        <f t="shared" si="35"/>
        <v>0</v>
      </c>
      <c r="Y132" s="3">
        <v>0</v>
      </c>
      <c r="Z132" s="3">
        <f t="shared" si="36"/>
        <v>0</v>
      </c>
      <c r="AA132" s="3">
        <f t="shared" si="37"/>
        <v>0</v>
      </c>
      <c r="AB132" t="b">
        <f t="shared" si="38"/>
        <v>1</v>
      </c>
      <c r="AC132">
        <v>3</v>
      </c>
      <c r="AD132" t="str">
        <f>VLOOKUP(C132,'Feedstock source'!$A$1:$B$8,2,FALSE)</f>
        <v>sludge</v>
      </c>
      <c r="AE132" t="str">
        <f>VLOOKUP($F132,'PAHs abbreviations'!$A$2:$B$17,2,FALSE)</f>
        <v>B(ghi)P</v>
      </c>
    </row>
    <row r="133" spans="1:31">
      <c r="A133" t="s">
        <v>130</v>
      </c>
      <c r="B133" t="s">
        <v>130</v>
      </c>
      <c r="C133" t="s">
        <v>135</v>
      </c>
      <c r="D133">
        <v>500</v>
      </c>
      <c r="E133" s="1" t="s">
        <v>23</v>
      </c>
      <c r="F133" t="s">
        <v>62</v>
      </c>
      <c r="G133" s="1" t="s">
        <v>46</v>
      </c>
      <c r="H133" s="3" t="s">
        <v>26</v>
      </c>
      <c r="I133" s="3" t="str">
        <f t="shared" si="32"/>
        <v>&lt; 1</v>
      </c>
      <c r="J133" s="3" t="str">
        <f t="shared" si="29"/>
        <v>&lt; 1</v>
      </c>
      <c r="K133" t="str">
        <f t="shared" si="33"/>
        <v>ng/sample</v>
      </c>
      <c r="L133" s="3" t="s">
        <v>26</v>
      </c>
      <c r="M133" s="3" t="s">
        <v>26</v>
      </c>
      <c r="N133" s="3" t="s">
        <v>26</v>
      </c>
      <c r="O133" s="1" t="s">
        <v>169</v>
      </c>
      <c r="P133" s="1" t="s">
        <v>175</v>
      </c>
      <c r="Q133" s="1" t="s">
        <v>175</v>
      </c>
      <c r="R133" t="b">
        <f>IF(COUNTIF(carcinogens!$A$2:$A$35,F133),TRUE,FALSE)</f>
        <v>1</v>
      </c>
      <c r="S133" t="b">
        <f t="shared" si="39"/>
        <v>1</v>
      </c>
      <c r="T133" t="b">
        <f t="shared" si="28"/>
        <v>1</v>
      </c>
      <c r="U133" s="3">
        <f t="shared" si="34"/>
        <v>0</v>
      </c>
      <c r="V133" s="3">
        <f t="shared" si="30"/>
        <v>0</v>
      </c>
      <c r="W133" s="3">
        <f t="shared" si="31"/>
        <v>0</v>
      </c>
      <c r="X133" s="3">
        <f t="shared" si="35"/>
        <v>0</v>
      </c>
      <c r="Y133" s="3">
        <v>0</v>
      </c>
      <c r="Z133" s="3">
        <f t="shared" si="36"/>
        <v>0</v>
      </c>
      <c r="AA133" s="3">
        <f t="shared" si="37"/>
        <v>0</v>
      </c>
      <c r="AB133" t="b">
        <f t="shared" si="38"/>
        <v>1</v>
      </c>
      <c r="AC133">
        <v>3</v>
      </c>
      <c r="AD133" t="str">
        <f>VLOOKUP(C133,'Feedstock source'!$A$1:$B$8,2,FALSE)</f>
        <v>sludge</v>
      </c>
      <c r="AE133" t="str">
        <f>VLOOKUP($F133,'PAHs abbreviations'!$A$2:$B$17,2,FALSE)</f>
        <v>DB(ah)A</v>
      </c>
    </row>
    <row r="134" spans="1:31">
      <c r="A134" t="s">
        <v>131</v>
      </c>
      <c r="B134" t="s">
        <v>131</v>
      </c>
      <c r="C134" t="s">
        <v>135</v>
      </c>
      <c r="D134">
        <v>600</v>
      </c>
      <c r="E134" s="1" t="s">
        <v>23</v>
      </c>
      <c r="F134" t="s">
        <v>77</v>
      </c>
      <c r="G134" s="1" t="s">
        <v>76</v>
      </c>
      <c r="H134" s="3" t="s">
        <v>99</v>
      </c>
      <c r="I134" s="3" t="str">
        <f t="shared" si="32"/>
        <v>&lt; 0.5</v>
      </c>
      <c r="J134" s="3">
        <v>0.5</v>
      </c>
      <c r="K134" t="str">
        <f t="shared" si="33"/>
        <v>pg/sample</v>
      </c>
      <c r="L134" s="3" t="s">
        <v>99</v>
      </c>
      <c r="O134" s="1" t="s">
        <v>169</v>
      </c>
      <c r="P134" s="1" t="s">
        <v>175</v>
      </c>
      <c r="Q134" s="1" t="s">
        <v>175</v>
      </c>
      <c r="R134" t="b">
        <f>IF(COUNTIF(carcinogens!$A$2:$A$35,F134),TRUE,FALSE)</f>
        <v>1</v>
      </c>
      <c r="S134" t="b">
        <f t="shared" si="39"/>
        <v>1</v>
      </c>
      <c r="T134" t="b">
        <f t="shared" ref="T134:T166" si="40">IF(ISNUMBER(J134),FALSE,TRUE)</f>
        <v>0</v>
      </c>
      <c r="U134" s="3">
        <f t="shared" si="34"/>
        <v>0</v>
      </c>
      <c r="X134" s="3">
        <f t="shared" si="35"/>
        <v>0</v>
      </c>
      <c r="Y134" s="3">
        <v>0</v>
      </c>
      <c r="Z134" s="3">
        <f t="shared" si="36"/>
        <v>0</v>
      </c>
      <c r="AA134" s="3">
        <f t="shared" si="37"/>
        <v>0</v>
      </c>
      <c r="AB134" t="b">
        <f t="shared" si="38"/>
        <v>1</v>
      </c>
      <c r="AC134">
        <v>1</v>
      </c>
      <c r="AD134" t="str">
        <f>VLOOKUP(C134,'Feedstock source'!$A$1:$B$8,2,FALSE)</f>
        <v>sludge</v>
      </c>
      <c r="AE134" t="e">
        <f>VLOOKUP($F134,'PAHs abbreviations'!$A$2:$B$17,2,FALSE)</f>
        <v>#N/A</v>
      </c>
    </row>
    <row r="135" spans="1:31">
      <c r="A135" t="s">
        <v>131</v>
      </c>
      <c r="B135" t="s">
        <v>131</v>
      </c>
      <c r="C135" t="s">
        <v>135</v>
      </c>
      <c r="D135">
        <v>600</v>
      </c>
      <c r="E135" s="1" t="s">
        <v>23</v>
      </c>
      <c r="F135" t="s">
        <v>79</v>
      </c>
      <c r="G135" s="1" t="s">
        <v>76</v>
      </c>
      <c r="H135" s="3" t="s">
        <v>99</v>
      </c>
      <c r="I135" s="3" t="str">
        <f t="shared" si="32"/>
        <v>&lt; 0.5</v>
      </c>
      <c r="J135" s="3">
        <v>0.5</v>
      </c>
      <c r="K135" t="str">
        <f t="shared" si="33"/>
        <v>pg/sample</v>
      </c>
      <c r="L135" s="3" t="s">
        <v>99</v>
      </c>
      <c r="O135" s="1" t="s">
        <v>169</v>
      </c>
      <c r="P135" s="1" t="s">
        <v>175</v>
      </c>
      <c r="Q135" s="1" t="s">
        <v>175</v>
      </c>
      <c r="R135" t="b">
        <f>IF(COUNTIF(carcinogens!$A$2:$A$35,F135),TRUE,FALSE)</f>
        <v>1</v>
      </c>
      <c r="S135" t="b">
        <f t="shared" si="39"/>
        <v>1</v>
      </c>
      <c r="T135" t="b">
        <f t="shared" si="40"/>
        <v>0</v>
      </c>
      <c r="U135" s="3">
        <f t="shared" si="34"/>
        <v>0</v>
      </c>
      <c r="X135" s="3">
        <f t="shared" si="35"/>
        <v>0</v>
      </c>
      <c r="Y135" s="3">
        <v>0</v>
      </c>
      <c r="Z135" s="3">
        <f t="shared" si="36"/>
        <v>0</v>
      </c>
      <c r="AA135" s="3">
        <f t="shared" si="37"/>
        <v>0</v>
      </c>
      <c r="AB135" t="b">
        <f t="shared" si="38"/>
        <v>1</v>
      </c>
      <c r="AC135">
        <v>1</v>
      </c>
      <c r="AD135" t="str">
        <f>VLOOKUP(C135,'Feedstock source'!$A$1:$B$8,2,FALSE)</f>
        <v>sludge</v>
      </c>
      <c r="AE135" t="e">
        <f>VLOOKUP($F135,'PAHs abbreviations'!$A$2:$B$17,2,FALSE)</f>
        <v>#N/A</v>
      </c>
    </row>
    <row r="136" spans="1:31">
      <c r="A136" t="s">
        <v>131</v>
      </c>
      <c r="B136" t="s">
        <v>131</v>
      </c>
      <c r="C136" t="s">
        <v>135</v>
      </c>
      <c r="D136">
        <v>600</v>
      </c>
      <c r="E136" s="1" t="s">
        <v>23</v>
      </c>
      <c r="F136" t="s">
        <v>80</v>
      </c>
      <c r="G136" s="1" t="s">
        <v>76</v>
      </c>
      <c r="H136" s="3" t="s">
        <v>99</v>
      </c>
      <c r="I136" s="3" t="str">
        <f t="shared" si="32"/>
        <v>&lt; 0.5</v>
      </c>
      <c r="J136" s="3">
        <v>0.5</v>
      </c>
      <c r="K136" t="str">
        <f t="shared" si="33"/>
        <v>pg/sample</v>
      </c>
      <c r="L136" s="3" t="s">
        <v>99</v>
      </c>
      <c r="O136" s="1" t="s">
        <v>169</v>
      </c>
      <c r="P136" s="1" t="s">
        <v>175</v>
      </c>
      <c r="Q136" s="1" t="s">
        <v>175</v>
      </c>
      <c r="R136" t="b">
        <f>IF(COUNTIF(carcinogens!$A$2:$A$35,F136),TRUE,FALSE)</f>
        <v>1</v>
      </c>
      <c r="S136" t="b">
        <f t="shared" si="39"/>
        <v>1</v>
      </c>
      <c r="T136" t="b">
        <f t="shared" si="40"/>
        <v>0</v>
      </c>
      <c r="U136" s="3">
        <f t="shared" si="34"/>
        <v>0</v>
      </c>
      <c r="X136" s="3">
        <f t="shared" si="35"/>
        <v>0</v>
      </c>
      <c r="Y136" s="3">
        <v>0</v>
      </c>
      <c r="Z136" s="3">
        <f t="shared" si="36"/>
        <v>0</v>
      </c>
      <c r="AA136" s="3">
        <f t="shared" si="37"/>
        <v>0</v>
      </c>
      <c r="AB136" t="b">
        <f t="shared" si="38"/>
        <v>1</v>
      </c>
      <c r="AC136">
        <v>1</v>
      </c>
      <c r="AD136" t="str">
        <f>VLOOKUP(C136,'Feedstock source'!$A$1:$B$8,2,FALSE)</f>
        <v>sludge</v>
      </c>
      <c r="AE136" t="e">
        <f>VLOOKUP($F136,'PAHs abbreviations'!$A$2:$B$17,2,FALSE)</f>
        <v>#N/A</v>
      </c>
    </row>
    <row r="137" spans="1:31">
      <c r="A137" t="s">
        <v>131</v>
      </c>
      <c r="B137" t="s">
        <v>131</v>
      </c>
      <c r="C137" t="s">
        <v>135</v>
      </c>
      <c r="D137">
        <v>600</v>
      </c>
      <c r="E137" s="1" t="s">
        <v>23</v>
      </c>
      <c r="F137" t="s">
        <v>81</v>
      </c>
      <c r="G137" s="1" t="s">
        <v>76</v>
      </c>
      <c r="H137" s="3" t="s">
        <v>99</v>
      </c>
      <c r="I137" s="3" t="str">
        <f t="shared" si="32"/>
        <v>&lt; 0.5</v>
      </c>
      <c r="J137" s="3">
        <v>0.5</v>
      </c>
      <c r="K137" t="str">
        <f t="shared" si="33"/>
        <v>pg/sample</v>
      </c>
      <c r="L137" s="3" t="s">
        <v>99</v>
      </c>
      <c r="O137" s="1" t="s">
        <v>169</v>
      </c>
      <c r="P137" s="1" t="s">
        <v>175</v>
      </c>
      <c r="Q137" s="1" t="s">
        <v>175</v>
      </c>
      <c r="R137" t="b">
        <f>IF(COUNTIF(carcinogens!$A$2:$A$35,F137),TRUE,FALSE)</f>
        <v>1</v>
      </c>
      <c r="S137" t="b">
        <f t="shared" si="39"/>
        <v>1</v>
      </c>
      <c r="T137" t="b">
        <f t="shared" si="40"/>
        <v>0</v>
      </c>
      <c r="U137" s="3">
        <f t="shared" si="34"/>
        <v>0</v>
      </c>
      <c r="X137" s="3">
        <f t="shared" si="35"/>
        <v>0</v>
      </c>
      <c r="Y137" s="3">
        <v>0</v>
      </c>
      <c r="Z137" s="3">
        <f t="shared" si="36"/>
        <v>0</v>
      </c>
      <c r="AA137" s="3">
        <f t="shared" si="37"/>
        <v>0</v>
      </c>
      <c r="AB137" t="b">
        <f t="shared" si="38"/>
        <v>1</v>
      </c>
      <c r="AC137">
        <v>1</v>
      </c>
      <c r="AD137" t="str">
        <f>VLOOKUP(C137,'Feedstock source'!$A$1:$B$8,2,FALSE)</f>
        <v>sludge</v>
      </c>
      <c r="AE137" t="e">
        <f>VLOOKUP($F137,'PAHs abbreviations'!$A$2:$B$17,2,FALSE)</f>
        <v>#N/A</v>
      </c>
    </row>
    <row r="138" spans="1:31">
      <c r="A138" t="s">
        <v>131</v>
      </c>
      <c r="B138" t="s">
        <v>131</v>
      </c>
      <c r="C138" t="s">
        <v>135</v>
      </c>
      <c r="D138">
        <v>600</v>
      </c>
      <c r="E138" s="1" t="s">
        <v>23</v>
      </c>
      <c r="F138" t="s">
        <v>82</v>
      </c>
      <c r="G138" s="1" t="s">
        <v>76</v>
      </c>
      <c r="H138" s="3" t="s">
        <v>99</v>
      </c>
      <c r="I138" s="3" t="str">
        <f t="shared" si="32"/>
        <v>&lt; 0.5</v>
      </c>
      <c r="J138" s="3">
        <v>0.5</v>
      </c>
      <c r="K138" t="str">
        <f t="shared" si="33"/>
        <v>pg/sample</v>
      </c>
      <c r="L138" s="3" t="s">
        <v>99</v>
      </c>
      <c r="O138" s="1" t="s">
        <v>169</v>
      </c>
      <c r="P138" s="1" t="s">
        <v>175</v>
      </c>
      <c r="Q138" s="1" t="s">
        <v>175</v>
      </c>
      <c r="R138" t="b">
        <f>IF(COUNTIF(carcinogens!$A$2:$A$35,F138),TRUE,FALSE)</f>
        <v>1</v>
      </c>
      <c r="S138" t="b">
        <f t="shared" si="39"/>
        <v>1</v>
      </c>
      <c r="T138" t="b">
        <f t="shared" si="40"/>
        <v>0</v>
      </c>
      <c r="U138" s="3">
        <f t="shared" si="34"/>
        <v>0</v>
      </c>
      <c r="X138" s="3">
        <f t="shared" si="35"/>
        <v>0</v>
      </c>
      <c r="Y138" s="3">
        <v>0</v>
      </c>
      <c r="Z138" s="3">
        <f t="shared" si="36"/>
        <v>0</v>
      </c>
      <c r="AA138" s="3">
        <f t="shared" si="37"/>
        <v>0</v>
      </c>
      <c r="AB138" t="b">
        <f t="shared" si="38"/>
        <v>1</v>
      </c>
      <c r="AC138">
        <v>1</v>
      </c>
      <c r="AD138" t="str">
        <f>VLOOKUP(C138,'Feedstock source'!$A$1:$B$8,2,FALSE)</f>
        <v>sludge</v>
      </c>
      <c r="AE138" t="e">
        <f>VLOOKUP($F138,'PAHs abbreviations'!$A$2:$B$17,2,FALSE)</f>
        <v>#N/A</v>
      </c>
    </row>
    <row r="139" spans="1:31">
      <c r="A139" t="s">
        <v>131</v>
      </c>
      <c r="B139" t="s">
        <v>131</v>
      </c>
      <c r="C139" t="s">
        <v>135</v>
      </c>
      <c r="D139">
        <v>600</v>
      </c>
      <c r="E139" s="1" t="s">
        <v>23</v>
      </c>
      <c r="F139" t="s">
        <v>83</v>
      </c>
      <c r="G139" s="1" t="s">
        <v>76</v>
      </c>
      <c r="H139" s="3" t="s">
        <v>148</v>
      </c>
      <c r="I139" s="3" t="str">
        <f t="shared" si="32"/>
        <v>&lt; 2.5</v>
      </c>
      <c r="J139" s="3">
        <v>2.5</v>
      </c>
      <c r="K139" t="str">
        <f t="shared" si="33"/>
        <v>pg/sample</v>
      </c>
      <c r="L139" s="3" t="s">
        <v>148</v>
      </c>
      <c r="O139" s="1" t="s">
        <v>169</v>
      </c>
      <c r="P139" s="1" t="s">
        <v>175</v>
      </c>
      <c r="Q139" s="1" t="s">
        <v>175</v>
      </c>
      <c r="R139" t="b">
        <f>IF(COUNTIF(carcinogens!$A$2:$A$35,F139),TRUE,FALSE)</f>
        <v>1</v>
      </c>
      <c r="S139" t="b">
        <f t="shared" si="39"/>
        <v>1</v>
      </c>
      <c r="T139" t="b">
        <f t="shared" si="40"/>
        <v>0</v>
      </c>
      <c r="U139" s="3">
        <f t="shared" si="34"/>
        <v>0</v>
      </c>
      <c r="X139" s="3">
        <f t="shared" si="35"/>
        <v>0</v>
      </c>
      <c r="Y139" s="3">
        <v>0</v>
      </c>
      <c r="Z139" s="3">
        <f t="shared" si="36"/>
        <v>0</v>
      </c>
      <c r="AA139" s="3">
        <f t="shared" si="37"/>
        <v>0</v>
      </c>
      <c r="AB139" t="b">
        <f t="shared" si="38"/>
        <v>1</v>
      </c>
      <c r="AC139">
        <v>1</v>
      </c>
      <c r="AD139" t="str">
        <f>VLOOKUP(C139,'Feedstock source'!$A$1:$B$8,2,FALSE)</f>
        <v>sludge</v>
      </c>
      <c r="AE139" t="e">
        <f>VLOOKUP($F139,'PAHs abbreviations'!$A$2:$B$17,2,FALSE)</f>
        <v>#N/A</v>
      </c>
    </row>
    <row r="140" spans="1:31">
      <c r="A140" t="s">
        <v>131</v>
      </c>
      <c r="B140" t="s">
        <v>131</v>
      </c>
      <c r="C140" t="s">
        <v>135</v>
      </c>
      <c r="D140">
        <v>600</v>
      </c>
      <c r="E140" s="1" t="s">
        <v>23</v>
      </c>
      <c r="F140" t="s">
        <v>84</v>
      </c>
      <c r="G140" s="1" t="s">
        <v>76</v>
      </c>
      <c r="H140" s="3" t="s">
        <v>149</v>
      </c>
      <c r="I140" s="3" t="str">
        <f t="shared" si="32"/>
        <v>&lt; 5.0</v>
      </c>
      <c r="J140" s="3">
        <v>5</v>
      </c>
      <c r="K140" t="str">
        <f t="shared" si="33"/>
        <v>pg/sample</v>
      </c>
      <c r="L140" s="3" t="s">
        <v>149</v>
      </c>
      <c r="O140" s="1" t="s">
        <v>169</v>
      </c>
      <c r="P140" s="1" t="s">
        <v>175</v>
      </c>
      <c r="Q140" s="1" t="s">
        <v>175</v>
      </c>
      <c r="R140" t="b">
        <f>IF(COUNTIF(carcinogens!$A$2:$A$35,F140),TRUE,FALSE)</f>
        <v>1</v>
      </c>
      <c r="S140" t="b">
        <f t="shared" si="39"/>
        <v>1</v>
      </c>
      <c r="T140" t="b">
        <f t="shared" si="40"/>
        <v>0</v>
      </c>
      <c r="U140" s="3">
        <f t="shared" si="34"/>
        <v>0</v>
      </c>
      <c r="X140" s="3">
        <f t="shared" si="35"/>
        <v>0</v>
      </c>
      <c r="Y140" s="3">
        <v>0</v>
      </c>
      <c r="Z140" s="3">
        <f t="shared" si="36"/>
        <v>0</v>
      </c>
      <c r="AA140" s="3">
        <f t="shared" si="37"/>
        <v>0</v>
      </c>
      <c r="AB140" t="b">
        <f t="shared" si="38"/>
        <v>1</v>
      </c>
      <c r="AC140">
        <v>1</v>
      </c>
      <c r="AD140" t="str">
        <f>VLOOKUP(C140,'Feedstock source'!$A$1:$B$8,2,FALSE)</f>
        <v>sludge</v>
      </c>
      <c r="AE140" t="e">
        <f>VLOOKUP($F140,'PAHs abbreviations'!$A$2:$B$17,2,FALSE)</f>
        <v>#N/A</v>
      </c>
    </row>
    <row r="141" spans="1:31">
      <c r="A141" t="s">
        <v>131</v>
      </c>
      <c r="B141" t="s">
        <v>131</v>
      </c>
      <c r="C141" t="s">
        <v>135</v>
      </c>
      <c r="D141">
        <v>600</v>
      </c>
      <c r="E141" s="1" t="s">
        <v>23</v>
      </c>
      <c r="F141" t="s">
        <v>85</v>
      </c>
      <c r="G141" s="1" t="s">
        <v>76</v>
      </c>
      <c r="H141" s="3" t="s">
        <v>99</v>
      </c>
      <c r="I141" s="3" t="str">
        <f t="shared" si="32"/>
        <v>&lt; 0.5</v>
      </c>
      <c r="J141" s="3">
        <v>0.5</v>
      </c>
      <c r="K141" t="str">
        <f t="shared" si="33"/>
        <v>pg/sample</v>
      </c>
      <c r="L141" s="3" t="s">
        <v>99</v>
      </c>
      <c r="O141" s="1" t="s">
        <v>169</v>
      </c>
      <c r="P141" s="1" t="s">
        <v>175</v>
      </c>
      <c r="Q141" s="1" t="s">
        <v>175</v>
      </c>
      <c r="R141" t="b">
        <f>IF(COUNTIF(carcinogens!$A$2:$A$35,F141),TRUE,FALSE)</f>
        <v>1</v>
      </c>
      <c r="S141" t="b">
        <f t="shared" si="39"/>
        <v>1</v>
      </c>
      <c r="T141" t="b">
        <f t="shared" si="40"/>
        <v>0</v>
      </c>
      <c r="U141" s="3">
        <f t="shared" si="34"/>
        <v>0</v>
      </c>
      <c r="X141" s="3">
        <f t="shared" si="35"/>
        <v>0</v>
      </c>
      <c r="Y141" s="3">
        <v>0</v>
      </c>
      <c r="Z141" s="3">
        <f t="shared" si="36"/>
        <v>0</v>
      </c>
      <c r="AA141" s="3">
        <f t="shared" si="37"/>
        <v>0</v>
      </c>
      <c r="AB141" t="b">
        <f t="shared" si="38"/>
        <v>1</v>
      </c>
      <c r="AC141">
        <v>1</v>
      </c>
      <c r="AD141" t="str">
        <f>VLOOKUP(C141,'Feedstock source'!$A$1:$B$8,2,FALSE)</f>
        <v>sludge</v>
      </c>
      <c r="AE141" t="e">
        <f>VLOOKUP($F141,'PAHs abbreviations'!$A$2:$B$17,2,FALSE)</f>
        <v>#N/A</v>
      </c>
    </row>
    <row r="142" spans="1:31">
      <c r="A142" t="s">
        <v>131</v>
      </c>
      <c r="B142" t="s">
        <v>131</v>
      </c>
      <c r="C142" t="s">
        <v>135</v>
      </c>
      <c r="D142">
        <v>600</v>
      </c>
      <c r="E142" s="1" t="s">
        <v>23</v>
      </c>
      <c r="F142" t="s">
        <v>86</v>
      </c>
      <c r="G142" s="1" t="s">
        <v>76</v>
      </c>
      <c r="H142" s="3" t="s">
        <v>99</v>
      </c>
      <c r="I142" s="3" t="str">
        <f t="shared" si="32"/>
        <v>&lt; 0.5</v>
      </c>
      <c r="J142" s="3">
        <v>0.5</v>
      </c>
      <c r="K142" t="str">
        <f t="shared" si="33"/>
        <v>pg/sample</v>
      </c>
      <c r="L142" s="3" t="s">
        <v>99</v>
      </c>
      <c r="O142" s="1" t="s">
        <v>169</v>
      </c>
      <c r="P142" s="1" t="s">
        <v>175</v>
      </c>
      <c r="Q142" s="1" t="s">
        <v>175</v>
      </c>
      <c r="R142" t="b">
        <f>IF(COUNTIF(carcinogens!$A$2:$A$35,F142),TRUE,FALSE)</f>
        <v>1</v>
      </c>
      <c r="S142" t="b">
        <f t="shared" si="39"/>
        <v>1</v>
      </c>
      <c r="T142" t="b">
        <f t="shared" si="40"/>
        <v>0</v>
      </c>
      <c r="U142" s="3">
        <f t="shared" si="34"/>
        <v>0</v>
      </c>
      <c r="X142" s="3">
        <f t="shared" si="35"/>
        <v>0</v>
      </c>
      <c r="Y142" s="3">
        <v>0</v>
      </c>
      <c r="Z142" s="3">
        <f t="shared" si="36"/>
        <v>0</v>
      </c>
      <c r="AA142" s="3">
        <f t="shared" si="37"/>
        <v>0</v>
      </c>
      <c r="AB142" t="b">
        <f t="shared" si="38"/>
        <v>1</v>
      </c>
      <c r="AC142">
        <v>1</v>
      </c>
      <c r="AD142" t="str">
        <f>VLOOKUP(C142,'Feedstock source'!$A$1:$B$8,2,FALSE)</f>
        <v>sludge</v>
      </c>
      <c r="AE142" t="e">
        <f>VLOOKUP($F142,'PAHs abbreviations'!$A$2:$B$17,2,FALSE)</f>
        <v>#N/A</v>
      </c>
    </row>
    <row r="143" spans="1:31">
      <c r="A143" t="s">
        <v>131</v>
      </c>
      <c r="B143" t="s">
        <v>131</v>
      </c>
      <c r="C143" t="s">
        <v>135</v>
      </c>
      <c r="D143">
        <v>600</v>
      </c>
      <c r="E143" s="1" t="s">
        <v>23</v>
      </c>
      <c r="F143" t="s">
        <v>87</v>
      </c>
      <c r="G143" s="1" t="s">
        <v>76</v>
      </c>
      <c r="H143" s="3" t="s">
        <v>99</v>
      </c>
      <c r="I143" s="3" t="str">
        <f t="shared" si="32"/>
        <v>&lt; 0.5</v>
      </c>
      <c r="J143" s="3">
        <v>0.5</v>
      </c>
      <c r="K143" t="str">
        <f t="shared" si="33"/>
        <v>pg/sample</v>
      </c>
      <c r="L143" s="3" t="s">
        <v>99</v>
      </c>
      <c r="O143" s="1" t="s">
        <v>169</v>
      </c>
      <c r="P143" s="1" t="s">
        <v>175</v>
      </c>
      <c r="Q143" s="1" t="s">
        <v>175</v>
      </c>
      <c r="R143" t="b">
        <f>IF(COUNTIF(carcinogens!$A$2:$A$35,F143),TRUE,FALSE)</f>
        <v>1</v>
      </c>
      <c r="S143" t="b">
        <f t="shared" si="39"/>
        <v>1</v>
      </c>
      <c r="T143" t="b">
        <f t="shared" si="40"/>
        <v>0</v>
      </c>
      <c r="U143" s="3">
        <f t="shared" si="34"/>
        <v>0</v>
      </c>
      <c r="X143" s="3">
        <f t="shared" si="35"/>
        <v>0</v>
      </c>
      <c r="Y143" s="3">
        <v>0</v>
      </c>
      <c r="Z143" s="3">
        <f t="shared" si="36"/>
        <v>0</v>
      </c>
      <c r="AA143" s="3">
        <f t="shared" si="37"/>
        <v>0</v>
      </c>
      <c r="AB143" t="b">
        <f t="shared" si="38"/>
        <v>1</v>
      </c>
      <c r="AC143">
        <v>1</v>
      </c>
      <c r="AD143" t="str">
        <f>VLOOKUP(C143,'Feedstock source'!$A$1:$B$8,2,FALSE)</f>
        <v>sludge</v>
      </c>
      <c r="AE143" t="e">
        <f>VLOOKUP($F143,'PAHs abbreviations'!$A$2:$B$17,2,FALSE)</f>
        <v>#N/A</v>
      </c>
    </row>
    <row r="144" spans="1:31">
      <c r="A144" t="s">
        <v>131</v>
      </c>
      <c r="B144" t="s">
        <v>131</v>
      </c>
      <c r="C144" t="s">
        <v>135</v>
      </c>
      <c r="D144">
        <v>600</v>
      </c>
      <c r="E144" s="1" t="s">
        <v>23</v>
      </c>
      <c r="F144" t="s">
        <v>88</v>
      </c>
      <c r="G144" s="1" t="s">
        <v>76</v>
      </c>
      <c r="H144" s="3" t="s">
        <v>99</v>
      </c>
      <c r="I144" s="3" t="str">
        <f t="shared" si="32"/>
        <v>&lt; 0.5</v>
      </c>
      <c r="J144" s="3">
        <v>0.5</v>
      </c>
      <c r="K144" t="str">
        <f t="shared" si="33"/>
        <v>pg/sample</v>
      </c>
      <c r="L144" s="3" t="s">
        <v>99</v>
      </c>
      <c r="O144" s="1" t="s">
        <v>169</v>
      </c>
      <c r="P144" s="1" t="s">
        <v>175</v>
      </c>
      <c r="Q144" s="1" t="s">
        <v>175</v>
      </c>
      <c r="R144" t="b">
        <f>IF(COUNTIF(carcinogens!$A$2:$A$35,F144),TRUE,FALSE)</f>
        <v>1</v>
      </c>
      <c r="S144" t="b">
        <f t="shared" si="39"/>
        <v>1</v>
      </c>
      <c r="T144" t="b">
        <f t="shared" si="40"/>
        <v>0</v>
      </c>
      <c r="U144" s="3">
        <f t="shared" si="34"/>
        <v>0</v>
      </c>
      <c r="X144" s="3">
        <f t="shared" si="35"/>
        <v>0</v>
      </c>
      <c r="Y144" s="3">
        <v>0</v>
      </c>
      <c r="Z144" s="3">
        <f t="shared" si="36"/>
        <v>0</v>
      </c>
      <c r="AA144" s="3">
        <f t="shared" si="37"/>
        <v>0</v>
      </c>
      <c r="AB144" t="b">
        <f t="shared" si="38"/>
        <v>1</v>
      </c>
      <c r="AC144">
        <v>1</v>
      </c>
      <c r="AD144" t="str">
        <f>VLOOKUP(C144,'Feedstock source'!$A$1:$B$8,2,FALSE)</f>
        <v>sludge</v>
      </c>
      <c r="AE144" t="e">
        <f>VLOOKUP($F144,'PAHs abbreviations'!$A$2:$B$17,2,FALSE)</f>
        <v>#N/A</v>
      </c>
    </row>
    <row r="145" spans="1:31">
      <c r="A145" t="s">
        <v>131</v>
      </c>
      <c r="B145" t="s">
        <v>131</v>
      </c>
      <c r="C145" t="s">
        <v>135</v>
      </c>
      <c r="D145">
        <v>600</v>
      </c>
      <c r="E145" s="1" t="s">
        <v>23</v>
      </c>
      <c r="F145" t="s">
        <v>89</v>
      </c>
      <c r="G145" s="1" t="s">
        <v>76</v>
      </c>
      <c r="H145" s="3" t="s">
        <v>99</v>
      </c>
      <c r="I145" s="3" t="str">
        <f t="shared" si="32"/>
        <v>&lt; 0.5</v>
      </c>
      <c r="J145" s="3">
        <v>0.5</v>
      </c>
      <c r="K145" t="str">
        <f t="shared" si="33"/>
        <v>pg/sample</v>
      </c>
      <c r="L145" s="3" t="s">
        <v>99</v>
      </c>
      <c r="O145" s="1" t="s">
        <v>169</v>
      </c>
      <c r="P145" s="1" t="s">
        <v>175</v>
      </c>
      <c r="Q145" s="1" t="s">
        <v>175</v>
      </c>
      <c r="R145" t="b">
        <f>IF(COUNTIF(carcinogens!$A$2:$A$35,F145),TRUE,FALSE)</f>
        <v>1</v>
      </c>
      <c r="S145" t="b">
        <f t="shared" si="39"/>
        <v>1</v>
      </c>
      <c r="T145" t="b">
        <f t="shared" si="40"/>
        <v>0</v>
      </c>
      <c r="U145" s="3">
        <f t="shared" si="34"/>
        <v>0</v>
      </c>
      <c r="X145" s="3">
        <f t="shared" si="35"/>
        <v>0</v>
      </c>
      <c r="Y145" s="3">
        <v>0</v>
      </c>
      <c r="Z145" s="3">
        <f t="shared" si="36"/>
        <v>0</v>
      </c>
      <c r="AA145" s="3">
        <f t="shared" si="37"/>
        <v>0</v>
      </c>
      <c r="AB145" t="b">
        <f t="shared" si="38"/>
        <v>1</v>
      </c>
      <c r="AC145">
        <v>1</v>
      </c>
      <c r="AD145" t="str">
        <f>VLOOKUP(C145,'Feedstock source'!$A$1:$B$8,2,FALSE)</f>
        <v>sludge</v>
      </c>
      <c r="AE145" t="e">
        <f>VLOOKUP($F145,'PAHs abbreviations'!$A$2:$B$17,2,FALSE)</f>
        <v>#N/A</v>
      </c>
    </row>
    <row r="146" spans="1:31">
      <c r="A146" t="s">
        <v>131</v>
      </c>
      <c r="B146" t="s">
        <v>131</v>
      </c>
      <c r="C146" t="s">
        <v>135</v>
      </c>
      <c r="D146">
        <v>600</v>
      </c>
      <c r="E146" s="1" t="s">
        <v>23</v>
      </c>
      <c r="F146" t="s">
        <v>90</v>
      </c>
      <c r="G146" s="1" t="s">
        <v>76</v>
      </c>
      <c r="H146" s="3" t="s">
        <v>99</v>
      </c>
      <c r="I146" s="3" t="str">
        <f t="shared" si="32"/>
        <v>&lt; 0.5</v>
      </c>
      <c r="J146" s="3">
        <v>0.5</v>
      </c>
      <c r="K146" t="str">
        <f t="shared" si="33"/>
        <v>pg/sample</v>
      </c>
      <c r="L146" s="3" t="s">
        <v>99</v>
      </c>
      <c r="O146" s="1" t="s">
        <v>169</v>
      </c>
      <c r="P146" s="1" t="s">
        <v>175</v>
      </c>
      <c r="Q146" s="1" t="s">
        <v>175</v>
      </c>
      <c r="R146" t="b">
        <f>IF(COUNTIF(carcinogens!$A$2:$A$35,F146),TRUE,FALSE)</f>
        <v>1</v>
      </c>
      <c r="S146" t="b">
        <f t="shared" si="39"/>
        <v>1</v>
      </c>
      <c r="T146" t="b">
        <f t="shared" si="40"/>
        <v>0</v>
      </c>
      <c r="U146" s="3">
        <f t="shared" si="34"/>
        <v>0</v>
      </c>
      <c r="X146" s="3">
        <f t="shared" si="35"/>
        <v>0</v>
      </c>
      <c r="Y146" s="3">
        <v>0</v>
      </c>
      <c r="Z146" s="3">
        <f t="shared" si="36"/>
        <v>0</v>
      </c>
      <c r="AA146" s="3">
        <f t="shared" si="37"/>
        <v>0</v>
      </c>
      <c r="AB146" t="b">
        <f t="shared" si="38"/>
        <v>1</v>
      </c>
      <c r="AC146">
        <v>1</v>
      </c>
      <c r="AD146" t="str">
        <f>VLOOKUP(C146,'Feedstock source'!$A$1:$B$8,2,FALSE)</f>
        <v>sludge</v>
      </c>
      <c r="AE146" t="e">
        <f>VLOOKUP($F146,'PAHs abbreviations'!$A$2:$B$17,2,FALSE)</f>
        <v>#N/A</v>
      </c>
    </row>
    <row r="147" spans="1:31">
      <c r="A147" t="s">
        <v>131</v>
      </c>
      <c r="B147" t="s">
        <v>131</v>
      </c>
      <c r="C147" t="s">
        <v>135</v>
      </c>
      <c r="D147">
        <v>600</v>
      </c>
      <c r="E147" s="1" t="s">
        <v>23</v>
      </c>
      <c r="F147" t="s">
        <v>91</v>
      </c>
      <c r="G147" s="1" t="s">
        <v>76</v>
      </c>
      <c r="H147" s="3" t="s">
        <v>99</v>
      </c>
      <c r="I147" s="3" t="str">
        <f t="shared" si="32"/>
        <v>&lt; 0.5</v>
      </c>
      <c r="J147" s="3">
        <v>0.5</v>
      </c>
      <c r="K147" t="str">
        <f t="shared" si="33"/>
        <v>pg/sample</v>
      </c>
      <c r="L147" s="3" t="s">
        <v>99</v>
      </c>
      <c r="O147" s="1" t="s">
        <v>169</v>
      </c>
      <c r="P147" s="1" t="s">
        <v>175</v>
      </c>
      <c r="Q147" s="1" t="s">
        <v>175</v>
      </c>
      <c r="R147" t="b">
        <f>IF(COUNTIF(carcinogens!$A$2:$A$35,F147),TRUE,FALSE)</f>
        <v>1</v>
      </c>
      <c r="S147" t="b">
        <f t="shared" si="39"/>
        <v>1</v>
      </c>
      <c r="T147" t="b">
        <f t="shared" si="40"/>
        <v>0</v>
      </c>
      <c r="U147" s="3">
        <f t="shared" si="34"/>
        <v>0</v>
      </c>
      <c r="X147" s="3">
        <f t="shared" si="35"/>
        <v>0</v>
      </c>
      <c r="Y147" s="3">
        <v>0</v>
      </c>
      <c r="Z147" s="3">
        <f t="shared" si="36"/>
        <v>0</v>
      </c>
      <c r="AA147" s="3">
        <f t="shared" si="37"/>
        <v>0</v>
      </c>
      <c r="AB147" t="b">
        <f t="shared" si="38"/>
        <v>1</v>
      </c>
      <c r="AC147">
        <v>1</v>
      </c>
      <c r="AD147" t="str">
        <f>VLOOKUP(C147,'Feedstock source'!$A$1:$B$8,2,FALSE)</f>
        <v>sludge</v>
      </c>
      <c r="AE147" t="e">
        <f>VLOOKUP($F147,'PAHs abbreviations'!$A$2:$B$17,2,FALSE)</f>
        <v>#N/A</v>
      </c>
    </row>
    <row r="148" spans="1:31">
      <c r="A148" t="s">
        <v>131</v>
      </c>
      <c r="B148" t="s">
        <v>131</v>
      </c>
      <c r="C148" t="s">
        <v>135</v>
      </c>
      <c r="D148">
        <v>600</v>
      </c>
      <c r="E148" s="1" t="s">
        <v>23</v>
      </c>
      <c r="F148" t="s">
        <v>92</v>
      </c>
      <c r="G148" s="1" t="s">
        <v>76</v>
      </c>
      <c r="H148" s="3" t="s">
        <v>150</v>
      </c>
      <c r="I148" s="3" t="str">
        <f t="shared" si="32"/>
        <v>&lt; 1.5</v>
      </c>
      <c r="J148" s="3">
        <v>1.5</v>
      </c>
      <c r="K148" t="str">
        <f t="shared" si="33"/>
        <v>pg/sample</v>
      </c>
      <c r="L148" s="3" t="s">
        <v>150</v>
      </c>
      <c r="O148" s="1" t="s">
        <v>169</v>
      </c>
      <c r="P148" s="1" t="s">
        <v>175</v>
      </c>
      <c r="Q148" s="1" t="s">
        <v>175</v>
      </c>
      <c r="R148" t="b">
        <f>IF(COUNTIF(carcinogens!$A$2:$A$35,F148),TRUE,FALSE)</f>
        <v>1</v>
      </c>
      <c r="S148" t="b">
        <f t="shared" si="39"/>
        <v>1</v>
      </c>
      <c r="T148" t="b">
        <f t="shared" si="40"/>
        <v>0</v>
      </c>
      <c r="U148" s="3">
        <f t="shared" si="34"/>
        <v>0</v>
      </c>
      <c r="X148" s="3">
        <f t="shared" si="35"/>
        <v>0</v>
      </c>
      <c r="Y148" s="3">
        <v>0</v>
      </c>
      <c r="Z148" s="3">
        <f t="shared" si="36"/>
        <v>0</v>
      </c>
      <c r="AA148" s="3">
        <f t="shared" si="37"/>
        <v>0</v>
      </c>
      <c r="AB148" t="b">
        <f t="shared" si="38"/>
        <v>1</v>
      </c>
      <c r="AC148">
        <v>1</v>
      </c>
      <c r="AD148" t="str">
        <f>VLOOKUP(C148,'Feedstock source'!$A$1:$B$8,2,FALSE)</f>
        <v>sludge</v>
      </c>
      <c r="AE148" t="e">
        <f>VLOOKUP($F148,'PAHs abbreviations'!$A$2:$B$17,2,FALSE)</f>
        <v>#N/A</v>
      </c>
    </row>
    <row r="149" spans="1:31">
      <c r="A149" t="s">
        <v>131</v>
      </c>
      <c r="B149" t="s">
        <v>131</v>
      </c>
      <c r="C149" t="s">
        <v>135</v>
      </c>
      <c r="D149">
        <v>600</v>
      </c>
      <c r="E149" s="1" t="s">
        <v>23</v>
      </c>
      <c r="F149" t="s">
        <v>93</v>
      </c>
      <c r="G149" s="1" t="s">
        <v>76</v>
      </c>
      <c r="H149" s="3" t="s">
        <v>150</v>
      </c>
      <c r="I149" s="3" t="str">
        <f t="shared" si="32"/>
        <v>&lt; 1.5</v>
      </c>
      <c r="J149" s="3">
        <v>1.5</v>
      </c>
      <c r="K149" t="str">
        <f t="shared" si="33"/>
        <v>pg/sample</v>
      </c>
      <c r="L149" s="3" t="s">
        <v>150</v>
      </c>
      <c r="O149" s="1" t="s">
        <v>169</v>
      </c>
      <c r="P149" s="1" t="s">
        <v>175</v>
      </c>
      <c r="Q149" s="1" t="s">
        <v>175</v>
      </c>
      <c r="R149" t="b">
        <f>IF(COUNTIF(carcinogens!$A$2:$A$35,F149),TRUE,FALSE)</f>
        <v>1</v>
      </c>
      <c r="S149" t="b">
        <f t="shared" si="39"/>
        <v>1</v>
      </c>
      <c r="T149" t="b">
        <f t="shared" si="40"/>
        <v>0</v>
      </c>
      <c r="U149" s="3">
        <f t="shared" si="34"/>
        <v>0</v>
      </c>
      <c r="X149" s="3">
        <f t="shared" si="35"/>
        <v>0</v>
      </c>
      <c r="Y149" s="3">
        <v>0</v>
      </c>
      <c r="Z149" s="3">
        <f t="shared" si="36"/>
        <v>0</v>
      </c>
      <c r="AA149" s="3">
        <f t="shared" si="37"/>
        <v>0</v>
      </c>
      <c r="AB149" t="b">
        <f t="shared" si="38"/>
        <v>1</v>
      </c>
      <c r="AC149">
        <v>1</v>
      </c>
      <c r="AD149" t="str">
        <f>VLOOKUP(C149,'Feedstock source'!$A$1:$B$8,2,FALSE)</f>
        <v>sludge</v>
      </c>
      <c r="AE149" t="e">
        <f>VLOOKUP($F149,'PAHs abbreviations'!$A$2:$B$17,2,FALSE)</f>
        <v>#N/A</v>
      </c>
    </row>
    <row r="150" spans="1:31">
      <c r="A150" t="s">
        <v>131</v>
      </c>
      <c r="B150" t="s">
        <v>131</v>
      </c>
      <c r="C150" t="s">
        <v>135</v>
      </c>
      <c r="D150">
        <v>600</v>
      </c>
      <c r="E150" s="1" t="s">
        <v>23</v>
      </c>
      <c r="F150" t="s">
        <v>94</v>
      </c>
      <c r="G150" s="1" t="s">
        <v>76</v>
      </c>
      <c r="H150" s="3" t="s">
        <v>149</v>
      </c>
      <c r="I150" s="3" t="str">
        <f t="shared" si="32"/>
        <v>&lt; 5.0</v>
      </c>
      <c r="J150" s="3">
        <v>5</v>
      </c>
      <c r="K150" t="str">
        <f t="shared" si="33"/>
        <v>pg/sample</v>
      </c>
      <c r="L150" s="3" t="s">
        <v>149</v>
      </c>
      <c r="O150" s="1" t="s">
        <v>169</v>
      </c>
      <c r="P150" s="1" t="s">
        <v>175</v>
      </c>
      <c r="Q150" s="1" t="s">
        <v>175</v>
      </c>
      <c r="R150" t="b">
        <f>IF(COUNTIF(carcinogens!$A$2:$A$35,F150),TRUE,FALSE)</f>
        <v>1</v>
      </c>
      <c r="S150" t="b">
        <f t="shared" si="39"/>
        <v>1</v>
      </c>
      <c r="T150" t="b">
        <f t="shared" si="40"/>
        <v>0</v>
      </c>
      <c r="U150" s="3">
        <f t="shared" si="34"/>
        <v>0</v>
      </c>
      <c r="X150" s="3">
        <f t="shared" si="35"/>
        <v>0</v>
      </c>
      <c r="Y150" s="3">
        <v>0</v>
      </c>
      <c r="Z150" s="3">
        <f t="shared" si="36"/>
        <v>0</v>
      </c>
      <c r="AA150" s="3">
        <f t="shared" si="37"/>
        <v>0</v>
      </c>
      <c r="AB150" t="b">
        <f t="shared" si="38"/>
        <v>1</v>
      </c>
      <c r="AC150">
        <v>1</v>
      </c>
      <c r="AD150" t="str">
        <f>VLOOKUP(C150,'Feedstock source'!$A$1:$B$8,2,FALSE)</f>
        <v>sludge</v>
      </c>
      <c r="AE150" t="e">
        <f>VLOOKUP($F150,'PAHs abbreviations'!$A$2:$B$17,2,FALSE)</f>
        <v>#N/A</v>
      </c>
    </row>
    <row r="151" spans="1:31">
      <c r="A151" t="s">
        <v>131</v>
      </c>
      <c r="B151" t="s">
        <v>131</v>
      </c>
      <c r="C151" t="s">
        <v>135</v>
      </c>
      <c r="D151">
        <v>600</v>
      </c>
      <c r="E151" s="1" t="s">
        <v>23</v>
      </c>
      <c r="F151" t="s">
        <v>47</v>
      </c>
      <c r="G151" s="1" t="s">
        <v>46</v>
      </c>
      <c r="H151" s="3">
        <v>540</v>
      </c>
      <c r="I151" s="3">
        <f t="shared" si="32"/>
        <v>1620</v>
      </c>
      <c r="J151" s="3">
        <v>1620</v>
      </c>
      <c r="K151" t="str">
        <f t="shared" si="33"/>
        <v>ng/sample</v>
      </c>
      <c r="L151" s="3">
        <v>14</v>
      </c>
      <c r="M151" s="3">
        <v>8.6</v>
      </c>
      <c r="N151" s="3">
        <v>12</v>
      </c>
      <c r="O151" s="1" t="s">
        <v>169</v>
      </c>
      <c r="P151" s="1" t="s">
        <v>175</v>
      </c>
      <c r="Q151" s="1" t="s">
        <v>175</v>
      </c>
      <c r="R151" t="b">
        <f>IF(COUNTIF(carcinogens!$A$2:$A$35,F151),TRUE,FALSE)</f>
        <v>0</v>
      </c>
      <c r="S151" t="b">
        <f t="shared" si="39"/>
        <v>0</v>
      </c>
      <c r="T151" t="b">
        <f t="shared" si="40"/>
        <v>0</v>
      </c>
      <c r="U151" s="3">
        <f t="shared" si="34"/>
        <v>14</v>
      </c>
      <c r="V151" s="3">
        <f t="shared" ref="V151:V166" si="41">IF(ISNUMBER(M151),M151,0)</f>
        <v>8.6</v>
      </c>
      <c r="W151" s="3">
        <f t="shared" ref="W151:W166" si="42">IF(ISNUMBER(N151),N151,0)</f>
        <v>12</v>
      </c>
      <c r="X151" s="3">
        <f t="shared" si="35"/>
        <v>11.533333333333333</v>
      </c>
      <c r="Y151" s="3">
        <f>_xlfn.STDEV.S(U151:W151)</f>
        <v>2.7300793639257668</v>
      </c>
      <c r="Z151" s="3">
        <f t="shared" si="36"/>
        <v>1608.4666666666667</v>
      </c>
      <c r="AA151" s="3">
        <f t="shared" si="37"/>
        <v>1.6084666666666667</v>
      </c>
      <c r="AB151" t="b">
        <f t="shared" si="38"/>
        <v>0</v>
      </c>
      <c r="AC151">
        <v>3</v>
      </c>
      <c r="AD151" t="str">
        <f>VLOOKUP(C151,'Feedstock source'!$A$1:$B$8,2,FALSE)</f>
        <v>sludge</v>
      </c>
      <c r="AE151" t="str">
        <f>VLOOKUP($F151,'PAHs abbreviations'!$A$2:$B$17,2,FALSE)</f>
        <v>Nap</v>
      </c>
    </row>
    <row r="152" spans="1:31">
      <c r="A152" t="s">
        <v>131</v>
      </c>
      <c r="B152" t="s">
        <v>131</v>
      </c>
      <c r="C152" t="s">
        <v>135</v>
      </c>
      <c r="D152">
        <v>600</v>
      </c>
      <c r="E152" s="1" t="s">
        <v>23</v>
      </c>
      <c r="F152" t="s">
        <v>48</v>
      </c>
      <c r="G152" s="1" t="s">
        <v>46</v>
      </c>
      <c r="H152" s="3">
        <v>71</v>
      </c>
      <c r="I152" s="3">
        <f t="shared" si="32"/>
        <v>213</v>
      </c>
      <c r="J152" s="3">
        <v>213</v>
      </c>
      <c r="K152" t="str">
        <f t="shared" si="33"/>
        <v>ng/sample</v>
      </c>
      <c r="L152" s="3" t="s">
        <v>28</v>
      </c>
      <c r="M152" s="3" t="s">
        <v>28</v>
      </c>
      <c r="N152" s="3" t="s">
        <v>28</v>
      </c>
      <c r="O152" s="1" t="s">
        <v>169</v>
      </c>
      <c r="P152" s="1" t="s">
        <v>175</v>
      </c>
      <c r="Q152" s="1" t="s">
        <v>175</v>
      </c>
      <c r="R152" t="b">
        <f>IF(COUNTIF(carcinogens!$A$2:$A$35,F152),TRUE,FALSE)</f>
        <v>0</v>
      </c>
      <c r="S152" t="b">
        <f t="shared" si="39"/>
        <v>0</v>
      </c>
      <c r="T152" t="b">
        <f t="shared" si="40"/>
        <v>0</v>
      </c>
      <c r="U152" s="3">
        <f t="shared" si="34"/>
        <v>0</v>
      </c>
      <c r="V152" s="3">
        <f t="shared" si="41"/>
        <v>0</v>
      </c>
      <c r="W152" s="3">
        <f t="shared" si="42"/>
        <v>0</v>
      </c>
      <c r="X152" s="3">
        <f t="shared" si="35"/>
        <v>0</v>
      </c>
      <c r="Y152" s="3">
        <v>0</v>
      </c>
      <c r="Z152" s="3">
        <f t="shared" si="36"/>
        <v>213</v>
      </c>
      <c r="AA152" s="3">
        <f t="shared" si="37"/>
        <v>0.21299999999999999</v>
      </c>
      <c r="AB152" t="b">
        <f t="shared" si="38"/>
        <v>1</v>
      </c>
      <c r="AC152">
        <v>3</v>
      </c>
      <c r="AD152" t="str">
        <f>VLOOKUP(C152,'Feedstock source'!$A$1:$B$8,2,FALSE)</f>
        <v>sludge</v>
      </c>
      <c r="AE152" t="str">
        <f>VLOOKUP($F152,'PAHs abbreviations'!$A$2:$B$17,2,FALSE)</f>
        <v>Acy</v>
      </c>
    </row>
    <row r="153" spans="1:31">
      <c r="A153" t="s">
        <v>131</v>
      </c>
      <c r="B153" t="s">
        <v>131</v>
      </c>
      <c r="C153" t="s">
        <v>135</v>
      </c>
      <c r="D153">
        <v>600</v>
      </c>
      <c r="E153" s="1" t="s">
        <v>23</v>
      </c>
      <c r="F153" t="s">
        <v>49</v>
      </c>
      <c r="G153" s="1" t="s">
        <v>46</v>
      </c>
      <c r="H153" s="3">
        <v>29</v>
      </c>
      <c r="I153" s="3">
        <f t="shared" si="32"/>
        <v>87</v>
      </c>
      <c r="J153" s="3">
        <v>87</v>
      </c>
      <c r="K153" t="str">
        <f t="shared" si="33"/>
        <v>ng/sample</v>
      </c>
      <c r="L153" s="3" t="s">
        <v>28</v>
      </c>
      <c r="M153" s="3" t="s">
        <v>28</v>
      </c>
      <c r="N153" s="3" t="s">
        <v>28</v>
      </c>
      <c r="O153" s="1" t="s">
        <v>169</v>
      </c>
      <c r="P153" s="1" t="s">
        <v>175</v>
      </c>
      <c r="Q153" s="1" t="s">
        <v>175</v>
      </c>
      <c r="R153" t="b">
        <f>IF(COUNTIF(carcinogens!$A$2:$A$35,F153),TRUE,FALSE)</f>
        <v>0</v>
      </c>
      <c r="S153" t="b">
        <f t="shared" si="39"/>
        <v>0</v>
      </c>
      <c r="T153" t="b">
        <f t="shared" si="40"/>
        <v>0</v>
      </c>
      <c r="U153" s="3">
        <f t="shared" si="34"/>
        <v>0</v>
      </c>
      <c r="V153" s="3">
        <f t="shared" si="41"/>
        <v>0</v>
      </c>
      <c r="W153" s="3">
        <f t="shared" si="42"/>
        <v>0</v>
      </c>
      <c r="X153" s="3">
        <f t="shared" si="35"/>
        <v>0</v>
      </c>
      <c r="Y153" s="3">
        <v>0</v>
      </c>
      <c r="Z153" s="3">
        <f t="shared" si="36"/>
        <v>87</v>
      </c>
      <c r="AA153" s="3">
        <f t="shared" si="37"/>
        <v>8.6999999999999994E-2</v>
      </c>
      <c r="AB153" t="b">
        <f t="shared" si="38"/>
        <v>1</v>
      </c>
      <c r="AC153">
        <v>3</v>
      </c>
      <c r="AD153" t="str">
        <f>VLOOKUP(C153,'Feedstock source'!$A$1:$B$8,2,FALSE)</f>
        <v>sludge</v>
      </c>
      <c r="AE153" t="str">
        <f>VLOOKUP($F153,'PAHs abbreviations'!$A$2:$B$17,2,FALSE)</f>
        <v>Ace</v>
      </c>
    </row>
    <row r="154" spans="1:31">
      <c r="A154" t="s">
        <v>131</v>
      </c>
      <c r="B154" t="s">
        <v>131</v>
      </c>
      <c r="C154" t="s">
        <v>135</v>
      </c>
      <c r="D154">
        <v>600</v>
      </c>
      <c r="E154" s="1" t="s">
        <v>23</v>
      </c>
      <c r="F154" t="s">
        <v>50</v>
      </c>
      <c r="G154" s="1" t="s">
        <v>46</v>
      </c>
      <c r="H154" s="3">
        <v>83</v>
      </c>
      <c r="I154" s="3">
        <f t="shared" si="32"/>
        <v>249</v>
      </c>
      <c r="J154" s="3">
        <v>249</v>
      </c>
      <c r="K154" t="str">
        <f t="shared" si="33"/>
        <v>ng/sample</v>
      </c>
      <c r="L154" s="3" t="s">
        <v>28</v>
      </c>
      <c r="M154" s="3" t="s">
        <v>28</v>
      </c>
      <c r="N154" s="3" t="s">
        <v>28</v>
      </c>
      <c r="O154" s="1" t="s">
        <v>169</v>
      </c>
      <c r="P154" s="1" t="s">
        <v>175</v>
      </c>
      <c r="Q154" s="1" t="s">
        <v>175</v>
      </c>
      <c r="R154" t="b">
        <f>IF(COUNTIF(carcinogens!$A$2:$A$35,F154),TRUE,FALSE)</f>
        <v>0</v>
      </c>
      <c r="S154" t="b">
        <f t="shared" si="39"/>
        <v>0</v>
      </c>
      <c r="T154" t="b">
        <f t="shared" si="40"/>
        <v>0</v>
      </c>
      <c r="U154" s="3">
        <f t="shared" si="34"/>
        <v>0</v>
      </c>
      <c r="V154" s="3">
        <f t="shared" si="41"/>
        <v>0</v>
      </c>
      <c r="W154" s="3">
        <f t="shared" si="42"/>
        <v>0</v>
      </c>
      <c r="X154" s="3">
        <f t="shared" si="35"/>
        <v>0</v>
      </c>
      <c r="Y154" s="3">
        <v>0</v>
      </c>
      <c r="Z154" s="3">
        <f t="shared" si="36"/>
        <v>249</v>
      </c>
      <c r="AA154" s="3">
        <f t="shared" si="37"/>
        <v>0.249</v>
      </c>
      <c r="AB154" t="b">
        <f t="shared" si="38"/>
        <v>1</v>
      </c>
      <c r="AC154">
        <v>3</v>
      </c>
      <c r="AD154" t="str">
        <f>VLOOKUP(C154,'Feedstock source'!$A$1:$B$8,2,FALSE)</f>
        <v>sludge</v>
      </c>
      <c r="AE154" t="str">
        <f>VLOOKUP($F154,'PAHs abbreviations'!$A$2:$B$17,2,FALSE)</f>
        <v>Flu</v>
      </c>
    </row>
    <row r="155" spans="1:31">
      <c r="A155" t="s">
        <v>131</v>
      </c>
      <c r="B155" t="s">
        <v>131</v>
      </c>
      <c r="C155" t="s">
        <v>135</v>
      </c>
      <c r="D155">
        <v>600</v>
      </c>
      <c r="E155" s="1" t="s">
        <v>23</v>
      </c>
      <c r="F155" t="s">
        <v>51</v>
      </c>
      <c r="G155" s="1" t="s">
        <v>46</v>
      </c>
      <c r="H155" s="3">
        <v>641</v>
      </c>
      <c r="I155" s="3">
        <f t="shared" si="32"/>
        <v>1923</v>
      </c>
      <c r="J155" s="3">
        <v>1923</v>
      </c>
      <c r="K155" t="str">
        <f t="shared" si="33"/>
        <v>ng/sample</v>
      </c>
      <c r="L155" s="3">
        <v>2.5</v>
      </c>
      <c r="M155" s="3">
        <v>2.5</v>
      </c>
      <c r="N155" s="3">
        <v>7</v>
      </c>
      <c r="O155" s="1" t="s">
        <v>169</v>
      </c>
      <c r="P155" s="1" t="s">
        <v>175</v>
      </c>
      <c r="Q155" s="1" t="s">
        <v>175</v>
      </c>
      <c r="R155" t="b">
        <f>IF(COUNTIF(carcinogens!$A$2:$A$35,F155),TRUE,FALSE)</f>
        <v>0</v>
      </c>
      <c r="S155" t="b">
        <f t="shared" si="39"/>
        <v>0</v>
      </c>
      <c r="T155" t="b">
        <f t="shared" si="40"/>
        <v>0</v>
      </c>
      <c r="U155" s="3">
        <f t="shared" si="34"/>
        <v>2.5</v>
      </c>
      <c r="V155" s="3">
        <f t="shared" si="41"/>
        <v>2.5</v>
      </c>
      <c r="W155" s="3">
        <f t="shared" si="42"/>
        <v>7</v>
      </c>
      <c r="X155" s="3">
        <f t="shared" si="35"/>
        <v>4</v>
      </c>
      <c r="Y155" s="3">
        <v>0</v>
      </c>
      <c r="Z155" s="3">
        <f t="shared" si="36"/>
        <v>1919</v>
      </c>
      <c r="AA155" s="3">
        <f t="shared" si="37"/>
        <v>1.919</v>
      </c>
      <c r="AB155" t="b">
        <f t="shared" si="38"/>
        <v>0</v>
      </c>
      <c r="AC155">
        <v>3</v>
      </c>
      <c r="AD155" t="str">
        <f>VLOOKUP(C155,'Feedstock source'!$A$1:$B$8,2,FALSE)</f>
        <v>sludge</v>
      </c>
      <c r="AE155" t="str">
        <f>VLOOKUP($F155,'PAHs abbreviations'!$A$2:$B$17,2,FALSE)</f>
        <v>Phen</v>
      </c>
    </row>
    <row r="156" spans="1:31">
      <c r="A156" t="s">
        <v>131</v>
      </c>
      <c r="B156" t="s">
        <v>131</v>
      </c>
      <c r="C156" t="s">
        <v>135</v>
      </c>
      <c r="D156">
        <v>600</v>
      </c>
      <c r="E156" s="1" t="s">
        <v>23</v>
      </c>
      <c r="F156" t="s">
        <v>52</v>
      </c>
      <c r="G156" s="1" t="s">
        <v>46</v>
      </c>
      <c r="H156" s="3">
        <v>17</v>
      </c>
      <c r="I156" s="3">
        <f t="shared" si="32"/>
        <v>51</v>
      </c>
      <c r="J156" s="3">
        <v>51</v>
      </c>
      <c r="K156" t="str">
        <f t="shared" si="33"/>
        <v>ng/sample</v>
      </c>
      <c r="L156" s="3" t="s">
        <v>26</v>
      </c>
      <c r="M156" s="3" t="s">
        <v>26</v>
      </c>
      <c r="N156" s="3" t="s">
        <v>26</v>
      </c>
      <c r="O156" s="1" t="s">
        <v>169</v>
      </c>
      <c r="P156" s="1" t="s">
        <v>175</v>
      </c>
      <c r="Q156" s="1" t="s">
        <v>175</v>
      </c>
      <c r="R156" t="b">
        <f>IF(COUNTIF(carcinogens!$A$2:$A$35,F156),TRUE,FALSE)</f>
        <v>0</v>
      </c>
      <c r="S156" t="b">
        <f t="shared" si="39"/>
        <v>0</v>
      </c>
      <c r="T156" t="b">
        <f t="shared" si="40"/>
        <v>0</v>
      </c>
      <c r="U156" s="3">
        <f t="shared" si="34"/>
        <v>0</v>
      </c>
      <c r="V156" s="3">
        <f t="shared" si="41"/>
        <v>0</v>
      </c>
      <c r="W156" s="3">
        <f t="shared" si="42"/>
        <v>0</v>
      </c>
      <c r="X156" s="3">
        <f t="shared" si="35"/>
        <v>0</v>
      </c>
      <c r="Y156" s="3">
        <v>0</v>
      </c>
      <c r="Z156" s="3">
        <f t="shared" si="36"/>
        <v>51</v>
      </c>
      <c r="AA156" s="3">
        <f t="shared" si="37"/>
        <v>5.0999999999999997E-2</v>
      </c>
      <c r="AB156" t="b">
        <f t="shared" si="38"/>
        <v>1</v>
      </c>
      <c r="AC156">
        <v>3</v>
      </c>
      <c r="AD156" t="str">
        <f>VLOOKUP(C156,'Feedstock source'!$A$1:$B$8,2,FALSE)</f>
        <v>sludge</v>
      </c>
      <c r="AE156" t="str">
        <f>VLOOKUP($F156,'PAHs abbreviations'!$A$2:$B$17,2,FALSE)</f>
        <v>Ant</v>
      </c>
    </row>
    <row r="157" spans="1:31">
      <c r="A157" t="s">
        <v>131</v>
      </c>
      <c r="B157" t="s">
        <v>131</v>
      </c>
      <c r="C157" t="s">
        <v>135</v>
      </c>
      <c r="D157">
        <v>600</v>
      </c>
      <c r="E157" s="1" t="s">
        <v>23</v>
      </c>
      <c r="F157" t="s">
        <v>53</v>
      </c>
      <c r="G157" s="1" t="s">
        <v>46</v>
      </c>
      <c r="H157" s="3">
        <v>7290</v>
      </c>
      <c r="I157" s="3">
        <f t="shared" si="32"/>
        <v>21870</v>
      </c>
      <c r="J157" s="3">
        <v>21870</v>
      </c>
      <c r="K157" t="str">
        <f t="shared" si="33"/>
        <v>ng/sample</v>
      </c>
      <c r="L157" s="3" t="s">
        <v>26</v>
      </c>
      <c r="M157" s="3" t="s">
        <v>26</v>
      </c>
      <c r="N157" s="3" t="s">
        <v>26</v>
      </c>
      <c r="O157" s="1" t="s">
        <v>169</v>
      </c>
      <c r="P157" s="1" t="s">
        <v>175</v>
      </c>
      <c r="Q157" s="1" t="s">
        <v>175</v>
      </c>
      <c r="R157" t="b">
        <f>IF(COUNTIF(carcinogens!$A$2:$A$35,F157),TRUE,FALSE)</f>
        <v>0</v>
      </c>
      <c r="S157" t="b">
        <f t="shared" si="39"/>
        <v>0</v>
      </c>
      <c r="T157" t="b">
        <f t="shared" si="40"/>
        <v>0</v>
      </c>
      <c r="U157" s="3">
        <f t="shared" si="34"/>
        <v>0</v>
      </c>
      <c r="V157" s="3">
        <f t="shared" si="41"/>
        <v>0</v>
      </c>
      <c r="W157" s="3">
        <f t="shared" si="42"/>
        <v>0</v>
      </c>
      <c r="X157" s="3">
        <f t="shared" si="35"/>
        <v>0</v>
      </c>
      <c r="Y157" s="3">
        <v>0</v>
      </c>
      <c r="Z157" s="3">
        <f t="shared" si="36"/>
        <v>21870</v>
      </c>
      <c r="AA157" s="3">
        <f t="shared" si="37"/>
        <v>21.87</v>
      </c>
      <c r="AB157" t="b">
        <f t="shared" si="38"/>
        <v>1</v>
      </c>
      <c r="AC157">
        <v>3</v>
      </c>
      <c r="AD157" t="str">
        <f>VLOOKUP(C157,'Feedstock source'!$A$1:$B$8,2,FALSE)</f>
        <v>sludge</v>
      </c>
      <c r="AE157" t="str">
        <f>VLOOKUP($F157,'PAHs abbreviations'!$A$2:$B$17,2,FALSE)</f>
        <v>Flt</v>
      </c>
    </row>
    <row r="158" spans="1:31">
      <c r="A158" t="s">
        <v>131</v>
      </c>
      <c r="B158" t="s">
        <v>131</v>
      </c>
      <c r="C158" t="s">
        <v>135</v>
      </c>
      <c r="D158">
        <v>600</v>
      </c>
      <c r="E158" s="1" t="s">
        <v>23</v>
      </c>
      <c r="F158" t="s">
        <v>54</v>
      </c>
      <c r="G158" s="1" t="s">
        <v>46</v>
      </c>
      <c r="H158" s="3">
        <v>4710</v>
      </c>
      <c r="I158" s="3">
        <f t="shared" si="32"/>
        <v>14130</v>
      </c>
      <c r="J158" s="3">
        <v>14130</v>
      </c>
      <c r="K158" t="str">
        <f t="shared" si="33"/>
        <v>ng/sample</v>
      </c>
      <c r="L158" s="3" t="s">
        <v>26</v>
      </c>
      <c r="M158" s="3" t="s">
        <v>26</v>
      </c>
      <c r="N158" s="3" t="s">
        <v>26</v>
      </c>
      <c r="O158" s="1" t="s">
        <v>169</v>
      </c>
      <c r="P158" s="1" t="s">
        <v>175</v>
      </c>
      <c r="Q158" s="1" t="s">
        <v>175</v>
      </c>
      <c r="R158" t="b">
        <f>IF(COUNTIF(carcinogens!$A$2:$A$35,F158),TRUE,FALSE)</f>
        <v>0</v>
      </c>
      <c r="S158" t="b">
        <f t="shared" si="39"/>
        <v>0</v>
      </c>
      <c r="T158" t="b">
        <f t="shared" si="40"/>
        <v>0</v>
      </c>
      <c r="U158" s="3">
        <f t="shared" si="34"/>
        <v>0</v>
      </c>
      <c r="V158" s="3">
        <f t="shared" si="41"/>
        <v>0</v>
      </c>
      <c r="W158" s="3">
        <f t="shared" si="42"/>
        <v>0</v>
      </c>
      <c r="X158" s="3">
        <f t="shared" si="35"/>
        <v>0</v>
      </c>
      <c r="Y158" s="3">
        <v>0</v>
      </c>
      <c r="Z158" s="3">
        <f t="shared" si="36"/>
        <v>14130</v>
      </c>
      <c r="AA158" s="3">
        <f t="shared" si="37"/>
        <v>14.13</v>
      </c>
      <c r="AB158" t="b">
        <f t="shared" si="38"/>
        <v>1</v>
      </c>
      <c r="AC158">
        <v>3</v>
      </c>
      <c r="AD158" t="str">
        <f>VLOOKUP(C158,'Feedstock source'!$A$1:$B$8,2,FALSE)</f>
        <v>sludge</v>
      </c>
      <c r="AE158" t="str">
        <f>VLOOKUP($F158,'PAHs abbreviations'!$A$2:$B$17,2,FALSE)</f>
        <v>Pyr</v>
      </c>
    </row>
    <row r="159" spans="1:31">
      <c r="A159" t="s">
        <v>131</v>
      </c>
      <c r="B159" t="s">
        <v>131</v>
      </c>
      <c r="C159" t="s">
        <v>135</v>
      </c>
      <c r="D159">
        <v>600</v>
      </c>
      <c r="E159" s="1" t="s">
        <v>23</v>
      </c>
      <c r="F159" t="s">
        <v>55</v>
      </c>
      <c r="G159" s="1" t="s">
        <v>46</v>
      </c>
      <c r="H159" s="3">
        <v>12</v>
      </c>
      <c r="I159" s="3">
        <f t="shared" si="32"/>
        <v>36</v>
      </c>
      <c r="J159" s="3">
        <v>36</v>
      </c>
      <c r="K159" t="str">
        <f t="shared" si="33"/>
        <v>ng/sample</v>
      </c>
      <c r="L159" s="3" t="s">
        <v>26</v>
      </c>
      <c r="M159" s="3" t="s">
        <v>26</v>
      </c>
      <c r="N159" s="3" t="s">
        <v>26</v>
      </c>
      <c r="O159" s="1" t="s">
        <v>169</v>
      </c>
      <c r="P159" s="1" t="s">
        <v>175</v>
      </c>
      <c r="Q159" s="1" t="s">
        <v>175</v>
      </c>
      <c r="R159" t="b">
        <f>IF(COUNTIF(carcinogens!$A$2:$A$35,F159),TRUE,FALSE)</f>
        <v>1</v>
      </c>
      <c r="S159" t="b">
        <f t="shared" si="39"/>
        <v>0</v>
      </c>
      <c r="T159" t="b">
        <f t="shared" si="40"/>
        <v>0</v>
      </c>
      <c r="U159" s="3">
        <f t="shared" si="34"/>
        <v>0</v>
      </c>
      <c r="V159" s="3">
        <f t="shared" si="41"/>
        <v>0</v>
      </c>
      <c r="W159" s="3">
        <f t="shared" si="42"/>
        <v>0</v>
      </c>
      <c r="X159" s="3">
        <f t="shared" si="35"/>
        <v>0</v>
      </c>
      <c r="Y159" s="3">
        <v>0</v>
      </c>
      <c r="Z159" s="3">
        <f t="shared" si="36"/>
        <v>36</v>
      </c>
      <c r="AA159" s="3">
        <f t="shared" si="37"/>
        <v>3.5999999999999997E-2</v>
      </c>
      <c r="AB159" t="b">
        <f t="shared" si="38"/>
        <v>1</v>
      </c>
      <c r="AC159">
        <v>3</v>
      </c>
      <c r="AD159" t="str">
        <f>VLOOKUP(C159,'Feedstock source'!$A$1:$B$8,2,FALSE)</f>
        <v>sludge</v>
      </c>
      <c r="AE159" t="str">
        <f>VLOOKUP($F159,'PAHs abbreviations'!$A$2:$B$17,2,FALSE)</f>
        <v>B(a)A</v>
      </c>
    </row>
    <row r="160" spans="1:31">
      <c r="A160" t="s">
        <v>131</v>
      </c>
      <c r="B160" t="s">
        <v>131</v>
      </c>
      <c r="C160" t="s">
        <v>135</v>
      </c>
      <c r="D160">
        <v>600</v>
      </c>
      <c r="E160" s="1" t="s">
        <v>23</v>
      </c>
      <c r="F160" t="s">
        <v>56</v>
      </c>
      <c r="G160" s="1" t="s">
        <v>46</v>
      </c>
      <c r="H160" s="3">
        <v>26</v>
      </c>
      <c r="I160" s="3">
        <f t="shared" si="32"/>
        <v>78</v>
      </c>
      <c r="J160" s="3">
        <v>78</v>
      </c>
      <c r="K160" t="str">
        <f t="shared" si="33"/>
        <v>ng/sample</v>
      </c>
      <c r="L160" s="3" t="s">
        <v>26</v>
      </c>
      <c r="M160" s="3" t="s">
        <v>26</v>
      </c>
      <c r="N160" s="3" t="s">
        <v>26</v>
      </c>
      <c r="O160" s="1" t="s">
        <v>169</v>
      </c>
      <c r="P160" s="1" t="s">
        <v>175</v>
      </c>
      <c r="Q160" s="1" t="s">
        <v>175</v>
      </c>
      <c r="R160" t="b">
        <f>IF(COUNTIF(carcinogens!$A$2:$A$35,F160),TRUE,FALSE)</f>
        <v>1</v>
      </c>
      <c r="S160" t="b">
        <f t="shared" si="39"/>
        <v>0</v>
      </c>
      <c r="T160" t="b">
        <f t="shared" si="40"/>
        <v>0</v>
      </c>
      <c r="U160" s="3">
        <f t="shared" si="34"/>
        <v>0</v>
      </c>
      <c r="V160" s="3">
        <f t="shared" si="41"/>
        <v>0</v>
      </c>
      <c r="W160" s="3">
        <f t="shared" si="42"/>
        <v>0</v>
      </c>
      <c r="X160" s="3">
        <f t="shared" si="35"/>
        <v>0</v>
      </c>
      <c r="Y160" s="3">
        <v>0</v>
      </c>
      <c r="Z160" s="3">
        <f t="shared" si="36"/>
        <v>78</v>
      </c>
      <c r="AA160" s="3">
        <f t="shared" si="37"/>
        <v>7.8E-2</v>
      </c>
      <c r="AB160" t="b">
        <f t="shared" si="38"/>
        <v>1</v>
      </c>
      <c r="AC160">
        <v>3</v>
      </c>
      <c r="AD160" t="str">
        <f>VLOOKUP(C160,'Feedstock source'!$A$1:$B$8,2,FALSE)</f>
        <v>sludge</v>
      </c>
      <c r="AE160" t="str">
        <f>VLOOKUP($F160,'PAHs abbreviations'!$A$2:$B$17,2,FALSE)</f>
        <v>Cry</v>
      </c>
    </row>
    <row r="161" spans="1:31">
      <c r="A161" t="s">
        <v>131</v>
      </c>
      <c r="B161" t="s">
        <v>131</v>
      </c>
      <c r="C161" t="s">
        <v>135</v>
      </c>
      <c r="D161">
        <v>600</v>
      </c>
      <c r="E161" s="1" t="s">
        <v>23</v>
      </c>
      <c r="F161" t="s">
        <v>57</v>
      </c>
      <c r="G161" s="1" t="s">
        <v>46</v>
      </c>
      <c r="H161" s="3" t="s">
        <v>26</v>
      </c>
      <c r="I161" s="3" t="str">
        <f t="shared" si="32"/>
        <v>&lt; 1</v>
      </c>
      <c r="J161" s="3">
        <v>1</v>
      </c>
      <c r="K161" t="str">
        <f t="shared" si="33"/>
        <v>ng/sample</v>
      </c>
      <c r="L161" s="3" t="s">
        <v>26</v>
      </c>
      <c r="M161" s="3" t="s">
        <v>26</v>
      </c>
      <c r="N161" s="3" t="s">
        <v>26</v>
      </c>
      <c r="O161" s="1" t="s">
        <v>169</v>
      </c>
      <c r="P161" s="1" t="s">
        <v>175</v>
      </c>
      <c r="Q161" s="1" t="s">
        <v>175</v>
      </c>
      <c r="R161" t="b">
        <f>IF(COUNTIF(carcinogens!$A$2:$A$35,F161),TRUE,FALSE)</f>
        <v>1</v>
      </c>
      <c r="S161" t="b">
        <f t="shared" si="39"/>
        <v>1</v>
      </c>
      <c r="T161" t="b">
        <f t="shared" si="40"/>
        <v>0</v>
      </c>
      <c r="U161" s="3">
        <f t="shared" si="34"/>
        <v>0</v>
      </c>
      <c r="V161" s="3">
        <f t="shared" si="41"/>
        <v>0</v>
      </c>
      <c r="W161" s="3">
        <f t="shared" si="42"/>
        <v>0</v>
      </c>
      <c r="X161" s="3">
        <f t="shared" si="35"/>
        <v>0</v>
      </c>
      <c r="Y161" s="3">
        <v>0</v>
      </c>
      <c r="Z161" s="3">
        <f t="shared" si="36"/>
        <v>0</v>
      </c>
      <c r="AA161" s="3">
        <f t="shared" si="37"/>
        <v>0</v>
      </c>
      <c r="AB161" t="b">
        <f t="shared" si="38"/>
        <v>1</v>
      </c>
      <c r="AC161">
        <v>3</v>
      </c>
      <c r="AD161" t="str">
        <f>VLOOKUP(C161,'Feedstock source'!$A$1:$B$8,2,FALSE)</f>
        <v>sludge</v>
      </c>
      <c r="AE161" t="str">
        <f>VLOOKUP($F161,'PAHs abbreviations'!$A$2:$B$17,2,FALSE)</f>
        <v>B(b)F</v>
      </c>
    </row>
    <row r="162" spans="1:31">
      <c r="A162" t="s">
        <v>131</v>
      </c>
      <c r="B162" t="s">
        <v>131</v>
      </c>
      <c r="C162" t="s">
        <v>135</v>
      </c>
      <c r="D162">
        <v>600</v>
      </c>
      <c r="E162" s="1" t="s">
        <v>23</v>
      </c>
      <c r="F162" t="s">
        <v>58</v>
      </c>
      <c r="G162" s="1" t="s">
        <v>46</v>
      </c>
      <c r="H162" s="3" t="s">
        <v>26</v>
      </c>
      <c r="I162" s="3" t="str">
        <f t="shared" si="32"/>
        <v>&lt; 1</v>
      </c>
      <c r="J162" s="3">
        <v>1</v>
      </c>
      <c r="K162" t="str">
        <f t="shared" si="33"/>
        <v>ng/sample</v>
      </c>
      <c r="L162" s="3" t="s">
        <v>26</v>
      </c>
      <c r="M162" s="3" t="s">
        <v>26</v>
      </c>
      <c r="N162" s="3" t="s">
        <v>26</v>
      </c>
      <c r="O162" s="1" t="s">
        <v>169</v>
      </c>
      <c r="P162" s="1" t="s">
        <v>175</v>
      </c>
      <c r="Q162" s="1" t="s">
        <v>175</v>
      </c>
      <c r="R162" t="b">
        <f>IF(COUNTIF(carcinogens!$A$2:$A$35,F162),TRUE,FALSE)</f>
        <v>1</v>
      </c>
      <c r="S162" t="b">
        <f t="shared" si="39"/>
        <v>1</v>
      </c>
      <c r="T162" t="b">
        <f t="shared" si="40"/>
        <v>0</v>
      </c>
      <c r="U162" s="3">
        <f t="shared" si="34"/>
        <v>0</v>
      </c>
      <c r="V162" s="3">
        <f t="shared" si="41"/>
        <v>0</v>
      </c>
      <c r="W162" s="3">
        <f t="shared" si="42"/>
        <v>0</v>
      </c>
      <c r="X162" s="3">
        <f t="shared" si="35"/>
        <v>0</v>
      </c>
      <c r="Y162" s="3">
        <v>0</v>
      </c>
      <c r="Z162" s="3">
        <f t="shared" si="36"/>
        <v>0</v>
      </c>
      <c r="AA162" s="3">
        <f t="shared" si="37"/>
        <v>0</v>
      </c>
      <c r="AB162" t="b">
        <f t="shared" si="38"/>
        <v>1</v>
      </c>
      <c r="AC162">
        <v>3</v>
      </c>
      <c r="AD162" t="str">
        <f>VLOOKUP(C162,'Feedstock source'!$A$1:$B$8,2,FALSE)</f>
        <v>sludge</v>
      </c>
      <c r="AE162" t="str">
        <f>VLOOKUP($F162,'PAHs abbreviations'!$A$2:$B$17,2,FALSE)</f>
        <v>B(k)F</v>
      </c>
    </row>
    <row r="163" spans="1:31">
      <c r="A163" t="s">
        <v>131</v>
      </c>
      <c r="B163" t="s">
        <v>131</v>
      </c>
      <c r="C163" t="s">
        <v>135</v>
      </c>
      <c r="D163">
        <v>600</v>
      </c>
      <c r="E163" s="1" t="s">
        <v>23</v>
      </c>
      <c r="F163" t="s">
        <v>59</v>
      </c>
      <c r="G163" s="1" t="s">
        <v>46</v>
      </c>
      <c r="H163" s="3" t="s">
        <v>26</v>
      </c>
      <c r="I163" s="3" t="str">
        <f t="shared" si="32"/>
        <v>&lt; 1</v>
      </c>
      <c r="J163" s="3">
        <v>1</v>
      </c>
      <c r="K163" t="str">
        <f t="shared" si="33"/>
        <v>ng/sample</v>
      </c>
      <c r="L163" s="3" t="s">
        <v>26</v>
      </c>
      <c r="M163" s="3" t="s">
        <v>26</v>
      </c>
      <c r="N163" s="3" t="s">
        <v>26</v>
      </c>
      <c r="O163" s="1" t="s">
        <v>169</v>
      </c>
      <c r="P163" s="1" t="s">
        <v>175</v>
      </c>
      <c r="Q163" s="1" t="s">
        <v>175</v>
      </c>
      <c r="R163" t="b">
        <f>IF(COUNTIF(carcinogens!$A$2:$A$35,F163),TRUE,FALSE)</f>
        <v>1</v>
      </c>
      <c r="S163" t="b">
        <f t="shared" si="39"/>
        <v>1</v>
      </c>
      <c r="T163" t="b">
        <f t="shared" si="40"/>
        <v>0</v>
      </c>
      <c r="U163" s="3">
        <f t="shared" si="34"/>
        <v>0</v>
      </c>
      <c r="V163" s="3">
        <f t="shared" si="41"/>
        <v>0</v>
      </c>
      <c r="W163" s="3">
        <f t="shared" si="42"/>
        <v>0</v>
      </c>
      <c r="X163" s="3">
        <f t="shared" si="35"/>
        <v>0</v>
      </c>
      <c r="Y163" s="3">
        <v>0</v>
      </c>
      <c r="Z163" s="3">
        <f t="shared" si="36"/>
        <v>0</v>
      </c>
      <c r="AA163" s="3">
        <f t="shared" si="37"/>
        <v>0</v>
      </c>
      <c r="AB163" t="b">
        <f t="shared" si="38"/>
        <v>1</v>
      </c>
      <c r="AC163">
        <v>3</v>
      </c>
      <c r="AD163" t="str">
        <f>VLOOKUP(C163,'Feedstock source'!$A$1:$B$8,2,FALSE)</f>
        <v>sludge</v>
      </c>
      <c r="AE163" t="str">
        <f>VLOOKUP($F163,'PAHs abbreviations'!$A$2:$B$17,2,FALSE)</f>
        <v>B(a)P</v>
      </c>
    </row>
    <row r="164" spans="1:31">
      <c r="A164" t="s">
        <v>131</v>
      </c>
      <c r="B164" t="s">
        <v>131</v>
      </c>
      <c r="C164" t="s">
        <v>135</v>
      </c>
      <c r="D164">
        <v>600</v>
      </c>
      <c r="E164" s="1" t="s">
        <v>23</v>
      </c>
      <c r="F164" t="s">
        <v>60</v>
      </c>
      <c r="G164" s="1" t="s">
        <v>46</v>
      </c>
      <c r="H164" s="3" t="s">
        <v>26</v>
      </c>
      <c r="I164" s="3" t="str">
        <f t="shared" si="32"/>
        <v>&lt; 1</v>
      </c>
      <c r="J164" s="3">
        <v>1</v>
      </c>
      <c r="K164" t="str">
        <f t="shared" si="33"/>
        <v>ng/sample</v>
      </c>
      <c r="L164" s="3" t="s">
        <v>26</v>
      </c>
      <c r="M164" s="3" t="s">
        <v>26</v>
      </c>
      <c r="N164" s="3" t="s">
        <v>26</v>
      </c>
      <c r="O164" s="1" t="s">
        <v>169</v>
      </c>
      <c r="P164" s="1" t="s">
        <v>175</v>
      </c>
      <c r="Q164" s="1" t="s">
        <v>175</v>
      </c>
      <c r="R164" t="b">
        <f>IF(COUNTIF(carcinogens!$A$2:$A$35,F164),TRUE,FALSE)</f>
        <v>1</v>
      </c>
      <c r="S164" t="b">
        <f t="shared" si="39"/>
        <v>1</v>
      </c>
      <c r="T164" t="b">
        <f t="shared" si="40"/>
        <v>0</v>
      </c>
      <c r="U164" s="3">
        <f t="shared" si="34"/>
        <v>0</v>
      </c>
      <c r="V164" s="3">
        <f t="shared" si="41"/>
        <v>0</v>
      </c>
      <c r="W164" s="3">
        <f t="shared" si="42"/>
        <v>0</v>
      </c>
      <c r="X164" s="3">
        <f t="shared" si="35"/>
        <v>0</v>
      </c>
      <c r="Y164" s="3">
        <v>0</v>
      </c>
      <c r="Z164" s="3">
        <f t="shared" si="36"/>
        <v>0</v>
      </c>
      <c r="AA164" s="3">
        <f t="shared" si="37"/>
        <v>0</v>
      </c>
      <c r="AB164" t="b">
        <f t="shared" si="38"/>
        <v>1</v>
      </c>
      <c r="AC164">
        <v>3</v>
      </c>
      <c r="AD164" t="str">
        <f>VLOOKUP(C164,'Feedstock source'!$A$1:$B$8,2,FALSE)</f>
        <v>sludge</v>
      </c>
      <c r="AE164" t="str">
        <f>VLOOKUP($F164,'PAHs abbreviations'!$A$2:$B$17,2,FALSE)</f>
        <v>IP</v>
      </c>
    </row>
    <row r="165" spans="1:31">
      <c r="A165" t="s">
        <v>131</v>
      </c>
      <c r="B165" t="s">
        <v>131</v>
      </c>
      <c r="C165" t="s">
        <v>135</v>
      </c>
      <c r="D165">
        <v>600</v>
      </c>
      <c r="E165" s="1" t="s">
        <v>23</v>
      </c>
      <c r="F165" t="s">
        <v>61</v>
      </c>
      <c r="G165" s="1" t="s">
        <v>46</v>
      </c>
      <c r="H165" s="3" t="s">
        <v>26</v>
      </c>
      <c r="I165" s="3" t="str">
        <f t="shared" si="32"/>
        <v>&lt; 1</v>
      </c>
      <c r="J165" s="3">
        <v>1</v>
      </c>
      <c r="K165" t="str">
        <f t="shared" si="33"/>
        <v>ng/sample</v>
      </c>
      <c r="L165" s="3" t="s">
        <v>26</v>
      </c>
      <c r="M165" s="3" t="s">
        <v>26</v>
      </c>
      <c r="N165" s="3" t="s">
        <v>26</v>
      </c>
      <c r="O165" s="1" t="s">
        <v>169</v>
      </c>
      <c r="P165" s="1" t="s">
        <v>175</v>
      </c>
      <c r="Q165" s="1" t="s">
        <v>175</v>
      </c>
      <c r="R165" t="b">
        <f>IF(COUNTIF(carcinogens!$A$2:$A$35,F165),TRUE,FALSE)</f>
        <v>1</v>
      </c>
      <c r="S165" t="b">
        <f t="shared" si="39"/>
        <v>1</v>
      </c>
      <c r="T165" t="b">
        <f t="shared" si="40"/>
        <v>0</v>
      </c>
      <c r="U165" s="3">
        <f t="shared" si="34"/>
        <v>0</v>
      </c>
      <c r="V165" s="3">
        <f t="shared" si="41"/>
        <v>0</v>
      </c>
      <c r="W165" s="3">
        <f t="shared" si="42"/>
        <v>0</v>
      </c>
      <c r="X165" s="3">
        <f t="shared" si="35"/>
        <v>0</v>
      </c>
      <c r="Y165" s="3">
        <v>0</v>
      </c>
      <c r="Z165" s="3">
        <f t="shared" si="36"/>
        <v>0</v>
      </c>
      <c r="AA165" s="3">
        <f t="shared" si="37"/>
        <v>0</v>
      </c>
      <c r="AB165" t="b">
        <f t="shared" si="38"/>
        <v>1</v>
      </c>
      <c r="AC165">
        <v>3</v>
      </c>
      <c r="AD165" t="str">
        <f>VLOOKUP(C165,'Feedstock source'!$A$1:$B$8,2,FALSE)</f>
        <v>sludge</v>
      </c>
      <c r="AE165" t="str">
        <f>VLOOKUP($F165,'PAHs abbreviations'!$A$2:$B$17,2,FALSE)</f>
        <v>B(ghi)P</v>
      </c>
    </row>
    <row r="166" spans="1:31">
      <c r="A166" t="s">
        <v>131</v>
      </c>
      <c r="B166" t="s">
        <v>131</v>
      </c>
      <c r="C166" t="s">
        <v>135</v>
      </c>
      <c r="D166">
        <v>600</v>
      </c>
      <c r="E166" s="1" t="s">
        <v>23</v>
      </c>
      <c r="F166" t="s">
        <v>62</v>
      </c>
      <c r="G166" s="1" t="s">
        <v>46</v>
      </c>
      <c r="H166" s="3" t="s">
        <v>26</v>
      </c>
      <c r="I166" s="3" t="str">
        <f t="shared" si="32"/>
        <v>&lt; 1</v>
      </c>
      <c r="J166" s="3">
        <v>1</v>
      </c>
      <c r="K166" t="str">
        <f t="shared" si="33"/>
        <v>ng/sample</v>
      </c>
      <c r="L166" s="3" t="s">
        <v>26</v>
      </c>
      <c r="M166" s="3" t="s">
        <v>26</v>
      </c>
      <c r="N166" s="3" t="s">
        <v>26</v>
      </c>
      <c r="O166" s="1" t="s">
        <v>169</v>
      </c>
      <c r="P166" s="1" t="s">
        <v>175</v>
      </c>
      <c r="Q166" s="1" t="s">
        <v>175</v>
      </c>
      <c r="R166" t="b">
        <f>IF(COUNTIF(carcinogens!$A$2:$A$35,F166),TRUE,FALSE)</f>
        <v>1</v>
      </c>
      <c r="S166" t="b">
        <f t="shared" si="39"/>
        <v>1</v>
      </c>
      <c r="T166" t="b">
        <f t="shared" si="40"/>
        <v>0</v>
      </c>
      <c r="U166" s="3">
        <f t="shared" si="34"/>
        <v>0</v>
      </c>
      <c r="V166" s="3">
        <f t="shared" si="41"/>
        <v>0</v>
      </c>
      <c r="W166" s="3">
        <f t="shared" si="42"/>
        <v>0</v>
      </c>
      <c r="X166" s="3">
        <f t="shared" si="35"/>
        <v>0</v>
      </c>
      <c r="Y166" s="3">
        <v>0</v>
      </c>
      <c r="Z166" s="3">
        <f t="shared" si="36"/>
        <v>0</v>
      </c>
      <c r="AA166" s="3">
        <f t="shared" si="37"/>
        <v>0</v>
      </c>
      <c r="AB166" t="b">
        <f t="shared" si="38"/>
        <v>1</v>
      </c>
      <c r="AC166">
        <v>3</v>
      </c>
      <c r="AD166" t="str">
        <f>VLOOKUP(C166,'Feedstock source'!$A$1:$B$8,2,FALSE)</f>
        <v>sludge</v>
      </c>
      <c r="AE166" t="str">
        <f>VLOOKUP($F166,'PAHs abbreviations'!$A$2:$B$17,2,FALSE)</f>
        <v>DB(ah)A</v>
      </c>
    </row>
    <row r="167" spans="1:31">
      <c r="A167" t="s">
        <v>132</v>
      </c>
      <c r="B167" t="s">
        <v>132</v>
      </c>
      <c r="C167" t="s">
        <v>135</v>
      </c>
      <c r="D167">
        <v>700</v>
      </c>
      <c r="E167" s="1" t="s">
        <v>23</v>
      </c>
      <c r="F167" t="s">
        <v>77</v>
      </c>
      <c r="G167" s="1" t="s">
        <v>76</v>
      </c>
      <c r="H167" s="3" t="s">
        <v>99</v>
      </c>
      <c r="I167" s="3" t="str">
        <f t="shared" si="32"/>
        <v>&lt; 0.5</v>
      </c>
      <c r="J167" s="3" t="str">
        <f t="shared" ref="J167:J198" si="43">I167</f>
        <v>&lt; 0.5</v>
      </c>
      <c r="K167" t="str">
        <f t="shared" si="33"/>
        <v>pg/sample</v>
      </c>
      <c r="L167" s="3" t="s">
        <v>99</v>
      </c>
      <c r="O167" s="1" t="s">
        <v>169</v>
      </c>
      <c r="P167" s="1" t="s">
        <v>175</v>
      </c>
      <c r="Q167" s="1" t="s">
        <v>175</v>
      </c>
      <c r="R167" t="b">
        <f>IF(COUNTIF(carcinogens!$A$2:$A$35,F167),TRUE,FALSE)</f>
        <v>1</v>
      </c>
      <c r="S167" t="b">
        <f t="shared" si="39"/>
        <v>1</v>
      </c>
      <c r="T167" t="b">
        <f t="shared" ref="T167:T198" si="44">IF(ISNUMBER(I167),FALSE,TRUE)</f>
        <v>1</v>
      </c>
      <c r="U167" s="3">
        <f t="shared" si="34"/>
        <v>0</v>
      </c>
      <c r="X167" s="3">
        <f t="shared" si="35"/>
        <v>0</v>
      </c>
      <c r="Y167" s="3">
        <v>0</v>
      </c>
      <c r="Z167" s="3">
        <f t="shared" si="36"/>
        <v>0</v>
      </c>
      <c r="AA167" s="3">
        <f t="shared" si="37"/>
        <v>0</v>
      </c>
      <c r="AB167" t="b">
        <f t="shared" si="38"/>
        <v>1</v>
      </c>
      <c r="AC167">
        <v>1</v>
      </c>
      <c r="AD167" t="str">
        <f>VLOOKUP(C167,'Feedstock source'!$A$1:$B$8,2,FALSE)</f>
        <v>sludge</v>
      </c>
      <c r="AE167" t="e">
        <f>VLOOKUP($F167,'PAHs abbreviations'!$A$2:$B$17,2,FALSE)</f>
        <v>#N/A</v>
      </c>
    </row>
    <row r="168" spans="1:31">
      <c r="A168" t="s">
        <v>132</v>
      </c>
      <c r="B168" t="s">
        <v>132</v>
      </c>
      <c r="C168" t="s">
        <v>135</v>
      </c>
      <c r="D168">
        <v>700</v>
      </c>
      <c r="E168" s="1" t="s">
        <v>23</v>
      </c>
      <c r="F168" t="s">
        <v>79</v>
      </c>
      <c r="G168" s="1" t="s">
        <v>76</v>
      </c>
      <c r="H168" s="3" t="s">
        <v>99</v>
      </c>
      <c r="I168" s="3" t="str">
        <f t="shared" si="32"/>
        <v>&lt; 0.5</v>
      </c>
      <c r="J168" s="3" t="str">
        <f t="shared" si="43"/>
        <v>&lt; 0.5</v>
      </c>
      <c r="K168" t="str">
        <f t="shared" si="33"/>
        <v>pg/sample</v>
      </c>
      <c r="L168" s="3" t="s">
        <v>99</v>
      </c>
      <c r="O168" s="1" t="s">
        <v>169</v>
      </c>
      <c r="P168" s="1" t="s">
        <v>175</v>
      </c>
      <c r="Q168" s="1" t="s">
        <v>175</v>
      </c>
      <c r="R168" t="b">
        <f>IF(COUNTIF(carcinogens!$A$2:$A$35,F168),TRUE,FALSE)</f>
        <v>1</v>
      </c>
      <c r="S168" t="b">
        <f t="shared" si="39"/>
        <v>1</v>
      </c>
      <c r="T168" t="b">
        <f t="shared" si="44"/>
        <v>1</v>
      </c>
      <c r="U168" s="3">
        <f t="shared" si="34"/>
        <v>0</v>
      </c>
      <c r="X168" s="3">
        <f t="shared" si="35"/>
        <v>0</v>
      </c>
      <c r="Y168" s="3">
        <v>0</v>
      </c>
      <c r="Z168" s="3">
        <f t="shared" si="36"/>
        <v>0</v>
      </c>
      <c r="AA168" s="3">
        <f t="shared" si="37"/>
        <v>0</v>
      </c>
      <c r="AB168" t="b">
        <f t="shared" si="38"/>
        <v>1</v>
      </c>
      <c r="AC168">
        <v>1</v>
      </c>
      <c r="AD168" t="str">
        <f>VLOOKUP(C168,'Feedstock source'!$A$1:$B$8,2,FALSE)</f>
        <v>sludge</v>
      </c>
      <c r="AE168" t="e">
        <f>VLOOKUP($F168,'PAHs abbreviations'!$A$2:$B$17,2,FALSE)</f>
        <v>#N/A</v>
      </c>
    </row>
    <row r="169" spans="1:31">
      <c r="A169" t="s">
        <v>132</v>
      </c>
      <c r="B169" t="s">
        <v>132</v>
      </c>
      <c r="C169" t="s">
        <v>135</v>
      </c>
      <c r="D169">
        <v>700</v>
      </c>
      <c r="E169" s="1" t="s">
        <v>23</v>
      </c>
      <c r="F169" t="s">
        <v>80</v>
      </c>
      <c r="G169" s="1" t="s">
        <v>76</v>
      </c>
      <c r="H169" s="3" t="s">
        <v>99</v>
      </c>
      <c r="I169" s="3" t="str">
        <f t="shared" si="32"/>
        <v>&lt; 0.5</v>
      </c>
      <c r="J169" s="3" t="str">
        <f t="shared" si="43"/>
        <v>&lt; 0.5</v>
      </c>
      <c r="K169" t="str">
        <f t="shared" si="33"/>
        <v>pg/sample</v>
      </c>
      <c r="L169" s="3" t="s">
        <v>99</v>
      </c>
      <c r="O169" s="1" t="s">
        <v>169</v>
      </c>
      <c r="P169" s="1" t="s">
        <v>175</v>
      </c>
      <c r="Q169" s="1" t="s">
        <v>175</v>
      </c>
      <c r="R169" t="b">
        <f>IF(COUNTIF(carcinogens!$A$2:$A$35,F169),TRUE,FALSE)</f>
        <v>1</v>
      </c>
      <c r="S169" t="b">
        <f t="shared" si="39"/>
        <v>1</v>
      </c>
      <c r="T169" t="b">
        <f t="shared" si="44"/>
        <v>1</v>
      </c>
      <c r="U169" s="3">
        <f t="shared" si="34"/>
        <v>0</v>
      </c>
      <c r="X169" s="3">
        <f t="shared" si="35"/>
        <v>0</v>
      </c>
      <c r="Y169" s="3">
        <v>0</v>
      </c>
      <c r="Z169" s="3">
        <f t="shared" si="36"/>
        <v>0</v>
      </c>
      <c r="AA169" s="3">
        <f t="shared" si="37"/>
        <v>0</v>
      </c>
      <c r="AB169" t="b">
        <f t="shared" si="38"/>
        <v>1</v>
      </c>
      <c r="AC169">
        <v>1</v>
      </c>
      <c r="AD169" t="str">
        <f>VLOOKUP(C169,'Feedstock source'!$A$1:$B$8,2,FALSE)</f>
        <v>sludge</v>
      </c>
      <c r="AE169" t="e">
        <f>VLOOKUP($F169,'PAHs abbreviations'!$A$2:$B$17,2,FALSE)</f>
        <v>#N/A</v>
      </c>
    </row>
    <row r="170" spans="1:31">
      <c r="A170" t="s">
        <v>132</v>
      </c>
      <c r="B170" t="s">
        <v>132</v>
      </c>
      <c r="C170" t="s">
        <v>135</v>
      </c>
      <c r="D170">
        <v>700</v>
      </c>
      <c r="E170" s="1" t="s">
        <v>23</v>
      </c>
      <c r="F170" t="s">
        <v>81</v>
      </c>
      <c r="G170" s="1" t="s">
        <v>76</v>
      </c>
      <c r="H170" s="3" t="s">
        <v>99</v>
      </c>
      <c r="I170" s="3" t="str">
        <f t="shared" si="32"/>
        <v>&lt; 0.5</v>
      </c>
      <c r="J170" s="3" t="str">
        <f t="shared" si="43"/>
        <v>&lt; 0.5</v>
      </c>
      <c r="K170" t="str">
        <f t="shared" si="33"/>
        <v>pg/sample</v>
      </c>
      <c r="L170" s="3" t="s">
        <v>99</v>
      </c>
      <c r="O170" s="1" t="s">
        <v>169</v>
      </c>
      <c r="P170" s="1" t="s">
        <v>175</v>
      </c>
      <c r="Q170" s="1" t="s">
        <v>175</v>
      </c>
      <c r="R170" t="b">
        <f>IF(COUNTIF(carcinogens!$A$2:$A$35,F170),TRUE,FALSE)</f>
        <v>1</v>
      </c>
      <c r="S170" t="b">
        <f t="shared" si="39"/>
        <v>1</v>
      </c>
      <c r="T170" t="b">
        <f t="shared" si="44"/>
        <v>1</v>
      </c>
      <c r="U170" s="3">
        <f t="shared" si="34"/>
        <v>0</v>
      </c>
      <c r="X170" s="3">
        <f t="shared" si="35"/>
        <v>0</v>
      </c>
      <c r="Y170" s="3">
        <v>0</v>
      </c>
      <c r="Z170" s="3">
        <f t="shared" si="36"/>
        <v>0</v>
      </c>
      <c r="AA170" s="3">
        <f t="shared" si="37"/>
        <v>0</v>
      </c>
      <c r="AB170" t="b">
        <f t="shared" si="38"/>
        <v>1</v>
      </c>
      <c r="AC170">
        <v>1</v>
      </c>
      <c r="AD170" t="str">
        <f>VLOOKUP(C170,'Feedstock source'!$A$1:$B$8,2,FALSE)</f>
        <v>sludge</v>
      </c>
      <c r="AE170" t="e">
        <f>VLOOKUP($F170,'PAHs abbreviations'!$A$2:$B$17,2,FALSE)</f>
        <v>#N/A</v>
      </c>
    </row>
    <row r="171" spans="1:31">
      <c r="A171" t="s">
        <v>132</v>
      </c>
      <c r="B171" t="s">
        <v>132</v>
      </c>
      <c r="C171" t="s">
        <v>135</v>
      </c>
      <c r="D171">
        <v>700</v>
      </c>
      <c r="E171" s="1" t="s">
        <v>23</v>
      </c>
      <c r="F171" t="s">
        <v>82</v>
      </c>
      <c r="G171" s="1" t="s">
        <v>76</v>
      </c>
      <c r="H171" s="3" t="s">
        <v>99</v>
      </c>
      <c r="I171" s="3" t="str">
        <f t="shared" si="32"/>
        <v>&lt; 0.5</v>
      </c>
      <c r="J171" s="3" t="str">
        <f t="shared" si="43"/>
        <v>&lt; 0.5</v>
      </c>
      <c r="K171" t="str">
        <f t="shared" si="33"/>
        <v>pg/sample</v>
      </c>
      <c r="L171" s="3" t="s">
        <v>99</v>
      </c>
      <c r="O171" s="1" t="s">
        <v>169</v>
      </c>
      <c r="P171" s="1" t="s">
        <v>175</v>
      </c>
      <c r="Q171" s="1" t="s">
        <v>175</v>
      </c>
      <c r="R171" t="b">
        <f>IF(COUNTIF(carcinogens!$A$2:$A$35,F171),TRUE,FALSE)</f>
        <v>1</v>
      </c>
      <c r="S171" t="b">
        <f t="shared" si="39"/>
        <v>1</v>
      </c>
      <c r="T171" t="b">
        <f t="shared" si="44"/>
        <v>1</v>
      </c>
      <c r="U171" s="3">
        <f t="shared" si="34"/>
        <v>0</v>
      </c>
      <c r="X171" s="3">
        <f t="shared" si="35"/>
        <v>0</v>
      </c>
      <c r="Y171" s="3">
        <v>0</v>
      </c>
      <c r="Z171" s="3">
        <f t="shared" si="36"/>
        <v>0</v>
      </c>
      <c r="AA171" s="3">
        <f t="shared" si="37"/>
        <v>0</v>
      </c>
      <c r="AB171" t="b">
        <f t="shared" si="38"/>
        <v>1</v>
      </c>
      <c r="AC171">
        <v>1</v>
      </c>
      <c r="AD171" t="str">
        <f>VLOOKUP(C171,'Feedstock source'!$A$1:$B$8,2,FALSE)</f>
        <v>sludge</v>
      </c>
      <c r="AE171" t="e">
        <f>VLOOKUP($F171,'PAHs abbreviations'!$A$2:$B$17,2,FALSE)</f>
        <v>#N/A</v>
      </c>
    </row>
    <row r="172" spans="1:31">
      <c r="A172" t="s">
        <v>132</v>
      </c>
      <c r="B172" t="s">
        <v>132</v>
      </c>
      <c r="C172" t="s">
        <v>135</v>
      </c>
      <c r="D172">
        <v>700</v>
      </c>
      <c r="E172" s="1" t="s">
        <v>23</v>
      </c>
      <c r="F172" t="s">
        <v>83</v>
      </c>
      <c r="G172" s="1" t="s">
        <v>76</v>
      </c>
      <c r="H172" s="3" t="s">
        <v>148</v>
      </c>
      <c r="I172" s="3" t="str">
        <f t="shared" si="32"/>
        <v>&lt; 2.5</v>
      </c>
      <c r="J172" s="3" t="str">
        <f t="shared" si="43"/>
        <v>&lt; 2.5</v>
      </c>
      <c r="K172" t="str">
        <f t="shared" si="33"/>
        <v>pg/sample</v>
      </c>
      <c r="L172" s="3" t="s">
        <v>148</v>
      </c>
      <c r="O172" s="1" t="s">
        <v>169</v>
      </c>
      <c r="P172" s="1" t="s">
        <v>175</v>
      </c>
      <c r="Q172" s="1" t="s">
        <v>175</v>
      </c>
      <c r="R172" t="b">
        <f>IF(COUNTIF(carcinogens!$A$2:$A$35,F172),TRUE,FALSE)</f>
        <v>1</v>
      </c>
      <c r="S172" t="b">
        <f t="shared" si="39"/>
        <v>1</v>
      </c>
      <c r="T172" t="b">
        <f t="shared" si="44"/>
        <v>1</v>
      </c>
      <c r="U172" s="3">
        <f t="shared" si="34"/>
        <v>0</v>
      </c>
      <c r="X172" s="3">
        <f t="shared" si="35"/>
        <v>0</v>
      </c>
      <c r="Y172" s="3">
        <v>0</v>
      </c>
      <c r="Z172" s="3">
        <f t="shared" si="36"/>
        <v>0</v>
      </c>
      <c r="AA172" s="3">
        <f t="shared" si="37"/>
        <v>0</v>
      </c>
      <c r="AB172" t="b">
        <f t="shared" si="38"/>
        <v>1</v>
      </c>
      <c r="AC172">
        <v>1</v>
      </c>
      <c r="AD172" t="str">
        <f>VLOOKUP(C172,'Feedstock source'!$A$1:$B$8,2,FALSE)</f>
        <v>sludge</v>
      </c>
      <c r="AE172" t="e">
        <f>VLOOKUP($F172,'PAHs abbreviations'!$A$2:$B$17,2,FALSE)</f>
        <v>#N/A</v>
      </c>
    </row>
    <row r="173" spans="1:31">
      <c r="A173" t="s">
        <v>132</v>
      </c>
      <c r="B173" t="s">
        <v>132</v>
      </c>
      <c r="C173" t="s">
        <v>135</v>
      </c>
      <c r="D173">
        <v>700</v>
      </c>
      <c r="E173" s="1" t="s">
        <v>23</v>
      </c>
      <c r="F173" t="s">
        <v>84</v>
      </c>
      <c r="G173" s="1" t="s">
        <v>76</v>
      </c>
      <c r="H173" s="3" t="s">
        <v>149</v>
      </c>
      <c r="I173" s="3" t="str">
        <f t="shared" si="32"/>
        <v>&lt; 5.0</v>
      </c>
      <c r="J173" s="3" t="str">
        <f t="shared" si="43"/>
        <v>&lt; 5.0</v>
      </c>
      <c r="K173" t="str">
        <f t="shared" si="33"/>
        <v>pg/sample</v>
      </c>
      <c r="L173" s="3" t="s">
        <v>149</v>
      </c>
      <c r="O173" s="1" t="s">
        <v>169</v>
      </c>
      <c r="P173" s="1" t="s">
        <v>175</v>
      </c>
      <c r="Q173" s="1" t="s">
        <v>175</v>
      </c>
      <c r="R173" t="b">
        <f>IF(COUNTIF(carcinogens!$A$2:$A$35,F173),TRUE,FALSE)</f>
        <v>1</v>
      </c>
      <c r="S173" t="b">
        <f t="shared" si="39"/>
        <v>1</v>
      </c>
      <c r="T173" t="b">
        <f t="shared" si="44"/>
        <v>1</v>
      </c>
      <c r="U173" s="3">
        <f t="shared" si="34"/>
        <v>0</v>
      </c>
      <c r="X173" s="3">
        <f t="shared" si="35"/>
        <v>0</v>
      </c>
      <c r="Y173" s="3">
        <v>0</v>
      </c>
      <c r="Z173" s="3">
        <f t="shared" si="36"/>
        <v>0</v>
      </c>
      <c r="AA173" s="3">
        <f t="shared" si="37"/>
        <v>0</v>
      </c>
      <c r="AB173" t="b">
        <f t="shared" si="38"/>
        <v>1</v>
      </c>
      <c r="AC173">
        <v>1</v>
      </c>
      <c r="AD173" t="str">
        <f>VLOOKUP(C173,'Feedstock source'!$A$1:$B$8,2,FALSE)</f>
        <v>sludge</v>
      </c>
      <c r="AE173" t="e">
        <f>VLOOKUP($F173,'PAHs abbreviations'!$A$2:$B$17,2,FALSE)</f>
        <v>#N/A</v>
      </c>
    </row>
    <row r="174" spans="1:31">
      <c r="A174" t="s">
        <v>132</v>
      </c>
      <c r="B174" t="s">
        <v>132</v>
      </c>
      <c r="C174" t="s">
        <v>135</v>
      </c>
      <c r="D174">
        <v>700</v>
      </c>
      <c r="E174" s="1" t="s">
        <v>23</v>
      </c>
      <c r="F174" t="s">
        <v>85</v>
      </c>
      <c r="G174" s="1" t="s">
        <v>76</v>
      </c>
      <c r="H174" s="3" t="s">
        <v>99</v>
      </c>
      <c r="I174" s="3" t="str">
        <f t="shared" si="32"/>
        <v>&lt; 0.5</v>
      </c>
      <c r="J174" s="3" t="str">
        <f t="shared" si="43"/>
        <v>&lt; 0.5</v>
      </c>
      <c r="K174" t="str">
        <f t="shared" si="33"/>
        <v>pg/sample</v>
      </c>
      <c r="L174" s="3" t="s">
        <v>99</v>
      </c>
      <c r="O174" s="1" t="s">
        <v>169</v>
      </c>
      <c r="P174" s="1" t="s">
        <v>175</v>
      </c>
      <c r="Q174" s="1" t="s">
        <v>175</v>
      </c>
      <c r="R174" t="b">
        <f>IF(COUNTIF(carcinogens!$A$2:$A$35,F174),TRUE,FALSE)</f>
        <v>1</v>
      </c>
      <c r="S174" t="b">
        <f t="shared" si="39"/>
        <v>1</v>
      </c>
      <c r="T174" t="b">
        <f t="shared" si="44"/>
        <v>1</v>
      </c>
      <c r="U174" s="3">
        <f t="shared" si="34"/>
        <v>0</v>
      </c>
      <c r="X174" s="3">
        <f t="shared" si="35"/>
        <v>0</v>
      </c>
      <c r="Y174" s="3">
        <v>0</v>
      </c>
      <c r="Z174" s="3">
        <f t="shared" si="36"/>
        <v>0</v>
      </c>
      <c r="AA174" s="3">
        <f t="shared" si="37"/>
        <v>0</v>
      </c>
      <c r="AB174" t="b">
        <f t="shared" si="38"/>
        <v>1</v>
      </c>
      <c r="AC174">
        <v>1</v>
      </c>
      <c r="AD174" t="str">
        <f>VLOOKUP(C174,'Feedstock source'!$A$1:$B$8,2,FALSE)</f>
        <v>sludge</v>
      </c>
      <c r="AE174" t="e">
        <f>VLOOKUP($F174,'PAHs abbreviations'!$A$2:$B$17,2,FALSE)</f>
        <v>#N/A</v>
      </c>
    </row>
    <row r="175" spans="1:31">
      <c r="A175" t="s">
        <v>132</v>
      </c>
      <c r="B175" t="s">
        <v>132</v>
      </c>
      <c r="C175" t="s">
        <v>135</v>
      </c>
      <c r="D175">
        <v>700</v>
      </c>
      <c r="E175" s="1" t="s">
        <v>23</v>
      </c>
      <c r="F175" t="s">
        <v>86</v>
      </c>
      <c r="G175" s="1" t="s">
        <v>76</v>
      </c>
      <c r="H175" s="3" t="s">
        <v>99</v>
      </c>
      <c r="I175" s="3" t="str">
        <f t="shared" si="32"/>
        <v>&lt; 0.5</v>
      </c>
      <c r="J175" s="3" t="str">
        <f t="shared" si="43"/>
        <v>&lt; 0.5</v>
      </c>
      <c r="K175" t="str">
        <f t="shared" si="33"/>
        <v>pg/sample</v>
      </c>
      <c r="L175" s="3" t="s">
        <v>99</v>
      </c>
      <c r="O175" s="1" t="s">
        <v>169</v>
      </c>
      <c r="P175" s="1" t="s">
        <v>175</v>
      </c>
      <c r="Q175" s="1" t="s">
        <v>175</v>
      </c>
      <c r="R175" t="b">
        <f>IF(COUNTIF(carcinogens!$A$2:$A$35,F175),TRUE,FALSE)</f>
        <v>1</v>
      </c>
      <c r="S175" t="b">
        <f t="shared" si="39"/>
        <v>1</v>
      </c>
      <c r="T175" t="b">
        <f t="shared" si="44"/>
        <v>1</v>
      </c>
      <c r="U175" s="3">
        <f t="shared" si="34"/>
        <v>0</v>
      </c>
      <c r="X175" s="3">
        <f t="shared" si="35"/>
        <v>0</v>
      </c>
      <c r="Y175" s="3">
        <v>0</v>
      </c>
      <c r="Z175" s="3">
        <f t="shared" si="36"/>
        <v>0</v>
      </c>
      <c r="AA175" s="3">
        <f t="shared" si="37"/>
        <v>0</v>
      </c>
      <c r="AB175" t="b">
        <f t="shared" si="38"/>
        <v>1</v>
      </c>
      <c r="AC175">
        <v>1</v>
      </c>
      <c r="AD175" t="str">
        <f>VLOOKUP(C175,'Feedstock source'!$A$1:$B$8,2,FALSE)</f>
        <v>sludge</v>
      </c>
      <c r="AE175" t="e">
        <f>VLOOKUP($F175,'PAHs abbreviations'!$A$2:$B$17,2,FALSE)</f>
        <v>#N/A</v>
      </c>
    </row>
    <row r="176" spans="1:31">
      <c r="A176" t="s">
        <v>132</v>
      </c>
      <c r="B176" t="s">
        <v>132</v>
      </c>
      <c r="C176" t="s">
        <v>135</v>
      </c>
      <c r="D176">
        <v>700</v>
      </c>
      <c r="E176" s="1" t="s">
        <v>23</v>
      </c>
      <c r="F176" t="s">
        <v>87</v>
      </c>
      <c r="G176" s="1" t="s">
        <v>76</v>
      </c>
      <c r="H176" s="3" t="s">
        <v>99</v>
      </c>
      <c r="I176" s="3" t="str">
        <f t="shared" si="32"/>
        <v>&lt; 0.5</v>
      </c>
      <c r="J176" s="3" t="str">
        <f t="shared" si="43"/>
        <v>&lt; 0.5</v>
      </c>
      <c r="K176" t="str">
        <f t="shared" si="33"/>
        <v>pg/sample</v>
      </c>
      <c r="L176" s="3" t="s">
        <v>99</v>
      </c>
      <c r="O176" s="1" t="s">
        <v>169</v>
      </c>
      <c r="P176" s="1" t="s">
        <v>175</v>
      </c>
      <c r="Q176" s="1" t="s">
        <v>175</v>
      </c>
      <c r="R176" t="b">
        <f>IF(COUNTIF(carcinogens!$A$2:$A$35,F176),TRUE,FALSE)</f>
        <v>1</v>
      </c>
      <c r="S176" t="b">
        <f t="shared" si="39"/>
        <v>1</v>
      </c>
      <c r="T176" t="b">
        <f t="shared" si="44"/>
        <v>1</v>
      </c>
      <c r="U176" s="3">
        <f t="shared" si="34"/>
        <v>0</v>
      </c>
      <c r="X176" s="3">
        <f t="shared" si="35"/>
        <v>0</v>
      </c>
      <c r="Y176" s="3">
        <v>0</v>
      </c>
      <c r="Z176" s="3">
        <f t="shared" si="36"/>
        <v>0</v>
      </c>
      <c r="AA176" s="3">
        <f t="shared" si="37"/>
        <v>0</v>
      </c>
      <c r="AB176" t="b">
        <f t="shared" si="38"/>
        <v>1</v>
      </c>
      <c r="AC176">
        <v>1</v>
      </c>
      <c r="AD176" t="str">
        <f>VLOOKUP(C176,'Feedstock source'!$A$1:$B$8,2,FALSE)</f>
        <v>sludge</v>
      </c>
      <c r="AE176" t="e">
        <f>VLOOKUP($F176,'PAHs abbreviations'!$A$2:$B$17,2,FALSE)</f>
        <v>#N/A</v>
      </c>
    </row>
    <row r="177" spans="1:31">
      <c r="A177" t="s">
        <v>132</v>
      </c>
      <c r="B177" t="s">
        <v>132</v>
      </c>
      <c r="C177" t="s">
        <v>135</v>
      </c>
      <c r="D177">
        <v>700</v>
      </c>
      <c r="E177" s="1" t="s">
        <v>23</v>
      </c>
      <c r="F177" t="s">
        <v>88</v>
      </c>
      <c r="G177" s="1" t="s">
        <v>76</v>
      </c>
      <c r="H177" s="3" t="s">
        <v>99</v>
      </c>
      <c r="I177" s="3" t="str">
        <f t="shared" si="32"/>
        <v>&lt; 0.5</v>
      </c>
      <c r="J177" s="3" t="str">
        <f t="shared" si="43"/>
        <v>&lt; 0.5</v>
      </c>
      <c r="K177" t="str">
        <f t="shared" si="33"/>
        <v>pg/sample</v>
      </c>
      <c r="L177" s="3" t="s">
        <v>99</v>
      </c>
      <c r="O177" s="1" t="s">
        <v>169</v>
      </c>
      <c r="P177" s="1" t="s">
        <v>175</v>
      </c>
      <c r="Q177" s="1" t="s">
        <v>175</v>
      </c>
      <c r="R177" t="b">
        <f>IF(COUNTIF(carcinogens!$A$2:$A$35,F177),TRUE,FALSE)</f>
        <v>1</v>
      </c>
      <c r="S177" t="b">
        <f t="shared" si="39"/>
        <v>1</v>
      </c>
      <c r="T177" t="b">
        <f t="shared" si="44"/>
        <v>1</v>
      </c>
      <c r="U177" s="3">
        <f t="shared" si="34"/>
        <v>0</v>
      </c>
      <c r="X177" s="3">
        <f t="shared" si="35"/>
        <v>0</v>
      </c>
      <c r="Y177" s="3">
        <v>0</v>
      </c>
      <c r="Z177" s="3">
        <f t="shared" si="36"/>
        <v>0</v>
      </c>
      <c r="AA177" s="3">
        <f t="shared" si="37"/>
        <v>0</v>
      </c>
      <c r="AB177" t="b">
        <f t="shared" si="38"/>
        <v>1</v>
      </c>
      <c r="AC177">
        <v>1</v>
      </c>
      <c r="AD177" t="str">
        <f>VLOOKUP(C177,'Feedstock source'!$A$1:$B$8,2,FALSE)</f>
        <v>sludge</v>
      </c>
      <c r="AE177" t="e">
        <f>VLOOKUP($F177,'PAHs abbreviations'!$A$2:$B$17,2,FALSE)</f>
        <v>#N/A</v>
      </c>
    </row>
    <row r="178" spans="1:31">
      <c r="A178" t="s">
        <v>132</v>
      </c>
      <c r="B178" t="s">
        <v>132</v>
      </c>
      <c r="C178" t="s">
        <v>135</v>
      </c>
      <c r="D178">
        <v>700</v>
      </c>
      <c r="E178" s="1" t="s">
        <v>23</v>
      </c>
      <c r="F178" t="s">
        <v>89</v>
      </c>
      <c r="G178" s="1" t="s">
        <v>76</v>
      </c>
      <c r="H178" s="3" t="s">
        <v>99</v>
      </c>
      <c r="I178" s="3" t="str">
        <f t="shared" si="32"/>
        <v>&lt; 0.5</v>
      </c>
      <c r="J178" s="3" t="str">
        <f t="shared" si="43"/>
        <v>&lt; 0.5</v>
      </c>
      <c r="K178" t="str">
        <f t="shared" si="33"/>
        <v>pg/sample</v>
      </c>
      <c r="L178" s="3" t="s">
        <v>99</v>
      </c>
      <c r="O178" s="1" t="s">
        <v>169</v>
      </c>
      <c r="P178" s="1" t="s">
        <v>175</v>
      </c>
      <c r="Q178" s="1" t="s">
        <v>175</v>
      </c>
      <c r="R178" t="b">
        <f>IF(COUNTIF(carcinogens!$A$2:$A$35,F178),TRUE,FALSE)</f>
        <v>1</v>
      </c>
      <c r="S178" t="b">
        <f t="shared" si="39"/>
        <v>1</v>
      </c>
      <c r="T178" t="b">
        <f t="shared" si="44"/>
        <v>1</v>
      </c>
      <c r="U178" s="3">
        <f t="shared" si="34"/>
        <v>0</v>
      </c>
      <c r="X178" s="3">
        <f t="shared" si="35"/>
        <v>0</v>
      </c>
      <c r="Y178" s="3">
        <v>0</v>
      </c>
      <c r="Z178" s="3">
        <f t="shared" si="36"/>
        <v>0</v>
      </c>
      <c r="AA178" s="3">
        <f t="shared" si="37"/>
        <v>0</v>
      </c>
      <c r="AB178" t="b">
        <f t="shared" si="38"/>
        <v>1</v>
      </c>
      <c r="AC178">
        <v>1</v>
      </c>
      <c r="AD178" t="str">
        <f>VLOOKUP(C178,'Feedstock source'!$A$1:$B$8,2,FALSE)</f>
        <v>sludge</v>
      </c>
      <c r="AE178" t="e">
        <f>VLOOKUP($F178,'PAHs abbreviations'!$A$2:$B$17,2,FALSE)</f>
        <v>#N/A</v>
      </c>
    </row>
    <row r="179" spans="1:31">
      <c r="A179" t="s">
        <v>132</v>
      </c>
      <c r="B179" t="s">
        <v>132</v>
      </c>
      <c r="C179" t="s">
        <v>135</v>
      </c>
      <c r="D179">
        <v>700</v>
      </c>
      <c r="E179" s="1" t="s">
        <v>23</v>
      </c>
      <c r="F179" t="s">
        <v>90</v>
      </c>
      <c r="G179" s="1" t="s">
        <v>76</v>
      </c>
      <c r="H179" s="3" t="s">
        <v>99</v>
      </c>
      <c r="I179" s="3" t="str">
        <f t="shared" si="32"/>
        <v>&lt; 0.5</v>
      </c>
      <c r="J179" s="3" t="str">
        <f t="shared" si="43"/>
        <v>&lt; 0.5</v>
      </c>
      <c r="K179" t="str">
        <f t="shared" si="33"/>
        <v>pg/sample</v>
      </c>
      <c r="L179" s="3" t="s">
        <v>99</v>
      </c>
      <c r="O179" s="1" t="s">
        <v>169</v>
      </c>
      <c r="P179" s="1" t="s">
        <v>175</v>
      </c>
      <c r="Q179" s="1" t="s">
        <v>175</v>
      </c>
      <c r="R179" t="b">
        <f>IF(COUNTIF(carcinogens!$A$2:$A$35,F179),TRUE,FALSE)</f>
        <v>1</v>
      </c>
      <c r="S179" t="b">
        <f t="shared" si="39"/>
        <v>1</v>
      </c>
      <c r="T179" t="b">
        <f t="shared" si="44"/>
        <v>1</v>
      </c>
      <c r="U179" s="3">
        <f t="shared" si="34"/>
        <v>0</v>
      </c>
      <c r="X179" s="3">
        <f t="shared" si="35"/>
        <v>0</v>
      </c>
      <c r="Y179" s="3">
        <v>0</v>
      </c>
      <c r="Z179" s="3">
        <f t="shared" si="36"/>
        <v>0</v>
      </c>
      <c r="AA179" s="3">
        <f t="shared" si="37"/>
        <v>0</v>
      </c>
      <c r="AB179" t="b">
        <f t="shared" si="38"/>
        <v>1</v>
      </c>
      <c r="AC179">
        <v>1</v>
      </c>
      <c r="AD179" t="str">
        <f>VLOOKUP(C179,'Feedstock source'!$A$1:$B$8,2,FALSE)</f>
        <v>sludge</v>
      </c>
      <c r="AE179" t="e">
        <f>VLOOKUP($F179,'PAHs abbreviations'!$A$2:$B$17,2,FALSE)</f>
        <v>#N/A</v>
      </c>
    </row>
    <row r="180" spans="1:31">
      <c r="A180" t="s">
        <v>132</v>
      </c>
      <c r="B180" t="s">
        <v>132</v>
      </c>
      <c r="C180" t="s">
        <v>135</v>
      </c>
      <c r="D180">
        <v>700</v>
      </c>
      <c r="E180" s="1" t="s">
        <v>23</v>
      </c>
      <c r="F180" t="s">
        <v>91</v>
      </c>
      <c r="G180" s="1" t="s">
        <v>76</v>
      </c>
      <c r="H180" s="3" t="s">
        <v>99</v>
      </c>
      <c r="I180" s="3" t="str">
        <f t="shared" si="32"/>
        <v>&lt; 0.5</v>
      </c>
      <c r="J180" s="3" t="str">
        <f t="shared" si="43"/>
        <v>&lt; 0.5</v>
      </c>
      <c r="K180" t="str">
        <f t="shared" si="33"/>
        <v>pg/sample</v>
      </c>
      <c r="L180" s="3" t="s">
        <v>99</v>
      </c>
      <c r="O180" s="1" t="s">
        <v>169</v>
      </c>
      <c r="P180" s="1" t="s">
        <v>175</v>
      </c>
      <c r="Q180" s="1" t="s">
        <v>175</v>
      </c>
      <c r="R180" t="b">
        <f>IF(COUNTIF(carcinogens!$A$2:$A$35,F180),TRUE,FALSE)</f>
        <v>1</v>
      </c>
      <c r="S180" t="b">
        <f t="shared" si="39"/>
        <v>1</v>
      </c>
      <c r="T180" t="b">
        <f t="shared" si="44"/>
        <v>1</v>
      </c>
      <c r="U180" s="3">
        <f t="shared" si="34"/>
        <v>0</v>
      </c>
      <c r="X180" s="3">
        <f t="shared" si="35"/>
        <v>0</v>
      </c>
      <c r="Y180" s="3">
        <v>0</v>
      </c>
      <c r="Z180" s="3">
        <f t="shared" si="36"/>
        <v>0</v>
      </c>
      <c r="AA180" s="3">
        <f t="shared" si="37"/>
        <v>0</v>
      </c>
      <c r="AB180" t="b">
        <f t="shared" si="38"/>
        <v>1</v>
      </c>
      <c r="AC180">
        <v>1</v>
      </c>
      <c r="AD180" t="str">
        <f>VLOOKUP(C180,'Feedstock source'!$A$1:$B$8,2,FALSE)</f>
        <v>sludge</v>
      </c>
      <c r="AE180" t="e">
        <f>VLOOKUP($F180,'PAHs abbreviations'!$A$2:$B$17,2,FALSE)</f>
        <v>#N/A</v>
      </c>
    </row>
    <row r="181" spans="1:31">
      <c r="A181" t="s">
        <v>132</v>
      </c>
      <c r="B181" t="s">
        <v>132</v>
      </c>
      <c r="C181" t="s">
        <v>135</v>
      </c>
      <c r="D181">
        <v>700</v>
      </c>
      <c r="E181" s="1" t="s">
        <v>23</v>
      </c>
      <c r="F181" t="s">
        <v>92</v>
      </c>
      <c r="G181" s="1" t="s">
        <v>76</v>
      </c>
      <c r="H181" s="3" t="s">
        <v>150</v>
      </c>
      <c r="I181" s="3" t="str">
        <f t="shared" si="32"/>
        <v>&lt; 1.5</v>
      </c>
      <c r="J181" s="3" t="str">
        <f t="shared" si="43"/>
        <v>&lt; 1.5</v>
      </c>
      <c r="K181" t="str">
        <f t="shared" si="33"/>
        <v>pg/sample</v>
      </c>
      <c r="L181" s="3" t="s">
        <v>150</v>
      </c>
      <c r="O181" s="1" t="s">
        <v>169</v>
      </c>
      <c r="P181" s="1" t="s">
        <v>175</v>
      </c>
      <c r="Q181" s="1" t="s">
        <v>175</v>
      </c>
      <c r="R181" t="b">
        <f>IF(COUNTIF(carcinogens!$A$2:$A$35,F181),TRUE,FALSE)</f>
        <v>1</v>
      </c>
      <c r="S181" t="b">
        <f t="shared" si="39"/>
        <v>1</v>
      </c>
      <c r="T181" t="b">
        <f t="shared" si="44"/>
        <v>1</v>
      </c>
      <c r="U181" s="3">
        <f t="shared" si="34"/>
        <v>0</v>
      </c>
      <c r="X181" s="3">
        <f t="shared" si="35"/>
        <v>0</v>
      </c>
      <c r="Y181" s="3">
        <v>0</v>
      </c>
      <c r="Z181" s="3">
        <f t="shared" si="36"/>
        <v>0</v>
      </c>
      <c r="AA181" s="3">
        <f t="shared" si="37"/>
        <v>0</v>
      </c>
      <c r="AB181" t="b">
        <f t="shared" si="38"/>
        <v>1</v>
      </c>
      <c r="AC181">
        <v>1</v>
      </c>
      <c r="AD181" t="str">
        <f>VLOOKUP(C181,'Feedstock source'!$A$1:$B$8,2,FALSE)</f>
        <v>sludge</v>
      </c>
      <c r="AE181" t="e">
        <f>VLOOKUP($F181,'PAHs abbreviations'!$A$2:$B$17,2,FALSE)</f>
        <v>#N/A</v>
      </c>
    </row>
    <row r="182" spans="1:31">
      <c r="A182" t="s">
        <v>132</v>
      </c>
      <c r="B182" t="s">
        <v>132</v>
      </c>
      <c r="C182" t="s">
        <v>135</v>
      </c>
      <c r="D182">
        <v>700</v>
      </c>
      <c r="E182" s="1" t="s">
        <v>23</v>
      </c>
      <c r="F182" t="s">
        <v>93</v>
      </c>
      <c r="G182" s="1" t="s">
        <v>76</v>
      </c>
      <c r="H182" s="3" t="s">
        <v>150</v>
      </c>
      <c r="I182" s="3" t="str">
        <f t="shared" si="32"/>
        <v>&lt; 1.5</v>
      </c>
      <c r="J182" s="3" t="str">
        <f t="shared" si="43"/>
        <v>&lt; 1.5</v>
      </c>
      <c r="K182" t="str">
        <f t="shared" si="33"/>
        <v>pg/sample</v>
      </c>
      <c r="L182" s="3" t="s">
        <v>150</v>
      </c>
      <c r="O182" s="1" t="s">
        <v>169</v>
      </c>
      <c r="P182" s="1" t="s">
        <v>175</v>
      </c>
      <c r="Q182" s="1" t="s">
        <v>175</v>
      </c>
      <c r="R182" t="b">
        <f>IF(COUNTIF(carcinogens!$A$2:$A$35,F182),TRUE,FALSE)</f>
        <v>1</v>
      </c>
      <c r="S182" t="b">
        <f t="shared" si="39"/>
        <v>1</v>
      </c>
      <c r="T182" t="b">
        <f t="shared" si="44"/>
        <v>1</v>
      </c>
      <c r="U182" s="3">
        <f t="shared" si="34"/>
        <v>0</v>
      </c>
      <c r="X182" s="3">
        <f t="shared" si="35"/>
        <v>0</v>
      </c>
      <c r="Y182" s="3">
        <v>0</v>
      </c>
      <c r="Z182" s="3">
        <f t="shared" si="36"/>
        <v>0</v>
      </c>
      <c r="AA182" s="3">
        <f t="shared" si="37"/>
        <v>0</v>
      </c>
      <c r="AB182" t="b">
        <f t="shared" si="38"/>
        <v>1</v>
      </c>
      <c r="AC182">
        <v>1</v>
      </c>
      <c r="AD182" t="str">
        <f>VLOOKUP(C182,'Feedstock source'!$A$1:$B$8,2,FALSE)</f>
        <v>sludge</v>
      </c>
      <c r="AE182" t="e">
        <f>VLOOKUP($F182,'PAHs abbreviations'!$A$2:$B$17,2,FALSE)</f>
        <v>#N/A</v>
      </c>
    </row>
    <row r="183" spans="1:31">
      <c r="A183" t="s">
        <v>132</v>
      </c>
      <c r="B183" t="s">
        <v>132</v>
      </c>
      <c r="C183" t="s">
        <v>135</v>
      </c>
      <c r="D183">
        <v>700</v>
      </c>
      <c r="E183" s="1" t="s">
        <v>23</v>
      </c>
      <c r="F183" t="s">
        <v>94</v>
      </c>
      <c r="G183" s="1" t="s">
        <v>76</v>
      </c>
      <c r="H183" s="3" t="s">
        <v>149</v>
      </c>
      <c r="I183" s="3" t="str">
        <f t="shared" si="32"/>
        <v>&lt; 5.0</v>
      </c>
      <c r="J183" s="3" t="str">
        <f t="shared" si="43"/>
        <v>&lt; 5.0</v>
      </c>
      <c r="K183" t="str">
        <f t="shared" si="33"/>
        <v>pg/sample</v>
      </c>
      <c r="L183" s="3" t="s">
        <v>149</v>
      </c>
      <c r="O183" s="1" t="s">
        <v>169</v>
      </c>
      <c r="P183" s="1" t="s">
        <v>175</v>
      </c>
      <c r="Q183" s="1" t="s">
        <v>175</v>
      </c>
      <c r="R183" t="b">
        <f>IF(COUNTIF(carcinogens!$A$2:$A$35,F183),TRUE,FALSE)</f>
        <v>1</v>
      </c>
      <c r="S183" t="b">
        <f t="shared" si="39"/>
        <v>1</v>
      </c>
      <c r="T183" t="b">
        <f t="shared" si="44"/>
        <v>1</v>
      </c>
      <c r="U183" s="3">
        <f t="shared" si="34"/>
        <v>0</v>
      </c>
      <c r="X183" s="3">
        <f t="shared" si="35"/>
        <v>0</v>
      </c>
      <c r="Y183" s="3">
        <v>0</v>
      </c>
      <c r="Z183" s="3">
        <f t="shared" si="36"/>
        <v>0</v>
      </c>
      <c r="AA183" s="3">
        <f t="shared" si="37"/>
        <v>0</v>
      </c>
      <c r="AB183" t="b">
        <f t="shared" si="38"/>
        <v>1</v>
      </c>
      <c r="AC183">
        <v>1</v>
      </c>
      <c r="AD183" t="str">
        <f>VLOOKUP(C183,'Feedstock source'!$A$1:$B$8,2,FALSE)</f>
        <v>sludge</v>
      </c>
      <c r="AE183" t="e">
        <f>VLOOKUP($F183,'PAHs abbreviations'!$A$2:$B$17,2,FALSE)</f>
        <v>#N/A</v>
      </c>
    </row>
    <row r="184" spans="1:31">
      <c r="A184" t="s">
        <v>132</v>
      </c>
      <c r="B184" t="s">
        <v>132</v>
      </c>
      <c r="C184" t="s">
        <v>135</v>
      </c>
      <c r="D184">
        <v>700</v>
      </c>
      <c r="E184" s="1" t="s">
        <v>23</v>
      </c>
      <c r="F184" t="s">
        <v>47</v>
      </c>
      <c r="G184" s="1" t="s">
        <v>46</v>
      </c>
      <c r="H184" s="3">
        <v>796</v>
      </c>
      <c r="I184" s="3">
        <f t="shared" si="32"/>
        <v>2388</v>
      </c>
      <c r="J184" s="3">
        <f t="shared" si="43"/>
        <v>2388</v>
      </c>
      <c r="K184" t="str">
        <f t="shared" si="33"/>
        <v>ng/sample</v>
      </c>
      <c r="L184" s="3">
        <v>14</v>
      </c>
      <c r="M184" s="3">
        <v>8.6</v>
      </c>
      <c r="N184" s="3">
        <v>12</v>
      </c>
      <c r="O184" s="1" t="s">
        <v>169</v>
      </c>
      <c r="P184" s="1" t="s">
        <v>175</v>
      </c>
      <c r="Q184" s="1" t="s">
        <v>175</v>
      </c>
      <c r="R184" t="b">
        <f>IF(COUNTIF(carcinogens!$A$2:$A$35,F184),TRUE,FALSE)</f>
        <v>0</v>
      </c>
      <c r="S184" t="b">
        <f t="shared" si="39"/>
        <v>0</v>
      </c>
      <c r="T184" t="b">
        <f t="shared" si="44"/>
        <v>0</v>
      </c>
      <c r="U184" s="3">
        <f t="shared" si="34"/>
        <v>14</v>
      </c>
      <c r="V184" s="3">
        <f t="shared" ref="V184:V199" si="45">IF(ISNUMBER(M184),M184,0)</f>
        <v>8.6</v>
      </c>
      <c r="W184" s="3">
        <f t="shared" ref="W184:W199" si="46">IF(ISNUMBER(N184),N184,0)</f>
        <v>12</v>
      </c>
      <c r="X184" s="3">
        <f t="shared" si="35"/>
        <v>11.533333333333333</v>
      </c>
      <c r="Y184" s="3">
        <f>_xlfn.STDEV.S(U184:W184)</f>
        <v>2.7300793639257668</v>
      </c>
      <c r="Z184" s="3">
        <f t="shared" si="36"/>
        <v>2376.4666666666667</v>
      </c>
      <c r="AA184" s="3">
        <f t="shared" si="37"/>
        <v>2.3764666666666665</v>
      </c>
      <c r="AB184" t="b">
        <f t="shared" si="38"/>
        <v>0</v>
      </c>
      <c r="AC184">
        <v>3</v>
      </c>
      <c r="AD184" t="str">
        <f>VLOOKUP(C184,'Feedstock source'!$A$1:$B$8,2,FALSE)</f>
        <v>sludge</v>
      </c>
      <c r="AE184" t="str">
        <f>VLOOKUP($F184,'PAHs abbreviations'!$A$2:$B$17,2,FALSE)</f>
        <v>Nap</v>
      </c>
    </row>
    <row r="185" spans="1:31">
      <c r="A185" t="s">
        <v>132</v>
      </c>
      <c r="B185" t="s">
        <v>132</v>
      </c>
      <c r="C185" t="s">
        <v>135</v>
      </c>
      <c r="D185">
        <v>700</v>
      </c>
      <c r="E185" s="1" t="s">
        <v>23</v>
      </c>
      <c r="F185" t="s">
        <v>48</v>
      </c>
      <c r="G185" s="1" t="s">
        <v>46</v>
      </c>
      <c r="H185" s="3">
        <v>137</v>
      </c>
      <c r="I185" s="3">
        <f t="shared" si="32"/>
        <v>411</v>
      </c>
      <c r="J185" s="3">
        <f t="shared" si="43"/>
        <v>411</v>
      </c>
      <c r="K185" t="str">
        <f t="shared" si="33"/>
        <v>ng/sample</v>
      </c>
      <c r="L185" s="3" t="s">
        <v>28</v>
      </c>
      <c r="M185" s="3" t="s">
        <v>28</v>
      </c>
      <c r="N185" s="3" t="s">
        <v>28</v>
      </c>
      <c r="O185" s="1" t="s">
        <v>169</v>
      </c>
      <c r="P185" s="1" t="s">
        <v>175</v>
      </c>
      <c r="Q185" s="1" t="s">
        <v>175</v>
      </c>
      <c r="R185" t="b">
        <f>IF(COUNTIF(carcinogens!$A$2:$A$35,F185),TRUE,FALSE)</f>
        <v>0</v>
      </c>
      <c r="S185" t="b">
        <f t="shared" si="39"/>
        <v>0</v>
      </c>
      <c r="T185" t="b">
        <f t="shared" si="44"/>
        <v>0</v>
      </c>
      <c r="U185" s="3">
        <f t="shared" si="34"/>
        <v>0</v>
      </c>
      <c r="V185" s="3">
        <f t="shared" si="45"/>
        <v>0</v>
      </c>
      <c r="W185" s="3">
        <f t="shared" si="46"/>
        <v>0</v>
      </c>
      <c r="X185" s="3">
        <f t="shared" si="35"/>
        <v>0</v>
      </c>
      <c r="Y185" s="3">
        <v>0</v>
      </c>
      <c r="Z185" s="3">
        <f t="shared" si="36"/>
        <v>411</v>
      </c>
      <c r="AA185" s="3">
        <f t="shared" si="37"/>
        <v>0.41099999999999998</v>
      </c>
      <c r="AB185" t="b">
        <f t="shared" si="38"/>
        <v>1</v>
      </c>
      <c r="AC185">
        <v>3</v>
      </c>
      <c r="AD185" t="str">
        <f>VLOOKUP(C185,'Feedstock source'!$A$1:$B$8,2,FALSE)</f>
        <v>sludge</v>
      </c>
      <c r="AE185" t="str">
        <f>VLOOKUP($F185,'PAHs abbreviations'!$A$2:$B$17,2,FALSE)</f>
        <v>Acy</v>
      </c>
    </row>
    <row r="186" spans="1:31">
      <c r="A186" t="s">
        <v>132</v>
      </c>
      <c r="B186" t="s">
        <v>132</v>
      </c>
      <c r="C186" t="s">
        <v>135</v>
      </c>
      <c r="D186">
        <v>700</v>
      </c>
      <c r="E186" s="1" t="s">
        <v>23</v>
      </c>
      <c r="F186" t="s">
        <v>49</v>
      </c>
      <c r="G186" s="1" t="s">
        <v>46</v>
      </c>
      <c r="H186" s="3">
        <v>39</v>
      </c>
      <c r="I186" s="3">
        <f t="shared" si="32"/>
        <v>117</v>
      </c>
      <c r="J186" s="3">
        <f t="shared" si="43"/>
        <v>117</v>
      </c>
      <c r="K186" t="str">
        <f t="shared" si="33"/>
        <v>ng/sample</v>
      </c>
      <c r="L186" s="3" t="s">
        <v>28</v>
      </c>
      <c r="M186" s="3" t="s">
        <v>28</v>
      </c>
      <c r="N186" s="3" t="s">
        <v>28</v>
      </c>
      <c r="O186" s="1" t="s">
        <v>169</v>
      </c>
      <c r="P186" s="1" t="s">
        <v>175</v>
      </c>
      <c r="Q186" s="1" t="s">
        <v>175</v>
      </c>
      <c r="R186" t="b">
        <f>IF(COUNTIF(carcinogens!$A$2:$A$35,F186),TRUE,FALSE)</f>
        <v>0</v>
      </c>
      <c r="S186" t="b">
        <f t="shared" si="39"/>
        <v>0</v>
      </c>
      <c r="T186" t="b">
        <f t="shared" si="44"/>
        <v>0</v>
      </c>
      <c r="U186" s="3">
        <f t="shared" si="34"/>
        <v>0</v>
      </c>
      <c r="V186" s="3">
        <f t="shared" si="45"/>
        <v>0</v>
      </c>
      <c r="W186" s="3">
        <f t="shared" si="46"/>
        <v>0</v>
      </c>
      <c r="X186" s="3">
        <f t="shared" si="35"/>
        <v>0</v>
      </c>
      <c r="Y186" s="3">
        <v>0</v>
      </c>
      <c r="Z186" s="3">
        <f t="shared" si="36"/>
        <v>117</v>
      </c>
      <c r="AA186" s="3">
        <f t="shared" si="37"/>
        <v>0.11700000000000001</v>
      </c>
      <c r="AB186" t="b">
        <f t="shared" si="38"/>
        <v>1</v>
      </c>
      <c r="AC186">
        <v>3</v>
      </c>
      <c r="AD186" t="str">
        <f>VLOOKUP(C186,'Feedstock source'!$A$1:$B$8,2,FALSE)</f>
        <v>sludge</v>
      </c>
      <c r="AE186" t="str">
        <f>VLOOKUP($F186,'PAHs abbreviations'!$A$2:$B$17,2,FALSE)</f>
        <v>Ace</v>
      </c>
    </row>
    <row r="187" spans="1:31">
      <c r="A187" t="s">
        <v>132</v>
      </c>
      <c r="B187" t="s">
        <v>132</v>
      </c>
      <c r="C187" t="s">
        <v>135</v>
      </c>
      <c r="D187">
        <v>700</v>
      </c>
      <c r="E187" s="1" t="s">
        <v>23</v>
      </c>
      <c r="F187" t="s">
        <v>50</v>
      </c>
      <c r="G187" s="1" t="s">
        <v>46</v>
      </c>
      <c r="H187" s="3">
        <v>120</v>
      </c>
      <c r="I187" s="3">
        <f t="shared" si="32"/>
        <v>360</v>
      </c>
      <c r="J187" s="3">
        <f t="shared" si="43"/>
        <v>360</v>
      </c>
      <c r="K187" t="str">
        <f t="shared" si="33"/>
        <v>ng/sample</v>
      </c>
      <c r="L187" s="3" t="s">
        <v>28</v>
      </c>
      <c r="M187" s="3" t="s">
        <v>28</v>
      </c>
      <c r="N187" s="3" t="s">
        <v>28</v>
      </c>
      <c r="O187" s="1" t="s">
        <v>169</v>
      </c>
      <c r="P187" s="1" t="s">
        <v>175</v>
      </c>
      <c r="Q187" s="1" t="s">
        <v>175</v>
      </c>
      <c r="R187" t="b">
        <f>IF(COUNTIF(carcinogens!$A$2:$A$35,F187),TRUE,FALSE)</f>
        <v>0</v>
      </c>
      <c r="S187" t="b">
        <f t="shared" si="39"/>
        <v>0</v>
      </c>
      <c r="T187" t="b">
        <f t="shared" si="44"/>
        <v>0</v>
      </c>
      <c r="U187" s="3">
        <f t="shared" si="34"/>
        <v>0</v>
      </c>
      <c r="V187" s="3">
        <f t="shared" si="45"/>
        <v>0</v>
      </c>
      <c r="W187" s="3">
        <f t="shared" si="46"/>
        <v>0</v>
      </c>
      <c r="X187" s="3">
        <f t="shared" si="35"/>
        <v>0</v>
      </c>
      <c r="Y187" s="3">
        <v>0</v>
      </c>
      <c r="Z187" s="3">
        <f t="shared" si="36"/>
        <v>360</v>
      </c>
      <c r="AA187" s="3">
        <f t="shared" si="37"/>
        <v>0.36</v>
      </c>
      <c r="AB187" t="b">
        <f t="shared" si="38"/>
        <v>1</v>
      </c>
      <c r="AC187">
        <v>3</v>
      </c>
      <c r="AD187" t="str">
        <f>VLOOKUP(C187,'Feedstock source'!$A$1:$B$8,2,FALSE)</f>
        <v>sludge</v>
      </c>
      <c r="AE187" t="str">
        <f>VLOOKUP($F187,'PAHs abbreviations'!$A$2:$B$17,2,FALSE)</f>
        <v>Flu</v>
      </c>
    </row>
    <row r="188" spans="1:31">
      <c r="A188" t="s">
        <v>132</v>
      </c>
      <c r="B188" t="s">
        <v>132</v>
      </c>
      <c r="C188" t="s">
        <v>135</v>
      </c>
      <c r="D188">
        <v>700</v>
      </c>
      <c r="E188" s="1" t="s">
        <v>23</v>
      </c>
      <c r="F188" t="s">
        <v>51</v>
      </c>
      <c r="G188" s="1" t="s">
        <v>46</v>
      </c>
      <c r="H188" s="3">
        <v>189</v>
      </c>
      <c r="I188" s="3">
        <f t="shared" si="32"/>
        <v>567</v>
      </c>
      <c r="J188" s="3">
        <f t="shared" si="43"/>
        <v>567</v>
      </c>
      <c r="K188" t="str">
        <f t="shared" si="33"/>
        <v>ng/sample</v>
      </c>
      <c r="L188" s="3">
        <v>2.5</v>
      </c>
      <c r="M188" s="3">
        <v>2.5</v>
      </c>
      <c r="N188" s="3">
        <v>7</v>
      </c>
      <c r="O188" s="1" t="s">
        <v>169</v>
      </c>
      <c r="P188" s="1" t="s">
        <v>175</v>
      </c>
      <c r="Q188" s="1" t="s">
        <v>175</v>
      </c>
      <c r="R188" t="b">
        <f>IF(COUNTIF(carcinogens!$A$2:$A$35,F188),TRUE,FALSE)</f>
        <v>0</v>
      </c>
      <c r="S188" t="b">
        <f t="shared" si="39"/>
        <v>0</v>
      </c>
      <c r="T188" t="b">
        <f t="shared" si="44"/>
        <v>0</v>
      </c>
      <c r="U188" s="3">
        <f t="shared" si="34"/>
        <v>2.5</v>
      </c>
      <c r="V188" s="3">
        <f t="shared" si="45"/>
        <v>2.5</v>
      </c>
      <c r="W188" s="3">
        <f t="shared" si="46"/>
        <v>7</v>
      </c>
      <c r="X188" s="3">
        <f t="shared" si="35"/>
        <v>4</v>
      </c>
      <c r="Y188" s="3">
        <v>0</v>
      </c>
      <c r="Z188" s="3">
        <f t="shared" si="36"/>
        <v>563</v>
      </c>
      <c r="AA188" s="3">
        <f t="shared" si="37"/>
        <v>0.56299999999999994</v>
      </c>
      <c r="AB188" t="b">
        <f t="shared" si="38"/>
        <v>0</v>
      </c>
      <c r="AC188">
        <v>3</v>
      </c>
      <c r="AD188" t="str">
        <f>VLOOKUP(C188,'Feedstock source'!$A$1:$B$8,2,FALSE)</f>
        <v>sludge</v>
      </c>
      <c r="AE188" t="str">
        <f>VLOOKUP($F188,'PAHs abbreviations'!$A$2:$B$17,2,FALSE)</f>
        <v>Phen</v>
      </c>
    </row>
    <row r="189" spans="1:31">
      <c r="A189" t="s">
        <v>132</v>
      </c>
      <c r="B189" t="s">
        <v>132</v>
      </c>
      <c r="C189" t="s">
        <v>135</v>
      </c>
      <c r="D189">
        <v>700</v>
      </c>
      <c r="E189" s="1" t="s">
        <v>23</v>
      </c>
      <c r="F189" t="s">
        <v>52</v>
      </c>
      <c r="G189" s="1" t="s">
        <v>46</v>
      </c>
      <c r="H189" s="3">
        <v>6.1</v>
      </c>
      <c r="I189" s="3">
        <f t="shared" si="32"/>
        <v>18.299999999999997</v>
      </c>
      <c r="J189" s="3">
        <f t="shared" si="43"/>
        <v>18.299999999999997</v>
      </c>
      <c r="K189" t="str">
        <f t="shared" si="33"/>
        <v>ng/sample</v>
      </c>
      <c r="L189" s="3" t="s">
        <v>26</v>
      </c>
      <c r="M189" s="3" t="s">
        <v>26</v>
      </c>
      <c r="N189" s="3" t="s">
        <v>26</v>
      </c>
      <c r="O189" s="1" t="s">
        <v>169</v>
      </c>
      <c r="P189" s="1" t="s">
        <v>175</v>
      </c>
      <c r="Q189" s="1" t="s">
        <v>175</v>
      </c>
      <c r="R189" t="b">
        <f>IF(COUNTIF(carcinogens!$A$2:$A$35,F189),TRUE,FALSE)</f>
        <v>0</v>
      </c>
      <c r="S189" t="b">
        <f t="shared" si="39"/>
        <v>0</v>
      </c>
      <c r="T189" t="b">
        <f t="shared" si="44"/>
        <v>0</v>
      </c>
      <c r="U189" s="3">
        <f t="shared" si="34"/>
        <v>0</v>
      </c>
      <c r="V189" s="3">
        <f t="shared" si="45"/>
        <v>0</v>
      </c>
      <c r="W189" s="3">
        <f t="shared" si="46"/>
        <v>0</v>
      </c>
      <c r="X189" s="3">
        <f t="shared" si="35"/>
        <v>0</v>
      </c>
      <c r="Y189" s="3">
        <v>0</v>
      </c>
      <c r="Z189" s="3">
        <f t="shared" si="36"/>
        <v>18.299999999999997</v>
      </c>
      <c r="AA189" s="3">
        <f t="shared" si="37"/>
        <v>1.8299999999999997E-2</v>
      </c>
      <c r="AB189" t="b">
        <f t="shared" si="38"/>
        <v>1</v>
      </c>
      <c r="AC189">
        <v>3</v>
      </c>
      <c r="AD189" t="str">
        <f>VLOOKUP(C189,'Feedstock source'!$A$1:$B$8,2,FALSE)</f>
        <v>sludge</v>
      </c>
      <c r="AE189" t="str">
        <f>VLOOKUP($F189,'PAHs abbreviations'!$A$2:$B$17,2,FALSE)</f>
        <v>Ant</v>
      </c>
    </row>
    <row r="190" spans="1:31">
      <c r="A190" t="s">
        <v>132</v>
      </c>
      <c r="B190" t="s">
        <v>132</v>
      </c>
      <c r="C190" t="s">
        <v>135</v>
      </c>
      <c r="D190">
        <v>700</v>
      </c>
      <c r="E190" s="1" t="s">
        <v>23</v>
      </c>
      <c r="F190" t="s">
        <v>53</v>
      </c>
      <c r="G190" s="1" t="s">
        <v>46</v>
      </c>
      <c r="H190" s="3">
        <v>248</v>
      </c>
      <c r="I190" s="3">
        <f t="shared" si="32"/>
        <v>744</v>
      </c>
      <c r="J190" s="3">
        <f t="shared" si="43"/>
        <v>744</v>
      </c>
      <c r="K190" t="str">
        <f t="shared" si="33"/>
        <v>ng/sample</v>
      </c>
      <c r="L190" s="3" t="s">
        <v>26</v>
      </c>
      <c r="M190" s="3" t="s">
        <v>26</v>
      </c>
      <c r="N190" s="3" t="s">
        <v>26</v>
      </c>
      <c r="O190" s="1" t="s">
        <v>169</v>
      </c>
      <c r="P190" s="1" t="s">
        <v>175</v>
      </c>
      <c r="Q190" s="1" t="s">
        <v>175</v>
      </c>
      <c r="R190" t="b">
        <f>IF(COUNTIF(carcinogens!$A$2:$A$35,F190),TRUE,FALSE)</f>
        <v>0</v>
      </c>
      <c r="S190" t="b">
        <f t="shared" si="39"/>
        <v>0</v>
      </c>
      <c r="T190" t="b">
        <f t="shared" si="44"/>
        <v>0</v>
      </c>
      <c r="U190" s="3">
        <f t="shared" si="34"/>
        <v>0</v>
      </c>
      <c r="V190" s="3">
        <f t="shared" si="45"/>
        <v>0</v>
      </c>
      <c r="W190" s="3">
        <f t="shared" si="46"/>
        <v>0</v>
      </c>
      <c r="X190" s="3">
        <f t="shared" si="35"/>
        <v>0</v>
      </c>
      <c r="Y190" s="3">
        <v>0</v>
      </c>
      <c r="Z190" s="3">
        <f t="shared" si="36"/>
        <v>744</v>
      </c>
      <c r="AA190" s="3">
        <f t="shared" si="37"/>
        <v>0.74399999999999999</v>
      </c>
      <c r="AB190" t="b">
        <f t="shared" si="38"/>
        <v>1</v>
      </c>
      <c r="AC190">
        <v>3</v>
      </c>
      <c r="AD190" t="str">
        <f>VLOOKUP(C190,'Feedstock source'!$A$1:$B$8,2,FALSE)</f>
        <v>sludge</v>
      </c>
      <c r="AE190" t="str">
        <f>VLOOKUP($F190,'PAHs abbreviations'!$A$2:$B$17,2,FALSE)</f>
        <v>Flt</v>
      </c>
    </row>
    <row r="191" spans="1:31">
      <c r="A191" t="s">
        <v>132</v>
      </c>
      <c r="B191" t="s">
        <v>132</v>
      </c>
      <c r="C191" t="s">
        <v>135</v>
      </c>
      <c r="D191">
        <v>700</v>
      </c>
      <c r="E191" s="1" t="s">
        <v>23</v>
      </c>
      <c r="F191" t="s">
        <v>54</v>
      </c>
      <c r="G191" s="1" t="s">
        <v>46</v>
      </c>
      <c r="H191" s="3">
        <v>145</v>
      </c>
      <c r="I191" s="3">
        <f t="shared" si="32"/>
        <v>435</v>
      </c>
      <c r="J191" s="3">
        <f t="shared" si="43"/>
        <v>435</v>
      </c>
      <c r="K191" t="str">
        <f t="shared" si="33"/>
        <v>ng/sample</v>
      </c>
      <c r="L191" s="3" t="s">
        <v>26</v>
      </c>
      <c r="M191" s="3" t="s">
        <v>26</v>
      </c>
      <c r="N191" s="3" t="s">
        <v>26</v>
      </c>
      <c r="O191" s="1" t="s">
        <v>169</v>
      </c>
      <c r="P191" s="1" t="s">
        <v>175</v>
      </c>
      <c r="Q191" s="1" t="s">
        <v>175</v>
      </c>
      <c r="R191" t="b">
        <f>IF(COUNTIF(carcinogens!$A$2:$A$35,F191),TRUE,FALSE)</f>
        <v>0</v>
      </c>
      <c r="S191" t="b">
        <f t="shared" si="39"/>
        <v>0</v>
      </c>
      <c r="T191" t="b">
        <f t="shared" si="44"/>
        <v>0</v>
      </c>
      <c r="U191" s="3">
        <f t="shared" si="34"/>
        <v>0</v>
      </c>
      <c r="V191" s="3">
        <f t="shared" si="45"/>
        <v>0</v>
      </c>
      <c r="W191" s="3">
        <f t="shared" si="46"/>
        <v>0</v>
      </c>
      <c r="X191" s="3">
        <f t="shared" si="35"/>
        <v>0</v>
      </c>
      <c r="Y191" s="3">
        <v>0</v>
      </c>
      <c r="Z191" s="3">
        <f t="shared" si="36"/>
        <v>435</v>
      </c>
      <c r="AA191" s="3">
        <f t="shared" si="37"/>
        <v>0.435</v>
      </c>
      <c r="AB191" t="b">
        <f t="shared" si="38"/>
        <v>1</v>
      </c>
      <c r="AC191">
        <v>3</v>
      </c>
      <c r="AD191" t="str">
        <f>VLOOKUP(C191,'Feedstock source'!$A$1:$B$8,2,FALSE)</f>
        <v>sludge</v>
      </c>
      <c r="AE191" t="str">
        <f>VLOOKUP($F191,'PAHs abbreviations'!$A$2:$B$17,2,FALSE)</f>
        <v>Pyr</v>
      </c>
    </row>
    <row r="192" spans="1:31">
      <c r="A192" t="s">
        <v>132</v>
      </c>
      <c r="B192" t="s">
        <v>132</v>
      </c>
      <c r="C192" t="s">
        <v>135</v>
      </c>
      <c r="D192">
        <v>700</v>
      </c>
      <c r="E192" s="1" t="s">
        <v>23</v>
      </c>
      <c r="F192" t="s">
        <v>55</v>
      </c>
      <c r="G192" s="1" t="s">
        <v>46</v>
      </c>
      <c r="H192" s="3">
        <v>4.2</v>
      </c>
      <c r="I192" s="3">
        <f t="shared" si="32"/>
        <v>12.600000000000001</v>
      </c>
      <c r="J192" s="3">
        <f t="shared" si="43"/>
        <v>12.600000000000001</v>
      </c>
      <c r="K192" t="str">
        <f t="shared" si="33"/>
        <v>ng/sample</v>
      </c>
      <c r="L192" s="3" t="s">
        <v>26</v>
      </c>
      <c r="M192" s="3" t="s">
        <v>26</v>
      </c>
      <c r="N192" s="3" t="s">
        <v>26</v>
      </c>
      <c r="O192" s="1" t="s">
        <v>169</v>
      </c>
      <c r="P192" s="1" t="s">
        <v>175</v>
      </c>
      <c r="Q192" s="1" t="s">
        <v>175</v>
      </c>
      <c r="R192" t="b">
        <f>IF(COUNTIF(carcinogens!$A$2:$A$35,F192),TRUE,FALSE)</f>
        <v>1</v>
      </c>
      <c r="S192" t="b">
        <f t="shared" si="39"/>
        <v>0</v>
      </c>
      <c r="T192" t="b">
        <f t="shared" si="44"/>
        <v>0</v>
      </c>
      <c r="U192" s="3">
        <f t="shared" si="34"/>
        <v>0</v>
      </c>
      <c r="V192" s="3">
        <f t="shared" si="45"/>
        <v>0</v>
      </c>
      <c r="W192" s="3">
        <f t="shared" si="46"/>
        <v>0</v>
      </c>
      <c r="X192" s="3">
        <f t="shared" si="35"/>
        <v>0</v>
      </c>
      <c r="Y192" s="3">
        <v>0</v>
      </c>
      <c r="Z192" s="3">
        <f t="shared" si="36"/>
        <v>12.600000000000001</v>
      </c>
      <c r="AA192" s="3">
        <f t="shared" si="37"/>
        <v>1.2600000000000002E-2</v>
      </c>
      <c r="AB192" t="b">
        <f t="shared" si="38"/>
        <v>1</v>
      </c>
      <c r="AC192">
        <v>3</v>
      </c>
      <c r="AD192" t="str">
        <f>VLOOKUP(C192,'Feedstock source'!$A$1:$B$8,2,FALSE)</f>
        <v>sludge</v>
      </c>
      <c r="AE192" t="str">
        <f>VLOOKUP($F192,'PAHs abbreviations'!$A$2:$B$17,2,FALSE)</f>
        <v>B(a)A</v>
      </c>
    </row>
    <row r="193" spans="1:31">
      <c r="A193" t="s">
        <v>132</v>
      </c>
      <c r="B193" t="s">
        <v>132</v>
      </c>
      <c r="C193" t="s">
        <v>135</v>
      </c>
      <c r="D193">
        <v>700</v>
      </c>
      <c r="E193" s="1" t="s">
        <v>23</v>
      </c>
      <c r="F193" t="s">
        <v>56</v>
      </c>
      <c r="G193" s="1" t="s">
        <v>46</v>
      </c>
      <c r="H193" s="3">
        <v>14</v>
      </c>
      <c r="I193" s="3">
        <f t="shared" si="32"/>
        <v>42</v>
      </c>
      <c r="J193" s="3">
        <f t="shared" si="43"/>
        <v>42</v>
      </c>
      <c r="K193" t="str">
        <f t="shared" si="33"/>
        <v>ng/sample</v>
      </c>
      <c r="L193" s="3" t="s">
        <v>26</v>
      </c>
      <c r="M193" s="3" t="s">
        <v>26</v>
      </c>
      <c r="N193" s="3" t="s">
        <v>26</v>
      </c>
      <c r="O193" s="1" t="s">
        <v>169</v>
      </c>
      <c r="P193" s="1" t="s">
        <v>175</v>
      </c>
      <c r="Q193" s="1" t="s">
        <v>175</v>
      </c>
      <c r="R193" t="b">
        <f>IF(COUNTIF(carcinogens!$A$2:$A$35,F193),TRUE,FALSE)</f>
        <v>1</v>
      </c>
      <c r="S193" t="b">
        <f t="shared" si="39"/>
        <v>0</v>
      </c>
      <c r="T193" t="b">
        <f t="shared" si="44"/>
        <v>0</v>
      </c>
      <c r="U193" s="3">
        <f t="shared" si="34"/>
        <v>0</v>
      </c>
      <c r="V193" s="3">
        <f t="shared" si="45"/>
        <v>0</v>
      </c>
      <c r="W193" s="3">
        <f t="shared" si="46"/>
        <v>0</v>
      </c>
      <c r="X193" s="3">
        <f t="shared" si="35"/>
        <v>0</v>
      </c>
      <c r="Y193" s="3">
        <v>0</v>
      </c>
      <c r="Z193" s="3">
        <f t="shared" si="36"/>
        <v>42</v>
      </c>
      <c r="AA193" s="3">
        <f t="shared" si="37"/>
        <v>4.2000000000000003E-2</v>
      </c>
      <c r="AB193" t="b">
        <f t="shared" si="38"/>
        <v>1</v>
      </c>
      <c r="AC193">
        <v>3</v>
      </c>
      <c r="AD193" t="str">
        <f>VLOOKUP(C193,'Feedstock source'!$A$1:$B$8,2,FALSE)</f>
        <v>sludge</v>
      </c>
      <c r="AE193" t="str">
        <f>VLOOKUP($F193,'PAHs abbreviations'!$A$2:$B$17,2,FALSE)</f>
        <v>Cry</v>
      </c>
    </row>
    <row r="194" spans="1:31">
      <c r="A194" t="s">
        <v>132</v>
      </c>
      <c r="B194" t="s">
        <v>132</v>
      </c>
      <c r="C194" t="s">
        <v>135</v>
      </c>
      <c r="D194">
        <v>700</v>
      </c>
      <c r="E194" s="1" t="s">
        <v>23</v>
      </c>
      <c r="F194" t="s">
        <v>57</v>
      </c>
      <c r="G194" s="1" t="s">
        <v>46</v>
      </c>
      <c r="H194" s="3" t="s">
        <v>26</v>
      </c>
      <c r="I194" s="3" t="str">
        <f t="shared" ref="I194:I257" si="47">IF(ISNUMBER(H194),H194*3,H194)</f>
        <v>&lt; 1</v>
      </c>
      <c r="J194" s="3" t="str">
        <f t="shared" si="43"/>
        <v>&lt; 1</v>
      </c>
      <c r="K194" t="str">
        <f t="shared" ref="K194:K257" si="48">IF(G194="PAH","ng/sample","pg/sample")</f>
        <v>ng/sample</v>
      </c>
      <c r="L194" s="3" t="s">
        <v>26</v>
      </c>
      <c r="M194" s="3" t="s">
        <v>26</v>
      </c>
      <c r="N194" s="3" t="s">
        <v>26</v>
      </c>
      <c r="O194" s="1" t="s">
        <v>169</v>
      </c>
      <c r="P194" s="1" t="s">
        <v>175</v>
      </c>
      <c r="Q194" s="1" t="s">
        <v>175</v>
      </c>
      <c r="R194" t="b">
        <f>IF(COUNTIF(carcinogens!$A$2:$A$35,F194),TRUE,FALSE)</f>
        <v>1</v>
      </c>
      <c r="S194" t="b">
        <f t="shared" si="39"/>
        <v>1</v>
      </c>
      <c r="T194" t="b">
        <f t="shared" si="44"/>
        <v>1</v>
      </c>
      <c r="U194" s="3">
        <f t="shared" ref="U194:U257" si="49">IF(ISNUMBER(L194),L194,0)</f>
        <v>0</v>
      </c>
      <c r="V194" s="3">
        <f t="shared" si="45"/>
        <v>0</v>
      </c>
      <c r="W194" s="3">
        <f t="shared" si="46"/>
        <v>0</v>
      </c>
      <c r="X194" s="3">
        <f t="shared" ref="X194:X257" si="50">AVERAGE(U194:W194)</f>
        <v>0</v>
      </c>
      <c r="Y194" s="3">
        <v>0</v>
      </c>
      <c r="Z194" s="3">
        <f t="shared" ref="Z194:Z257" si="51">IF(ISNUMBER(I194),I194-X194,0)</f>
        <v>0</v>
      </c>
      <c r="AA194" s="3">
        <f t="shared" ref="AA194:AA257" si="52">Z194/1000</f>
        <v>0</v>
      </c>
      <c r="AB194" t="b">
        <f t="shared" ref="AB194:AB257" si="53">IF(ISNUMBER(L194),FALSE,TRUE)</f>
        <v>1</v>
      </c>
      <c r="AC194">
        <v>3</v>
      </c>
      <c r="AD194" t="str">
        <f>VLOOKUP(C194,'Feedstock source'!$A$1:$B$8,2,FALSE)</f>
        <v>sludge</v>
      </c>
      <c r="AE194" t="str">
        <f>VLOOKUP($F194,'PAHs abbreviations'!$A$2:$B$17,2,FALSE)</f>
        <v>B(b)F</v>
      </c>
    </row>
    <row r="195" spans="1:31">
      <c r="A195" t="s">
        <v>132</v>
      </c>
      <c r="B195" t="s">
        <v>132</v>
      </c>
      <c r="C195" t="s">
        <v>135</v>
      </c>
      <c r="D195">
        <v>700</v>
      </c>
      <c r="E195" s="1" t="s">
        <v>23</v>
      </c>
      <c r="F195" t="s">
        <v>58</v>
      </c>
      <c r="G195" s="1" t="s">
        <v>46</v>
      </c>
      <c r="H195" s="3" t="s">
        <v>26</v>
      </c>
      <c r="I195" s="3" t="str">
        <f t="shared" si="47"/>
        <v>&lt; 1</v>
      </c>
      <c r="J195" s="3" t="str">
        <f t="shared" si="43"/>
        <v>&lt; 1</v>
      </c>
      <c r="K195" t="str">
        <f t="shared" si="48"/>
        <v>ng/sample</v>
      </c>
      <c r="L195" s="3" t="s">
        <v>26</v>
      </c>
      <c r="M195" s="3" t="s">
        <v>26</v>
      </c>
      <c r="N195" s="3" t="s">
        <v>26</v>
      </c>
      <c r="O195" s="1" t="s">
        <v>169</v>
      </c>
      <c r="P195" s="1" t="s">
        <v>175</v>
      </c>
      <c r="Q195" s="1" t="s">
        <v>175</v>
      </c>
      <c r="R195" t="b">
        <f>IF(COUNTIF(carcinogens!$A$2:$A$35,F195),TRUE,FALSE)</f>
        <v>1</v>
      </c>
      <c r="S195" t="b">
        <f t="shared" ref="S195:S258" si="54">IF(ISNUMBER(I195),FALSE,TRUE)</f>
        <v>1</v>
      </c>
      <c r="T195" t="b">
        <f t="shared" si="44"/>
        <v>1</v>
      </c>
      <c r="U195" s="3">
        <f t="shared" si="49"/>
        <v>0</v>
      </c>
      <c r="V195" s="3">
        <f t="shared" si="45"/>
        <v>0</v>
      </c>
      <c r="W195" s="3">
        <f t="shared" si="46"/>
        <v>0</v>
      </c>
      <c r="X195" s="3">
        <f t="shared" si="50"/>
        <v>0</v>
      </c>
      <c r="Y195" s="3">
        <v>0</v>
      </c>
      <c r="Z195" s="3">
        <f t="shared" si="51"/>
        <v>0</v>
      </c>
      <c r="AA195" s="3">
        <f t="shared" si="52"/>
        <v>0</v>
      </c>
      <c r="AB195" t="b">
        <f t="shared" si="53"/>
        <v>1</v>
      </c>
      <c r="AC195">
        <v>3</v>
      </c>
      <c r="AD195" t="str">
        <f>VLOOKUP(C195,'Feedstock source'!$A$1:$B$8,2,FALSE)</f>
        <v>sludge</v>
      </c>
      <c r="AE195" t="str">
        <f>VLOOKUP($F195,'PAHs abbreviations'!$A$2:$B$17,2,FALSE)</f>
        <v>B(k)F</v>
      </c>
    </row>
    <row r="196" spans="1:31">
      <c r="A196" t="s">
        <v>132</v>
      </c>
      <c r="B196" t="s">
        <v>132</v>
      </c>
      <c r="C196" t="s">
        <v>135</v>
      </c>
      <c r="D196">
        <v>700</v>
      </c>
      <c r="E196" s="1" t="s">
        <v>23</v>
      </c>
      <c r="F196" t="s">
        <v>59</v>
      </c>
      <c r="G196" s="1" t="s">
        <v>46</v>
      </c>
      <c r="H196" s="3" t="s">
        <v>26</v>
      </c>
      <c r="I196" s="3" t="str">
        <f t="shared" si="47"/>
        <v>&lt; 1</v>
      </c>
      <c r="J196" s="3" t="str">
        <f t="shared" si="43"/>
        <v>&lt; 1</v>
      </c>
      <c r="K196" t="str">
        <f t="shared" si="48"/>
        <v>ng/sample</v>
      </c>
      <c r="L196" s="3" t="s">
        <v>26</v>
      </c>
      <c r="M196" s="3" t="s">
        <v>26</v>
      </c>
      <c r="N196" s="3" t="s">
        <v>26</v>
      </c>
      <c r="O196" s="1" t="s">
        <v>169</v>
      </c>
      <c r="P196" s="1" t="s">
        <v>175</v>
      </c>
      <c r="Q196" s="1" t="s">
        <v>175</v>
      </c>
      <c r="R196" t="b">
        <f>IF(COUNTIF(carcinogens!$A$2:$A$35,F196),TRUE,FALSE)</f>
        <v>1</v>
      </c>
      <c r="S196" t="b">
        <f t="shared" si="54"/>
        <v>1</v>
      </c>
      <c r="T196" t="b">
        <f t="shared" si="44"/>
        <v>1</v>
      </c>
      <c r="U196" s="3">
        <f t="shared" si="49"/>
        <v>0</v>
      </c>
      <c r="V196" s="3">
        <f t="shared" si="45"/>
        <v>0</v>
      </c>
      <c r="W196" s="3">
        <f t="shared" si="46"/>
        <v>0</v>
      </c>
      <c r="X196" s="3">
        <f t="shared" si="50"/>
        <v>0</v>
      </c>
      <c r="Y196" s="3">
        <v>0</v>
      </c>
      <c r="Z196" s="3">
        <f t="shared" si="51"/>
        <v>0</v>
      </c>
      <c r="AA196" s="3">
        <f t="shared" si="52"/>
        <v>0</v>
      </c>
      <c r="AB196" t="b">
        <f t="shared" si="53"/>
        <v>1</v>
      </c>
      <c r="AC196">
        <v>3</v>
      </c>
      <c r="AD196" t="str">
        <f>VLOOKUP(C196,'Feedstock source'!$A$1:$B$8,2,FALSE)</f>
        <v>sludge</v>
      </c>
      <c r="AE196" t="str">
        <f>VLOOKUP($F196,'PAHs abbreviations'!$A$2:$B$17,2,FALSE)</f>
        <v>B(a)P</v>
      </c>
    </row>
    <row r="197" spans="1:31">
      <c r="A197" t="s">
        <v>132</v>
      </c>
      <c r="B197" t="s">
        <v>132</v>
      </c>
      <c r="C197" t="s">
        <v>135</v>
      </c>
      <c r="D197">
        <v>700</v>
      </c>
      <c r="E197" s="1" t="s">
        <v>23</v>
      </c>
      <c r="F197" t="s">
        <v>60</v>
      </c>
      <c r="G197" s="1" t="s">
        <v>46</v>
      </c>
      <c r="H197" s="3" t="s">
        <v>26</v>
      </c>
      <c r="I197" s="3" t="str">
        <f t="shared" si="47"/>
        <v>&lt; 1</v>
      </c>
      <c r="J197" s="3" t="str">
        <f t="shared" si="43"/>
        <v>&lt; 1</v>
      </c>
      <c r="K197" t="str">
        <f t="shared" si="48"/>
        <v>ng/sample</v>
      </c>
      <c r="L197" s="3" t="s">
        <v>26</v>
      </c>
      <c r="M197" s="3" t="s">
        <v>26</v>
      </c>
      <c r="N197" s="3" t="s">
        <v>26</v>
      </c>
      <c r="O197" s="1" t="s">
        <v>169</v>
      </c>
      <c r="P197" s="1" t="s">
        <v>175</v>
      </c>
      <c r="Q197" s="1" t="s">
        <v>175</v>
      </c>
      <c r="R197" t="b">
        <f>IF(COUNTIF(carcinogens!$A$2:$A$35,F197),TRUE,FALSE)</f>
        <v>1</v>
      </c>
      <c r="S197" t="b">
        <f t="shared" si="54"/>
        <v>1</v>
      </c>
      <c r="T197" t="b">
        <f t="shared" si="44"/>
        <v>1</v>
      </c>
      <c r="U197" s="3">
        <f t="shared" si="49"/>
        <v>0</v>
      </c>
      <c r="V197" s="3">
        <f t="shared" si="45"/>
        <v>0</v>
      </c>
      <c r="W197" s="3">
        <f t="shared" si="46"/>
        <v>0</v>
      </c>
      <c r="X197" s="3">
        <f t="shared" si="50"/>
        <v>0</v>
      </c>
      <c r="Y197" s="3">
        <v>0</v>
      </c>
      <c r="Z197" s="3">
        <f t="shared" si="51"/>
        <v>0</v>
      </c>
      <c r="AA197" s="3">
        <f t="shared" si="52"/>
        <v>0</v>
      </c>
      <c r="AB197" t="b">
        <f t="shared" si="53"/>
        <v>1</v>
      </c>
      <c r="AC197">
        <v>3</v>
      </c>
      <c r="AD197" t="str">
        <f>VLOOKUP(C197,'Feedstock source'!$A$1:$B$8,2,FALSE)</f>
        <v>sludge</v>
      </c>
      <c r="AE197" t="str">
        <f>VLOOKUP($F197,'PAHs abbreviations'!$A$2:$B$17,2,FALSE)</f>
        <v>IP</v>
      </c>
    </row>
    <row r="198" spans="1:31">
      <c r="A198" t="s">
        <v>132</v>
      </c>
      <c r="B198" t="s">
        <v>132</v>
      </c>
      <c r="C198" t="s">
        <v>135</v>
      </c>
      <c r="D198">
        <v>700</v>
      </c>
      <c r="E198" s="1" t="s">
        <v>23</v>
      </c>
      <c r="F198" t="s">
        <v>61</v>
      </c>
      <c r="G198" s="1" t="s">
        <v>46</v>
      </c>
      <c r="H198" s="3" t="s">
        <v>26</v>
      </c>
      <c r="I198" s="3" t="str">
        <f t="shared" si="47"/>
        <v>&lt; 1</v>
      </c>
      <c r="J198" s="3" t="str">
        <f t="shared" si="43"/>
        <v>&lt; 1</v>
      </c>
      <c r="K198" t="str">
        <f t="shared" si="48"/>
        <v>ng/sample</v>
      </c>
      <c r="L198" s="3" t="s">
        <v>26</v>
      </c>
      <c r="M198" s="3" t="s">
        <v>26</v>
      </c>
      <c r="N198" s="3" t="s">
        <v>26</v>
      </c>
      <c r="O198" s="1" t="s">
        <v>169</v>
      </c>
      <c r="P198" s="1" t="s">
        <v>175</v>
      </c>
      <c r="Q198" s="1" t="s">
        <v>175</v>
      </c>
      <c r="R198" t="b">
        <f>IF(COUNTIF(carcinogens!$A$2:$A$35,F198),TRUE,FALSE)</f>
        <v>1</v>
      </c>
      <c r="S198" t="b">
        <f t="shared" si="54"/>
        <v>1</v>
      </c>
      <c r="T198" t="b">
        <f t="shared" si="44"/>
        <v>1</v>
      </c>
      <c r="U198" s="3">
        <f t="shared" si="49"/>
        <v>0</v>
      </c>
      <c r="V198" s="3">
        <f t="shared" si="45"/>
        <v>0</v>
      </c>
      <c r="W198" s="3">
        <f t="shared" si="46"/>
        <v>0</v>
      </c>
      <c r="X198" s="3">
        <f t="shared" si="50"/>
        <v>0</v>
      </c>
      <c r="Y198" s="3">
        <v>0</v>
      </c>
      <c r="Z198" s="3">
        <f t="shared" si="51"/>
        <v>0</v>
      </c>
      <c r="AA198" s="3">
        <f t="shared" si="52"/>
        <v>0</v>
      </c>
      <c r="AB198" t="b">
        <f t="shared" si="53"/>
        <v>1</v>
      </c>
      <c r="AC198">
        <v>3</v>
      </c>
      <c r="AD198" t="str">
        <f>VLOOKUP(C198,'Feedstock source'!$A$1:$B$8,2,FALSE)</f>
        <v>sludge</v>
      </c>
      <c r="AE198" t="str">
        <f>VLOOKUP($F198,'PAHs abbreviations'!$A$2:$B$17,2,FALSE)</f>
        <v>B(ghi)P</v>
      </c>
    </row>
    <row r="199" spans="1:31">
      <c r="A199" t="s">
        <v>132</v>
      </c>
      <c r="B199" t="s">
        <v>132</v>
      </c>
      <c r="C199" t="s">
        <v>135</v>
      </c>
      <c r="D199">
        <v>700</v>
      </c>
      <c r="E199" s="1" t="s">
        <v>23</v>
      </c>
      <c r="F199" t="s">
        <v>62</v>
      </c>
      <c r="G199" s="1" t="s">
        <v>46</v>
      </c>
      <c r="H199" s="3" t="s">
        <v>26</v>
      </c>
      <c r="I199" s="3" t="str">
        <f t="shared" si="47"/>
        <v>&lt; 1</v>
      </c>
      <c r="J199" s="3" t="str">
        <f t="shared" ref="J199:J230" si="55">I199</f>
        <v>&lt; 1</v>
      </c>
      <c r="K199" t="str">
        <f t="shared" si="48"/>
        <v>ng/sample</v>
      </c>
      <c r="L199" s="3" t="s">
        <v>26</v>
      </c>
      <c r="M199" s="3" t="s">
        <v>26</v>
      </c>
      <c r="N199" s="3" t="s">
        <v>26</v>
      </c>
      <c r="O199" s="1" t="s">
        <v>169</v>
      </c>
      <c r="P199" s="1" t="s">
        <v>175</v>
      </c>
      <c r="Q199" s="1" t="s">
        <v>175</v>
      </c>
      <c r="R199" t="b">
        <f>IF(COUNTIF(carcinogens!$A$2:$A$35,F199),TRUE,FALSE)</f>
        <v>1</v>
      </c>
      <c r="S199" t="b">
        <f t="shared" si="54"/>
        <v>1</v>
      </c>
      <c r="T199" t="b">
        <f t="shared" ref="T199:T230" si="56">IF(ISNUMBER(I199),FALSE,TRUE)</f>
        <v>1</v>
      </c>
      <c r="U199" s="3">
        <f t="shared" si="49"/>
        <v>0</v>
      </c>
      <c r="V199" s="3">
        <f t="shared" si="45"/>
        <v>0</v>
      </c>
      <c r="W199" s="3">
        <f t="shared" si="46"/>
        <v>0</v>
      </c>
      <c r="X199" s="3">
        <f t="shared" si="50"/>
        <v>0</v>
      </c>
      <c r="Y199" s="3">
        <v>0</v>
      </c>
      <c r="Z199" s="3">
        <f t="shared" si="51"/>
        <v>0</v>
      </c>
      <c r="AA199" s="3">
        <f t="shared" si="52"/>
        <v>0</v>
      </c>
      <c r="AB199" t="b">
        <f t="shared" si="53"/>
        <v>1</v>
      </c>
      <c r="AC199">
        <v>3</v>
      </c>
      <c r="AD199" t="str">
        <f>VLOOKUP(C199,'Feedstock source'!$A$1:$B$8,2,FALSE)</f>
        <v>sludge</v>
      </c>
      <c r="AE199" t="str">
        <f>VLOOKUP($F199,'PAHs abbreviations'!$A$2:$B$17,2,FALSE)</f>
        <v>DB(ah)A</v>
      </c>
    </row>
    <row r="200" spans="1:31">
      <c r="A200" t="s">
        <v>133</v>
      </c>
      <c r="B200" t="s">
        <v>133</v>
      </c>
      <c r="C200" t="s">
        <v>135</v>
      </c>
      <c r="D200">
        <v>800</v>
      </c>
      <c r="E200" s="1" t="s">
        <v>23</v>
      </c>
      <c r="F200" t="s">
        <v>77</v>
      </c>
      <c r="G200" s="1" t="s">
        <v>76</v>
      </c>
      <c r="H200" s="3" t="s">
        <v>99</v>
      </c>
      <c r="I200" s="3" t="str">
        <f t="shared" si="47"/>
        <v>&lt; 0.5</v>
      </c>
      <c r="J200" s="3" t="str">
        <f t="shared" si="55"/>
        <v>&lt; 0.5</v>
      </c>
      <c r="K200" t="str">
        <f t="shared" si="48"/>
        <v>pg/sample</v>
      </c>
      <c r="L200" s="3" t="s">
        <v>99</v>
      </c>
      <c r="O200" s="1" t="s">
        <v>169</v>
      </c>
      <c r="P200" s="1" t="s">
        <v>175</v>
      </c>
      <c r="Q200" s="1" t="s">
        <v>175</v>
      </c>
      <c r="R200" t="b">
        <f>IF(COUNTIF(carcinogens!$A$2:$A$35,F200),TRUE,FALSE)</f>
        <v>1</v>
      </c>
      <c r="S200" t="b">
        <f t="shared" si="54"/>
        <v>1</v>
      </c>
      <c r="T200" t="b">
        <f t="shared" si="56"/>
        <v>1</v>
      </c>
      <c r="U200" s="3">
        <f t="shared" si="49"/>
        <v>0</v>
      </c>
      <c r="X200" s="3">
        <f t="shared" si="50"/>
        <v>0</v>
      </c>
      <c r="Y200" s="3">
        <v>0</v>
      </c>
      <c r="Z200" s="3">
        <f t="shared" si="51"/>
        <v>0</v>
      </c>
      <c r="AA200" s="3">
        <f t="shared" si="52"/>
        <v>0</v>
      </c>
      <c r="AB200" t="b">
        <f t="shared" si="53"/>
        <v>1</v>
      </c>
      <c r="AC200">
        <v>1</v>
      </c>
      <c r="AD200" t="str">
        <f>VLOOKUP(C200,'Feedstock source'!$A$1:$B$8,2,FALSE)</f>
        <v>sludge</v>
      </c>
      <c r="AE200" t="e">
        <f>VLOOKUP($F200,'PAHs abbreviations'!$A$2:$B$17,2,FALSE)</f>
        <v>#N/A</v>
      </c>
    </row>
    <row r="201" spans="1:31">
      <c r="A201" t="s">
        <v>133</v>
      </c>
      <c r="B201" t="s">
        <v>133</v>
      </c>
      <c r="C201" t="s">
        <v>135</v>
      </c>
      <c r="D201">
        <v>800</v>
      </c>
      <c r="E201" s="1" t="s">
        <v>23</v>
      </c>
      <c r="F201" t="s">
        <v>79</v>
      </c>
      <c r="G201" s="1" t="s">
        <v>76</v>
      </c>
      <c r="H201" s="3" t="s">
        <v>99</v>
      </c>
      <c r="I201" s="3" t="str">
        <f t="shared" si="47"/>
        <v>&lt; 0.5</v>
      </c>
      <c r="J201" s="3" t="str">
        <f t="shared" si="55"/>
        <v>&lt; 0.5</v>
      </c>
      <c r="K201" t="str">
        <f t="shared" si="48"/>
        <v>pg/sample</v>
      </c>
      <c r="L201" s="3" t="s">
        <v>99</v>
      </c>
      <c r="O201" s="1" t="s">
        <v>169</v>
      </c>
      <c r="P201" s="1" t="s">
        <v>175</v>
      </c>
      <c r="Q201" s="1" t="s">
        <v>175</v>
      </c>
      <c r="R201" t="b">
        <f>IF(COUNTIF(carcinogens!$A$2:$A$35,F201),TRUE,FALSE)</f>
        <v>1</v>
      </c>
      <c r="S201" t="b">
        <f t="shared" si="54"/>
        <v>1</v>
      </c>
      <c r="T201" t="b">
        <f t="shared" si="56"/>
        <v>1</v>
      </c>
      <c r="U201" s="3">
        <f t="shared" si="49"/>
        <v>0</v>
      </c>
      <c r="X201" s="3">
        <f t="shared" si="50"/>
        <v>0</v>
      </c>
      <c r="Y201" s="3">
        <v>0</v>
      </c>
      <c r="Z201" s="3">
        <f t="shared" si="51"/>
        <v>0</v>
      </c>
      <c r="AA201" s="3">
        <f t="shared" si="52"/>
        <v>0</v>
      </c>
      <c r="AB201" t="b">
        <f t="shared" si="53"/>
        <v>1</v>
      </c>
      <c r="AC201">
        <v>1</v>
      </c>
      <c r="AD201" t="str">
        <f>VLOOKUP(C201,'Feedstock source'!$A$1:$B$8,2,FALSE)</f>
        <v>sludge</v>
      </c>
      <c r="AE201" t="e">
        <f>VLOOKUP($F201,'PAHs abbreviations'!$A$2:$B$17,2,FALSE)</f>
        <v>#N/A</v>
      </c>
    </row>
    <row r="202" spans="1:31">
      <c r="A202" t="s">
        <v>133</v>
      </c>
      <c r="B202" t="s">
        <v>133</v>
      </c>
      <c r="C202" t="s">
        <v>135</v>
      </c>
      <c r="D202">
        <v>800</v>
      </c>
      <c r="E202" s="1" t="s">
        <v>23</v>
      </c>
      <c r="F202" t="s">
        <v>80</v>
      </c>
      <c r="G202" s="1" t="s">
        <v>76</v>
      </c>
      <c r="H202" s="3" t="s">
        <v>99</v>
      </c>
      <c r="I202" s="3" t="str">
        <f t="shared" si="47"/>
        <v>&lt; 0.5</v>
      </c>
      <c r="J202" s="3" t="str">
        <f t="shared" si="55"/>
        <v>&lt; 0.5</v>
      </c>
      <c r="K202" t="str">
        <f t="shared" si="48"/>
        <v>pg/sample</v>
      </c>
      <c r="L202" s="3" t="s">
        <v>99</v>
      </c>
      <c r="O202" s="1" t="s">
        <v>169</v>
      </c>
      <c r="P202" s="1" t="s">
        <v>175</v>
      </c>
      <c r="Q202" s="1" t="s">
        <v>175</v>
      </c>
      <c r="R202" t="b">
        <f>IF(COUNTIF(carcinogens!$A$2:$A$35,F202),TRUE,FALSE)</f>
        <v>1</v>
      </c>
      <c r="S202" t="b">
        <f t="shared" si="54"/>
        <v>1</v>
      </c>
      <c r="T202" t="b">
        <f t="shared" si="56"/>
        <v>1</v>
      </c>
      <c r="U202" s="3">
        <f t="shared" si="49"/>
        <v>0</v>
      </c>
      <c r="X202" s="3">
        <f t="shared" si="50"/>
        <v>0</v>
      </c>
      <c r="Y202" s="3">
        <v>0</v>
      </c>
      <c r="Z202" s="3">
        <f t="shared" si="51"/>
        <v>0</v>
      </c>
      <c r="AA202" s="3">
        <f t="shared" si="52"/>
        <v>0</v>
      </c>
      <c r="AB202" t="b">
        <f t="shared" si="53"/>
        <v>1</v>
      </c>
      <c r="AC202">
        <v>1</v>
      </c>
      <c r="AD202" t="str">
        <f>VLOOKUP(C202,'Feedstock source'!$A$1:$B$8,2,FALSE)</f>
        <v>sludge</v>
      </c>
      <c r="AE202" t="e">
        <f>VLOOKUP($F202,'PAHs abbreviations'!$A$2:$B$17,2,FALSE)</f>
        <v>#N/A</v>
      </c>
    </row>
    <row r="203" spans="1:31">
      <c r="A203" t="s">
        <v>133</v>
      </c>
      <c r="B203" t="s">
        <v>133</v>
      </c>
      <c r="C203" t="s">
        <v>135</v>
      </c>
      <c r="D203">
        <v>800</v>
      </c>
      <c r="E203" s="1" t="s">
        <v>23</v>
      </c>
      <c r="F203" t="s">
        <v>81</v>
      </c>
      <c r="G203" s="1" t="s">
        <v>76</v>
      </c>
      <c r="H203" s="3" t="s">
        <v>99</v>
      </c>
      <c r="I203" s="3" t="str">
        <f t="shared" si="47"/>
        <v>&lt; 0.5</v>
      </c>
      <c r="J203" s="3" t="str">
        <f t="shared" si="55"/>
        <v>&lt; 0.5</v>
      </c>
      <c r="K203" t="str">
        <f t="shared" si="48"/>
        <v>pg/sample</v>
      </c>
      <c r="L203" s="3" t="s">
        <v>99</v>
      </c>
      <c r="O203" s="1" t="s">
        <v>169</v>
      </c>
      <c r="P203" s="1" t="s">
        <v>175</v>
      </c>
      <c r="Q203" s="1" t="s">
        <v>175</v>
      </c>
      <c r="R203" t="b">
        <f>IF(COUNTIF(carcinogens!$A$2:$A$35,F203),TRUE,FALSE)</f>
        <v>1</v>
      </c>
      <c r="S203" t="b">
        <f t="shared" si="54"/>
        <v>1</v>
      </c>
      <c r="T203" t="b">
        <f t="shared" si="56"/>
        <v>1</v>
      </c>
      <c r="U203" s="3">
        <f t="shared" si="49"/>
        <v>0</v>
      </c>
      <c r="X203" s="3">
        <f t="shared" si="50"/>
        <v>0</v>
      </c>
      <c r="Y203" s="3">
        <v>0</v>
      </c>
      <c r="Z203" s="3">
        <f t="shared" si="51"/>
        <v>0</v>
      </c>
      <c r="AA203" s="3">
        <f t="shared" si="52"/>
        <v>0</v>
      </c>
      <c r="AB203" t="b">
        <f t="shared" si="53"/>
        <v>1</v>
      </c>
      <c r="AC203">
        <v>1</v>
      </c>
      <c r="AD203" t="str">
        <f>VLOOKUP(C203,'Feedstock source'!$A$1:$B$8,2,FALSE)</f>
        <v>sludge</v>
      </c>
      <c r="AE203" t="e">
        <f>VLOOKUP($F203,'PAHs abbreviations'!$A$2:$B$17,2,FALSE)</f>
        <v>#N/A</v>
      </c>
    </row>
    <row r="204" spans="1:31">
      <c r="A204" t="s">
        <v>133</v>
      </c>
      <c r="B204" t="s">
        <v>133</v>
      </c>
      <c r="C204" t="s">
        <v>135</v>
      </c>
      <c r="D204">
        <v>800</v>
      </c>
      <c r="E204" s="1" t="s">
        <v>23</v>
      </c>
      <c r="F204" t="s">
        <v>82</v>
      </c>
      <c r="G204" s="1" t="s">
        <v>76</v>
      </c>
      <c r="H204" s="3" t="s">
        <v>99</v>
      </c>
      <c r="I204" s="3" t="str">
        <f t="shared" si="47"/>
        <v>&lt; 0.5</v>
      </c>
      <c r="J204" s="3" t="str">
        <f t="shared" si="55"/>
        <v>&lt; 0.5</v>
      </c>
      <c r="K204" t="str">
        <f t="shared" si="48"/>
        <v>pg/sample</v>
      </c>
      <c r="L204" s="3" t="s">
        <v>99</v>
      </c>
      <c r="O204" s="1" t="s">
        <v>169</v>
      </c>
      <c r="P204" s="1" t="s">
        <v>175</v>
      </c>
      <c r="Q204" s="1" t="s">
        <v>175</v>
      </c>
      <c r="R204" t="b">
        <f>IF(COUNTIF(carcinogens!$A$2:$A$35,F204),TRUE,FALSE)</f>
        <v>1</v>
      </c>
      <c r="S204" t="b">
        <f t="shared" si="54"/>
        <v>1</v>
      </c>
      <c r="T204" t="b">
        <f t="shared" si="56"/>
        <v>1</v>
      </c>
      <c r="U204" s="3">
        <f t="shared" si="49"/>
        <v>0</v>
      </c>
      <c r="X204" s="3">
        <f t="shared" si="50"/>
        <v>0</v>
      </c>
      <c r="Y204" s="3">
        <v>0</v>
      </c>
      <c r="Z204" s="3">
        <f t="shared" si="51"/>
        <v>0</v>
      </c>
      <c r="AA204" s="3">
        <f t="shared" si="52"/>
        <v>0</v>
      </c>
      <c r="AB204" t="b">
        <f t="shared" si="53"/>
        <v>1</v>
      </c>
      <c r="AC204">
        <v>1</v>
      </c>
      <c r="AD204" t="str">
        <f>VLOOKUP(C204,'Feedstock source'!$A$1:$B$8,2,FALSE)</f>
        <v>sludge</v>
      </c>
      <c r="AE204" t="e">
        <f>VLOOKUP($F204,'PAHs abbreviations'!$A$2:$B$17,2,FALSE)</f>
        <v>#N/A</v>
      </c>
    </row>
    <row r="205" spans="1:31">
      <c r="A205" t="s">
        <v>133</v>
      </c>
      <c r="B205" t="s">
        <v>133</v>
      </c>
      <c r="C205" t="s">
        <v>135</v>
      </c>
      <c r="D205">
        <v>800</v>
      </c>
      <c r="E205" s="1" t="s">
        <v>23</v>
      </c>
      <c r="F205" t="s">
        <v>83</v>
      </c>
      <c r="G205" s="1" t="s">
        <v>76</v>
      </c>
      <c r="H205" s="3" t="s">
        <v>148</v>
      </c>
      <c r="I205" s="3" t="str">
        <f t="shared" si="47"/>
        <v>&lt; 2.5</v>
      </c>
      <c r="J205" s="3" t="str">
        <f t="shared" si="55"/>
        <v>&lt; 2.5</v>
      </c>
      <c r="K205" t="str">
        <f t="shared" si="48"/>
        <v>pg/sample</v>
      </c>
      <c r="L205" s="3" t="s">
        <v>148</v>
      </c>
      <c r="O205" s="1" t="s">
        <v>169</v>
      </c>
      <c r="P205" s="1" t="s">
        <v>175</v>
      </c>
      <c r="Q205" s="1" t="s">
        <v>175</v>
      </c>
      <c r="R205" t="b">
        <f>IF(COUNTIF(carcinogens!$A$2:$A$35,F205),TRUE,FALSE)</f>
        <v>1</v>
      </c>
      <c r="S205" t="b">
        <f t="shared" si="54"/>
        <v>1</v>
      </c>
      <c r="T205" t="b">
        <f t="shared" si="56"/>
        <v>1</v>
      </c>
      <c r="U205" s="3">
        <f t="shared" si="49"/>
        <v>0</v>
      </c>
      <c r="X205" s="3">
        <f t="shared" si="50"/>
        <v>0</v>
      </c>
      <c r="Y205" s="3">
        <v>0</v>
      </c>
      <c r="Z205" s="3">
        <f t="shared" si="51"/>
        <v>0</v>
      </c>
      <c r="AA205" s="3">
        <f t="shared" si="52"/>
        <v>0</v>
      </c>
      <c r="AB205" t="b">
        <f t="shared" si="53"/>
        <v>1</v>
      </c>
      <c r="AC205">
        <v>1</v>
      </c>
      <c r="AD205" t="str">
        <f>VLOOKUP(C205,'Feedstock source'!$A$1:$B$8,2,FALSE)</f>
        <v>sludge</v>
      </c>
      <c r="AE205" t="e">
        <f>VLOOKUP($F205,'PAHs abbreviations'!$A$2:$B$17,2,FALSE)</f>
        <v>#N/A</v>
      </c>
    </row>
    <row r="206" spans="1:31">
      <c r="A206" t="s">
        <v>133</v>
      </c>
      <c r="B206" t="s">
        <v>133</v>
      </c>
      <c r="C206" t="s">
        <v>135</v>
      </c>
      <c r="D206">
        <v>800</v>
      </c>
      <c r="E206" s="1" t="s">
        <v>23</v>
      </c>
      <c r="F206" t="s">
        <v>84</v>
      </c>
      <c r="G206" s="1" t="s">
        <v>76</v>
      </c>
      <c r="H206" s="3" t="s">
        <v>149</v>
      </c>
      <c r="I206" s="3" t="str">
        <f t="shared" si="47"/>
        <v>&lt; 5.0</v>
      </c>
      <c r="J206" s="3" t="str">
        <f t="shared" si="55"/>
        <v>&lt; 5.0</v>
      </c>
      <c r="K206" t="str">
        <f t="shared" si="48"/>
        <v>pg/sample</v>
      </c>
      <c r="L206" s="3" t="s">
        <v>149</v>
      </c>
      <c r="O206" s="1" t="s">
        <v>169</v>
      </c>
      <c r="P206" s="1" t="s">
        <v>175</v>
      </c>
      <c r="Q206" s="1" t="s">
        <v>175</v>
      </c>
      <c r="R206" t="b">
        <f>IF(COUNTIF(carcinogens!$A$2:$A$35,F206),TRUE,FALSE)</f>
        <v>1</v>
      </c>
      <c r="S206" t="b">
        <f t="shared" si="54"/>
        <v>1</v>
      </c>
      <c r="T206" t="b">
        <f t="shared" si="56"/>
        <v>1</v>
      </c>
      <c r="U206" s="3">
        <f t="shared" si="49"/>
        <v>0</v>
      </c>
      <c r="X206" s="3">
        <f t="shared" si="50"/>
        <v>0</v>
      </c>
      <c r="Y206" s="3">
        <v>0</v>
      </c>
      <c r="Z206" s="3">
        <f t="shared" si="51"/>
        <v>0</v>
      </c>
      <c r="AA206" s="3">
        <f t="shared" si="52"/>
        <v>0</v>
      </c>
      <c r="AB206" t="b">
        <f t="shared" si="53"/>
        <v>1</v>
      </c>
      <c r="AC206">
        <v>1</v>
      </c>
      <c r="AD206" t="str">
        <f>VLOOKUP(C206,'Feedstock source'!$A$1:$B$8,2,FALSE)</f>
        <v>sludge</v>
      </c>
      <c r="AE206" t="e">
        <f>VLOOKUP($F206,'PAHs abbreviations'!$A$2:$B$17,2,FALSE)</f>
        <v>#N/A</v>
      </c>
    </row>
    <row r="207" spans="1:31">
      <c r="A207" t="s">
        <v>133</v>
      </c>
      <c r="B207" t="s">
        <v>133</v>
      </c>
      <c r="C207" t="s">
        <v>135</v>
      </c>
      <c r="D207">
        <v>800</v>
      </c>
      <c r="E207" s="1" t="s">
        <v>23</v>
      </c>
      <c r="F207" t="s">
        <v>85</v>
      </c>
      <c r="G207" s="1" t="s">
        <v>76</v>
      </c>
      <c r="H207" s="3" t="s">
        <v>99</v>
      </c>
      <c r="I207" s="3" t="str">
        <f t="shared" si="47"/>
        <v>&lt; 0.5</v>
      </c>
      <c r="J207" s="3" t="str">
        <f t="shared" si="55"/>
        <v>&lt; 0.5</v>
      </c>
      <c r="K207" t="str">
        <f t="shared" si="48"/>
        <v>pg/sample</v>
      </c>
      <c r="L207" s="3" t="s">
        <v>99</v>
      </c>
      <c r="O207" s="1" t="s">
        <v>169</v>
      </c>
      <c r="P207" s="1" t="s">
        <v>175</v>
      </c>
      <c r="Q207" s="1" t="s">
        <v>175</v>
      </c>
      <c r="R207" t="b">
        <f>IF(COUNTIF(carcinogens!$A$2:$A$35,F207),TRUE,FALSE)</f>
        <v>1</v>
      </c>
      <c r="S207" t="b">
        <f t="shared" si="54"/>
        <v>1</v>
      </c>
      <c r="T207" t="b">
        <f t="shared" si="56"/>
        <v>1</v>
      </c>
      <c r="U207" s="3">
        <f t="shared" si="49"/>
        <v>0</v>
      </c>
      <c r="X207" s="3">
        <f t="shared" si="50"/>
        <v>0</v>
      </c>
      <c r="Y207" s="3">
        <v>0</v>
      </c>
      <c r="Z207" s="3">
        <f t="shared" si="51"/>
        <v>0</v>
      </c>
      <c r="AA207" s="3">
        <f t="shared" si="52"/>
        <v>0</v>
      </c>
      <c r="AB207" t="b">
        <f t="shared" si="53"/>
        <v>1</v>
      </c>
      <c r="AC207">
        <v>1</v>
      </c>
      <c r="AD207" t="str">
        <f>VLOOKUP(C207,'Feedstock source'!$A$1:$B$8,2,FALSE)</f>
        <v>sludge</v>
      </c>
      <c r="AE207" t="e">
        <f>VLOOKUP($F207,'PAHs abbreviations'!$A$2:$B$17,2,FALSE)</f>
        <v>#N/A</v>
      </c>
    </row>
    <row r="208" spans="1:31">
      <c r="A208" t="s">
        <v>133</v>
      </c>
      <c r="B208" t="s">
        <v>133</v>
      </c>
      <c r="C208" t="s">
        <v>135</v>
      </c>
      <c r="D208">
        <v>800</v>
      </c>
      <c r="E208" s="1" t="s">
        <v>23</v>
      </c>
      <c r="F208" t="s">
        <v>86</v>
      </c>
      <c r="G208" s="1" t="s">
        <v>76</v>
      </c>
      <c r="H208" s="3" t="s">
        <v>99</v>
      </c>
      <c r="I208" s="3" t="str">
        <f t="shared" si="47"/>
        <v>&lt; 0.5</v>
      </c>
      <c r="J208" s="3" t="str">
        <f t="shared" si="55"/>
        <v>&lt; 0.5</v>
      </c>
      <c r="K208" t="str">
        <f t="shared" si="48"/>
        <v>pg/sample</v>
      </c>
      <c r="L208" s="3" t="s">
        <v>99</v>
      </c>
      <c r="O208" s="1" t="s">
        <v>169</v>
      </c>
      <c r="P208" s="1" t="s">
        <v>175</v>
      </c>
      <c r="Q208" s="1" t="s">
        <v>175</v>
      </c>
      <c r="R208" t="b">
        <f>IF(COUNTIF(carcinogens!$A$2:$A$35,F208),TRUE,FALSE)</f>
        <v>1</v>
      </c>
      <c r="S208" t="b">
        <f t="shared" si="54"/>
        <v>1</v>
      </c>
      <c r="T208" t="b">
        <f t="shared" si="56"/>
        <v>1</v>
      </c>
      <c r="U208" s="3">
        <f t="shared" si="49"/>
        <v>0</v>
      </c>
      <c r="X208" s="3">
        <f t="shared" si="50"/>
        <v>0</v>
      </c>
      <c r="Y208" s="3">
        <v>0</v>
      </c>
      <c r="Z208" s="3">
        <f t="shared" si="51"/>
        <v>0</v>
      </c>
      <c r="AA208" s="3">
        <f t="shared" si="52"/>
        <v>0</v>
      </c>
      <c r="AB208" t="b">
        <f t="shared" si="53"/>
        <v>1</v>
      </c>
      <c r="AC208">
        <v>1</v>
      </c>
      <c r="AD208" t="str">
        <f>VLOOKUP(C208,'Feedstock source'!$A$1:$B$8,2,FALSE)</f>
        <v>sludge</v>
      </c>
      <c r="AE208" t="e">
        <f>VLOOKUP($F208,'PAHs abbreviations'!$A$2:$B$17,2,FALSE)</f>
        <v>#N/A</v>
      </c>
    </row>
    <row r="209" spans="1:31">
      <c r="A209" t="s">
        <v>133</v>
      </c>
      <c r="B209" t="s">
        <v>133</v>
      </c>
      <c r="C209" t="s">
        <v>135</v>
      </c>
      <c r="D209">
        <v>800</v>
      </c>
      <c r="E209" s="1" t="s">
        <v>23</v>
      </c>
      <c r="F209" t="s">
        <v>87</v>
      </c>
      <c r="G209" s="1" t="s">
        <v>76</v>
      </c>
      <c r="H209" s="3" t="s">
        <v>99</v>
      </c>
      <c r="I209" s="3" t="str">
        <f t="shared" si="47"/>
        <v>&lt; 0.5</v>
      </c>
      <c r="J209" s="3" t="str">
        <f t="shared" si="55"/>
        <v>&lt; 0.5</v>
      </c>
      <c r="K209" t="str">
        <f t="shared" si="48"/>
        <v>pg/sample</v>
      </c>
      <c r="L209" s="3" t="s">
        <v>99</v>
      </c>
      <c r="O209" s="1" t="s">
        <v>169</v>
      </c>
      <c r="P209" s="1" t="s">
        <v>175</v>
      </c>
      <c r="Q209" s="1" t="s">
        <v>175</v>
      </c>
      <c r="R209" t="b">
        <f>IF(COUNTIF(carcinogens!$A$2:$A$35,F209),TRUE,FALSE)</f>
        <v>1</v>
      </c>
      <c r="S209" t="b">
        <f t="shared" si="54"/>
        <v>1</v>
      </c>
      <c r="T209" t="b">
        <f t="shared" si="56"/>
        <v>1</v>
      </c>
      <c r="U209" s="3">
        <f t="shared" si="49"/>
        <v>0</v>
      </c>
      <c r="X209" s="3">
        <f t="shared" si="50"/>
        <v>0</v>
      </c>
      <c r="Y209" s="3">
        <v>0</v>
      </c>
      <c r="Z209" s="3">
        <f t="shared" si="51"/>
        <v>0</v>
      </c>
      <c r="AA209" s="3">
        <f t="shared" si="52"/>
        <v>0</v>
      </c>
      <c r="AB209" t="b">
        <f t="shared" si="53"/>
        <v>1</v>
      </c>
      <c r="AC209">
        <v>1</v>
      </c>
      <c r="AD209" t="str">
        <f>VLOOKUP(C209,'Feedstock source'!$A$1:$B$8,2,FALSE)</f>
        <v>sludge</v>
      </c>
      <c r="AE209" t="e">
        <f>VLOOKUP($F209,'PAHs abbreviations'!$A$2:$B$17,2,FALSE)</f>
        <v>#N/A</v>
      </c>
    </row>
    <row r="210" spans="1:31">
      <c r="A210" t="s">
        <v>133</v>
      </c>
      <c r="B210" t="s">
        <v>133</v>
      </c>
      <c r="C210" t="s">
        <v>135</v>
      </c>
      <c r="D210">
        <v>800</v>
      </c>
      <c r="E210" s="1" t="s">
        <v>23</v>
      </c>
      <c r="F210" t="s">
        <v>88</v>
      </c>
      <c r="G210" s="1" t="s">
        <v>76</v>
      </c>
      <c r="H210" s="3" t="s">
        <v>99</v>
      </c>
      <c r="I210" s="3" t="str">
        <f t="shared" si="47"/>
        <v>&lt; 0.5</v>
      </c>
      <c r="J210" s="3" t="str">
        <f t="shared" si="55"/>
        <v>&lt; 0.5</v>
      </c>
      <c r="K210" t="str">
        <f t="shared" si="48"/>
        <v>pg/sample</v>
      </c>
      <c r="L210" s="3" t="s">
        <v>99</v>
      </c>
      <c r="O210" s="1" t="s">
        <v>169</v>
      </c>
      <c r="P210" s="1" t="s">
        <v>175</v>
      </c>
      <c r="Q210" s="1" t="s">
        <v>175</v>
      </c>
      <c r="R210" t="b">
        <f>IF(COUNTIF(carcinogens!$A$2:$A$35,F210),TRUE,FALSE)</f>
        <v>1</v>
      </c>
      <c r="S210" t="b">
        <f t="shared" si="54"/>
        <v>1</v>
      </c>
      <c r="T210" t="b">
        <f t="shared" si="56"/>
        <v>1</v>
      </c>
      <c r="U210" s="3">
        <f t="shared" si="49"/>
        <v>0</v>
      </c>
      <c r="X210" s="3">
        <f t="shared" si="50"/>
        <v>0</v>
      </c>
      <c r="Y210" s="3">
        <v>0</v>
      </c>
      <c r="Z210" s="3">
        <f t="shared" si="51"/>
        <v>0</v>
      </c>
      <c r="AA210" s="3">
        <f t="shared" si="52"/>
        <v>0</v>
      </c>
      <c r="AB210" t="b">
        <f t="shared" si="53"/>
        <v>1</v>
      </c>
      <c r="AC210">
        <v>1</v>
      </c>
      <c r="AD210" t="str">
        <f>VLOOKUP(C210,'Feedstock source'!$A$1:$B$8,2,FALSE)</f>
        <v>sludge</v>
      </c>
      <c r="AE210" t="e">
        <f>VLOOKUP($F210,'PAHs abbreviations'!$A$2:$B$17,2,FALSE)</f>
        <v>#N/A</v>
      </c>
    </row>
    <row r="211" spans="1:31">
      <c r="A211" t="s">
        <v>133</v>
      </c>
      <c r="B211" t="s">
        <v>133</v>
      </c>
      <c r="C211" t="s">
        <v>135</v>
      </c>
      <c r="D211">
        <v>800</v>
      </c>
      <c r="E211" s="1" t="s">
        <v>23</v>
      </c>
      <c r="F211" t="s">
        <v>89</v>
      </c>
      <c r="G211" s="1" t="s">
        <v>76</v>
      </c>
      <c r="H211" s="3" t="s">
        <v>99</v>
      </c>
      <c r="I211" s="3" t="str">
        <f t="shared" si="47"/>
        <v>&lt; 0.5</v>
      </c>
      <c r="J211" s="3" t="str">
        <f t="shared" si="55"/>
        <v>&lt; 0.5</v>
      </c>
      <c r="K211" t="str">
        <f t="shared" si="48"/>
        <v>pg/sample</v>
      </c>
      <c r="L211" s="3" t="s">
        <v>99</v>
      </c>
      <c r="O211" s="1" t="s">
        <v>169</v>
      </c>
      <c r="P211" s="1" t="s">
        <v>175</v>
      </c>
      <c r="Q211" s="1" t="s">
        <v>175</v>
      </c>
      <c r="R211" t="b">
        <f>IF(COUNTIF(carcinogens!$A$2:$A$35,F211),TRUE,FALSE)</f>
        <v>1</v>
      </c>
      <c r="S211" t="b">
        <f t="shared" si="54"/>
        <v>1</v>
      </c>
      <c r="T211" t="b">
        <f t="shared" si="56"/>
        <v>1</v>
      </c>
      <c r="U211" s="3">
        <f t="shared" si="49"/>
        <v>0</v>
      </c>
      <c r="X211" s="3">
        <f t="shared" si="50"/>
        <v>0</v>
      </c>
      <c r="Y211" s="3">
        <v>0</v>
      </c>
      <c r="Z211" s="3">
        <f t="shared" si="51"/>
        <v>0</v>
      </c>
      <c r="AA211" s="3">
        <f t="shared" si="52"/>
        <v>0</v>
      </c>
      <c r="AB211" t="b">
        <f t="shared" si="53"/>
        <v>1</v>
      </c>
      <c r="AC211">
        <v>1</v>
      </c>
      <c r="AD211" t="str">
        <f>VLOOKUP(C211,'Feedstock source'!$A$1:$B$8,2,FALSE)</f>
        <v>sludge</v>
      </c>
      <c r="AE211" t="e">
        <f>VLOOKUP($F211,'PAHs abbreviations'!$A$2:$B$17,2,FALSE)</f>
        <v>#N/A</v>
      </c>
    </row>
    <row r="212" spans="1:31">
      <c r="A212" t="s">
        <v>133</v>
      </c>
      <c r="B212" t="s">
        <v>133</v>
      </c>
      <c r="C212" t="s">
        <v>135</v>
      </c>
      <c r="D212">
        <v>800</v>
      </c>
      <c r="E212" s="1" t="s">
        <v>23</v>
      </c>
      <c r="F212" t="s">
        <v>90</v>
      </c>
      <c r="G212" s="1" t="s">
        <v>76</v>
      </c>
      <c r="H212" s="3" t="s">
        <v>99</v>
      </c>
      <c r="I212" s="3" t="str">
        <f t="shared" si="47"/>
        <v>&lt; 0.5</v>
      </c>
      <c r="J212" s="3" t="str">
        <f t="shared" si="55"/>
        <v>&lt; 0.5</v>
      </c>
      <c r="K212" t="str">
        <f t="shared" si="48"/>
        <v>pg/sample</v>
      </c>
      <c r="L212" s="3" t="s">
        <v>99</v>
      </c>
      <c r="O212" s="1" t="s">
        <v>169</v>
      </c>
      <c r="P212" s="1" t="s">
        <v>175</v>
      </c>
      <c r="Q212" s="1" t="s">
        <v>175</v>
      </c>
      <c r="R212" t="b">
        <f>IF(COUNTIF(carcinogens!$A$2:$A$35,F212),TRUE,FALSE)</f>
        <v>1</v>
      </c>
      <c r="S212" t="b">
        <f t="shared" si="54"/>
        <v>1</v>
      </c>
      <c r="T212" t="b">
        <f t="shared" si="56"/>
        <v>1</v>
      </c>
      <c r="U212" s="3">
        <f t="shared" si="49"/>
        <v>0</v>
      </c>
      <c r="X212" s="3">
        <f t="shared" si="50"/>
        <v>0</v>
      </c>
      <c r="Y212" s="3">
        <v>0</v>
      </c>
      <c r="Z212" s="3">
        <f t="shared" si="51"/>
        <v>0</v>
      </c>
      <c r="AA212" s="3">
        <f t="shared" si="52"/>
        <v>0</v>
      </c>
      <c r="AB212" t="b">
        <f t="shared" si="53"/>
        <v>1</v>
      </c>
      <c r="AC212">
        <v>1</v>
      </c>
      <c r="AD212" t="str">
        <f>VLOOKUP(C212,'Feedstock source'!$A$1:$B$8,2,FALSE)</f>
        <v>sludge</v>
      </c>
      <c r="AE212" t="e">
        <f>VLOOKUP($F212,'PAHs abbreviations'!$A$2:$B$17,2,FALSE)</f>
        <v>#N/A</v>
      </c>
    </row>
    <row r="213" spans="1:31">
      <c r="A213" t="s">
        <v>133</v>
      </c>
      <c r="B213" t="s">
        <v>133</v>
      </c>
      <c r="C213" t="s">
        <v>135</v>
      </c>
      <c r="D213">
        <v>800</v>
      </c>
      <c r="E213" s="1" t="s">
        <v>23</v>
      </c>
      <c r="F213" t="s">
        <v>91</v>
      </c>
      <c r="G213" s="1" t="s">
        <v>76</v>
      </c>
      <c r="H213" s="3" t="s">
        <v>99</v>
      </c>
      <c r="I213" s="3" t="str">
        <f t="shared" si="47"/>
        <v>&lt; 0.5</v>
      </c>
      <c r="J213" s="3" t="str">
        <f t="shared" si="55"/>
        <v>&lt; 0.5</v>
      </c>
      <c r="K213" t="str">
        <f t="shared" si="48"/>
        <v>pg/sample</v>
      </c>
      <c r="L213" s="3" t="s">
        <v>99</v>
      </c>
      <c r="O213" s="1" t="s">
        <v>169</v>
      </c>
      <c r="P213" s="1" t="s">
        <v>175</v>
      </c>
      <c r="Q213" s="1" t="s">
        <v>175</v>
      </c>
      <c r="R213" t="b">
        <f>IF(COUNTIF(carcinogens!$A$2:$A$35,F213),TRUE,FALSE)</f>
        <v>1</v>
      </c>
      <c r="S213" t="b">
        <f t="shared" si="54"/>
        <v>1</v>
      </c>
      <c r="T213" t="b">
        <f t="shared" si="56"/>
        <v>1</v>
      </c>
      <c r="U213" s="3">
        <f t="shared" si="49"/>
        <v>0</v>
      </c>
      <c r="X213" s="3">
        <f t="shared" si="50"/>
        <v>0</v>
      </c>
      <c r="Y213" s="3">
        <v>0</v>
      </c>
      <c r="Z213" s="3">
        <f t="shared" si="51"/>
        <v>0</v>
      </c>
      <c r="AA213" s="3">
        <f t="shared" si="52"/>
        <v>0</v>
      </c>
      <c r="AB213" t="b">
        <f t="shared" si="53"/>
        <v>1</v>
      </c>
      <c r="AC213">
        <v>1</v>
      </c>
      <c r="AD213" t="str">
        <f>VLOOKUP(C213,'Feedstock source'!$A$1:$B$8,2,FALSE)</f>
        <v>sludge</v>
      </c>
      <c r="AE213" t="e">
        <f>VLOOKUP($F213,'PAHs abbreviations'!$A$2:$B$17,2,FALSE)</f>
        <v>#N/A</v>
      </c>
    </row>
    <row r="214" spans="1:31">
      <c r="A214" t="s">
        <v>133</v>
      </c>
      <c r="B214" t="s">
        <v>133</v>
      </c>
      <c r="C214" t="s">
        <v>135</v>
      </c>
      <c r="D214">
        <v>800</v>
      </c>
      <c r="E214" s="1" t="s">
        <v>23</v>
      </c>
      <c r="F214" t="s">
        <v>92</v>
      </c>
      <c r="G214" s="1" t="s">
        <v>76</v>
      </c>
      <c r="H214" s="3" t="s">
        <v>150</v>
      </c>
      <c r="I214" s="3" t="str">
        <f t="shared" si="47"/>
        <v>&lt; 1.5</v>
      </c>
      <c r="J214" s="3" t="str">
        <f t="shared" si="55"/>
        <v>&lt; 1.5</v>
      </c>
      <c r="K214" t="str">
        <f t="shared" si="48"/>
        <v>pg/sample</v>
      </c>
      <c r="L214" s="3" t="s">
        <v>150</v>
      </c>
      <c r="O214" s="1" t="s">
        <v>169</v>
      </c>
      <c r="P214" s="1" t="s">
        <v>175</v>
      </c>
      <c r="Q214" s="1" t="s">
        <v>175</v>
      </c>
      <c r="R214" t="b">
        <f>IF(COUNTIF(carcinogens!$A$2:$A$35,F214),TRUE,FALSE)</f>
        <v>1</v>
      </c>
      <c r="S214" t="b">
        <f t="shared" si="54"/>
        <v>1</v>
      </c>
      <c r="T214" t="b">
        <f t="shared" si="56"/>
        <v>1</v>
      </c>
      <c r="U214" s="3">
        <f t="shared" si="49"/>
        <v>0</v>
      </c>
      <c r="X214" s="3">
        <f t="shared" si="50"/>
        <v>0</v>
      </c>
      <c r="Y214" s="3">
        <v>0</v>
      </c>
      <c r="Z214" s="3">
        <f t="shared" si="51"/>
        <v>0</v>
      </c>
      <c r="AA214" s="3">
        <f t="shared" si="52"/>
        <v>0</v>
      </c>
      <c r="AB214" t="b">
        <f t="shared" si="53"/>
        <v>1</v>
      </c>
      <c r="AC214">
        <v>1</v>
      </c>
      <c r="AD214" t="str">
        <f>VLOOKUP(C214,'Feedstock source'!$A$1:$B$8,2,FALSE)</f>
        <v>sludge</v>
      </c>
      <c r="AE214" t="e">
        <f>VLOOKUP($F214,'PAHs abbreviations'!$A$2:$B$17,2,FALSE)</f>
        <v>#N/A</v>
      </c>
    </row>
    <row r="215" spans="1:31">
      <c r="A215" t="s">
        <v>133</v>
      </c>
      <c r="B215" t="s">
        <v>133</v>
      </c>
      <c r="C215" t="s">
        <v>135</v>
      </c>
      <c r="D215">
        <v>800</v>
      </c>
      <c r="E215" s="1" t="s">
        <v>23</v>
      </c>
      <c r="F215" t="s">
        <v>93</v>
      </c>
      <c r="G215" s="1" t="s">
        <v>76</v>
      </c>
      <c r="H215" s="3" t="s">
        <v>150</v>
      </c>
      <c r="I215" s="3" t="str">
        <f t="shared" si="47"/>
        <v>&lt; 1.5</v>
      </c>
      <c r="J215" s="3" t="str">
        <f t="shared" si="55"/>
        <v>&lt; 1.5</v>
      </c>
      <c r="K215" t="str">
        <f t="shared" si="48"/>
        <v>pg/sample</v>
      </c>
      <c r="L215" s="3" t="s">
        <v>150</v>
      </c>
      <c r="O215" s="1" t="s">
        <v>169</v>
      </c>
      <c r="P215" s="1" t="s">
        <v>175</v>
      </c>
      <c r="Q215" s="1" t="s">
        <v>175</v>
      </c>
      <c r="R215" t="b">
        <f>IF(COUNTIF(carcinogens!$A$2:$A$35,F215),TRUE,FALSE)</f>
        <v>1</v>
      </c>
      <c r="S215" t="b">
        <f t="shared" si="54"/>
        <v>1</v>
      </c>
      <c r="T215" t="b">
        <f t="shared" si="56"/>
        <v>1</v>
      </c>
      <c r="U215" s="3">
        <f t="shared" si="49"/>
        <v>0</v>
      </c>
      <c r="X215" s="3">
        <f t="shared" si="50"/>
        <v>0</v>
      </c>
      <c r="Y215" s="3">
        <v>0</v>
      </c>
      <c r="Z215" s="3">
        <f t="shared" si="51"/>
        <v>0</v>
      </c>
      <c r="AA215" s="3">
        <f t="shared" si="52"/>
        <v>0</v>
      </c>
      <c r="AB215" t="b">
        <f t="shared" si="53"/>
        <v>1</v>
      </c>
      <c r="AC215">
        <v>1</v>
      </c>
      <c r="AD215" t="str">
        <f>VLOOKUP(C215,'Feedstock source'!$A$1:$B$8,2,FALSE)</f>
        <v>sludge</v>
      </c>
      <c r="AE215" t="e">
        <f>VLOOKUP($F215,'PAHs abbreviations'!$A$2:$B$17,2,FALSE)</f>
        <v>#N/A</v>
      </c>
    </row>
    <row r="216" spans="1:31">
      <c r="A216" t="s">
        <v>133</v>
      </c>
      <c r="B216" t="s">
        <v>133</v>
      </c>
      <c r="C216" t="s">
        <v>135</v>
      </c>
      <c r="D216">
        <v>800</v>
      </c>
      <c r="E216" s="1" t="s">
        <v>23</v>
      </c>
      <c r="F216" t="s">
        <v>94</v>
      </c>
      <c r="G216" s="1" t="s">
        <v>76</v>
      </c>
      <c r="H216" s="3" t="s">
        <v>149</v>
      </c>
      <c r="I216" s="3" t="str">
        <f t="shared" si="47"/>
        <v>&lt; 5.0</v>
      </c>
      <c r="J216" s="3" t="str">
        <f t="shared" si="55"/>
        <v>&lt; 5.0</v>
      </c>
      <c r="K216" t="str">
        <f t="shared" si="48"/>
        <v>pg/sample</v>
      </c>
      <c r="L216" s="3" t="s">
        <v>149</v>
      </c>
      <c r="O216" s="1" t="s">
        <v>169</v>
      </c>
      <c r="P216" s="1" t="s">
        <v>175</v>
      </c>
      <c r="Q216" s="1" t="s">
        <v>175</v>
      </c>
      <c r="R216" t="b">
        <f>IF(COUNTIF(carcinogens!$A$2:$A$35,F216),TRUE,FALSE)</f>
        <v>1</v>
      </c>
      <c r="S216" t="b">
        <f t="shared" si="54"/>
        <v>1</v>
      </c>
      <c r="T216" t="b">
        <f t="shared" si="56"/>
        <v>1</v>
      </c>
      <c r="U216" s="3">
        <f t="shared" si="49"/>
        <v>0</v>
      </c>
      <c r="X216" s="3">
        <f t="shared" si="50"/>
        <v>0</v>
      </c>
      <c r="Y216" s="3">
        <v>0</v>
      </c>
      <c r="Z216" s="3">
        <f t="shared" si="51"/>
        <v>0</v>
      </c>
      <c r="AA216" s="3">
        <f t="shared" si="52"/>
        <v>0</v>
      </c>
      <c r="AB216" t="b">
        <f t="shared" si="53"/>
        <v>1</v>
      </c>
      <c r="AC216">
        <v>1</v>
      </c>
      <c r="AD216" t="str">
        <f>VLOOKUP(C216,'Feedstock source'!$A$1:$B$8,2,FALSE)</f>
        <v>sludge</v>
      </c>
      <c r="AE216" t="e">
        <f>VLOOKUP($F216,'PAHs abbreviations'!$A$2:$B$17,2,FALSE)</f>
        <v>#N/A</v>
      </c>
    </row>
    <row r="217" spans="1:31">
      <c r="A217" t="s">
        <v>133</v>
      </c>
      <c r="B217" t="s">
        <v>133</v>
      </c>
      <c r="C217" t="s">
        <v>135</v>
      </c>
      <c r="D217">
        <v>800</v>
      </c>
      <c r="E217" s="1" t="s">
        <v>23</v>
      </c>
      <c r="F217" t="s">
        <v>47</v>
      </c>
      <c r="G217" s="1" t="s">
        <v>46</v>
      </c>
      <c r="H217" s="3">
        <v>1010</v>
      </c>
      <c r="I217" s="3">
        <f t="shared" si="47"/>
        <v>3030</v>
      </c>
      <c r="J217" s="3">
        <f t="shared" si="55"/>
        <v>3030</v>
      </c>
      <c r="K217" t="str">
        <f t="shared" si="48"/>
        <v>ng/sample</v>
      </c>
      <c r="L217" s="3">
        <v>14</v>
      </c>
      <c r="M217" s="3">
        <v>8.6</v>
      </c>
      <c r="N217" s="3">
        <v>12</v>
      </c>
      <c r="O217" s="1" t="s">
        <v>169</v>
      </c>
      <c r="P217" s="1" t="s">
        <v>175</v>
      </c>
      <c r="Q217" s="1" t="s">
        <v>175</v>
      </c>
      <c r="R217" t="b">
        <f>IF(COUNTIF(carcinogens!$A$2:$A$35,F217),TRUE,FALSE)</f>
        <v>0</v>
      </c>
      <c r="S217" t="b">
        <f t="shared" si="54"/>
        <v>0</v>
      </c>
      <c r="T217" t="b">
        <f t="shared" si="56"/>
        <v>0</v>
      </c>
      <c r="U217" s="3">
        <f t="shared" si="49"/>
        <v>14</v>
      </c>
      <c r="V217" s="3">
        <f t="shared" ref="V217:V232" si="57">IF(ISNUMBER(M217),M217,0)</f>
        <v>8.6</v>
      </c>
      <c r="W217" s="3">
        <f t="shared" ref="W217:W232" si="58">IF(ISNUMBER(N217),N217,0)</f>
        <v>12</v>
      </c>
      <c r="X217" s="3">
        <f t="shared" si="50"/>
        <v>11.533333333333333</v>
      </c>
      <c r="Y217" s="3">
        <f>_xlfn.STDEV.S(U217:W217)</f>
        <v>2.7300793639257668</v>
      </c>
      <c r="Z217" s="3">
        <f t="shared" si="51"/>
        <v>3018.4666666666667</v>
      </c>
      <c r="AA217" s="3">
        <f t="shared" si="52"/>
        <v>3.0184666666666669</v>
      </c>
      <c r="AB217" t="b">
        <f t="shared" si="53"/>
        <v>0</v>
      </c>
      <c r="AC217">
        <v>3</v>
      </c>
      <c r="AD217" t="str">
        <f>VLOOKUP(C217,'Feedstock source'!$A$1:$B$8,2,FALSE)</f>
        <v>sludge</v>
      </c>
      <c r="AE217" t="str">
        <f>VLOOKUP($F217,'PAHs abbreviations'!$A$2:$B$17,2,FALSE)</f>
        <v>Nap</v>
      </c>
    </row>
    <row r="218" spans="1:31">
      <c r="A218" t="s">
        <v>133</v>
      </c>
      <c r="B218" t="s">
        <v>133</v>
      </c>
      <c r="C218" t="s">
        <v>135</v>
      </c>
      <c r="D218">
        <v>800</v>
      </c>
      <c r="E218" s="1" t="s">
        <v>23</v>
      </c>
      <c r="F218" t="s">
        <v>48</v>
      </c>
      <c r="G218" s="1" t="s">
        <v>46</v>
      </c>
      <c r="H218" s="3">
        <v>161</v>
      </c>
      <c r="I218" s="3">
        <f t="shared" si="47"/>
        <v>483</v>
      </c>
      <c r="J218" s="3">
        <f t="shared" si="55"/>
        <v>483</v>
      </c>
      <c r="K218" t="str">
        <f t="shared" si="48"/>
        <v>ng/sample</v>
      </c>
      <c r="L218" s="3" t="s">
        <v>28</v>
      </c>
      <c r="M218" s="3" t="s">
        <v>28</v>
      </c>
      <c r="N218" s="3" t="s">
        <v>28</v>
      </c>
      <c r="O218" s="1" t="s">
        <v>169</v>
      </c>
      <c r="P218" s="1" t="s">
        <v>175</v>
      </c>
      <c r="Q218" s="1" t="s">
        <v>175</v>
      </c>
      <c r="R218" t="b">
        <f>IF(COUNTIF(carcinogens!$A$2:$A$35,F218),TRUE,FALSE)</f>
        <v>0</v>
      </c>
      <c r="S218" t="b">
        <f t="shared" si="54"/>
        <v>0</v>
      </c>
      <c r="T218" t="b">
        <f t="shared" si="56"/>
        <v>0</v>
      </c>
      <c r="U218" s="3">
        <f t="shared" si="49"/>
        <v>0</v>
      </c>
      <c r="V218" s="3">
        <f t="shared" si="57"/>
        <v>0</v>
      </c>
      <c r="W218" s="3">
        <f t="shared" si="58"/>
        <v>0</v>
      </c>
      <c r="X218" s="3">
        <f t="shared" si="50"/>
        <v>0</v>
      </c>
      <c r="Y218" s="3">
        <v>0</v>
      </c>
      <c r="Z218" s="3">
        <f t="shared" si="51"/>
        <v>483</v>
      </c>
      <c r="AA218" s="3">
        <f t="shared" si="52"/>
        <v>0.48299999999999998</v>
      </c>
      <c r="AB218" t="b">
        <f t="shared" si="53"/>
        <v>1</v>
      </c>
      <c r="AC218">
        <v>3</v>
      </c>
      <c r="AD218" t="str">
        <f>VLOOKUP(C218,'Feedstock source'!$A$1:$B$8,2,FALSE)</f>
        <v>sludge</v>
      </c>
      <c r="AE218" t="str">
        <f>VLOOKUP($F218,'PAHs abbreviations'!$A$2:$B$17,2,FALSE)</f>
        <v>Acy</v>
      </c>
    </row>
    <row r="219" spans="1:31">
      <c r="A219" t="s">
        <v>133</v>
      </c>
      <c r="B219" t="s">
        <v>133</v>
      </c>
      <c r="C219" t="s">
        <v>135</v>
      </c>
      <c r="D219">
        <v>800</v>
      </c>
      <c r="E219" s="1" t="s">
        <v>23</v>
      </c>
      <c r="F219" t="s">
        <v>49</v>
      </c>
      <c r="G219" s="1" t="s">
        <v>46</v>
      </c>
      <c r="H219" s="3">
        <v>31</v>
      </c>
      <c r="I219" s="3">
        <f t="shared" si="47"/>
        <v>93</v>
      </c>
      <c r="J219" s="3">
        <f t="shared" si="55"/>
        <v>93</v>
      </c>
      <c r="K219" t="str">
        <f t="shared" si="48"/>
        <v>ng/sample</v>
      </c>
      <c r="L219" s="3" t="s">
        <v>28</v>
      </c>
      <c r="M219" s="3" t="s">
        <v>28</v>
      </c>
      <c r="N219" s="3" t="s">
        <v>28</v>
      </c>
      <c r="O219" s="1" t="s">
        <v>169</v>
      </c>
      <c r="P219" s="1" t="s">
        <v>175</v>
      </c>
      <c r="Q219" s="1" t="s">
        <v>175</v>
      </c>
      <c r="R219" t="b">
        <f>IF(COUNTIF(carcinogens!$A$2:$A$35,F219),TRUE,FALSE)</f>
        <v>0</v>
      </c>
      <c r="S219" t="b">
        <f t="shared" si="54"/>
        <v>0</v>
      </c>
      <c r="T219" t="b">
        <f t="shared" si="56"/>
        <v>0</v>
      </c>
      <c r="U219" s="3">
        <f t="shared" si="49"/>
        <v>0</v>
      </c>
      <c r="V219" s="3">
        <f t="shared" si="57"/>
        <v>0</v>
      </c>
      <c r="W219" s="3">
        <f t="shared" si="58"/>
        <v>0</v>
      </c>
      <c r="X219" s="3">
        <f t="shared" si="50"/>
        <v>0</v>
      </c>
      <c r="Y219" s="3">
        <v>0</v>
      </c>
      <c r="Z219" s="3">
        <f t="shared" si="51"/>
        <v>93</v>
      </c>
      <c r="AA219" s="3">
        <f t="shared" si="52"/>
        <v>9.2999999999999999E-2</v>
      </c>
      <c r="AB219" t="b">
        <f t="shared" si="53"/>
        <v>1</v>
      </c>
      <c r="AC219">
        <v>3</v>
      </c>
      <c r="AD219" t="str">
        <f>VLOOKUP(C219,'Feedstock source'!$A$1:$B$8,2,FALSE)</f>
        <v>sludge</v>
      </c>
      <c r="AE219" t="str">
        <f>VLOOKUP($F219,'PAHs abbreviations'!$A$2:$B$17,2,FALSE)</f>
        <v>Ace</v>
      </c>
    </row>
    <row r="220" spans="1:31">
      <c r="A220" t="s">
        <v>133</v>
      </c>
      <c r="B220" t="s">
        <v>133</v>
      </c>
      <c r="C220" t="s">
        <v>135</v>
      </c>
      <c r="D220">
        <v>800</v>
      </c>
      <c r="E220" s="1" t="s">
        <v>23</v>
      </c>
      <c r="F220" t="s">
        <v>50</v>
      </c>
      <c r="G220" s="1" t="s">
        <v>46</v>
      </c>
      <c r="H220" s="3">
        <v>102</v>
      </c>
      <c r="I220" s="3">
        <f t="shared" si="47"/>
        <v>306</v>
      </c>
      <c r="J220" s="3">
        <f t="shared" si="55"/>
        <v>306</v>
      </c>
      <c r="K220" t="str">
        <f t="shared" si="48"/>
        <v>ng/sample</v>
      </c>
      <c r="L220" s="3" t="s">
        <v>28</v>
      </c>
      <c r="M220" s="3" t="s">
        <v>28</v>
      </c>
      <c r="N220" s="3" t="s">
        <v>28</v>
      </c>
      <c r="O220" s="1" t="s">
        <v>169</v>
      </c>
      <c r="P220" s="1" t="s">
        <v>175</v>
      </c>
      <c r="Q220" s="1" t="s">
        <v>175</v>
      </c>
      <c r="R220" t="b">
        <f>IF(COUNTIF(carcinogens!$A$2:$A$35,F220),TRUE,FALSE)</f>
        <v>0</v>
      </c>
      <c r="S220" t="b">
        <f t="shared" si="54"/>
        <v>0</v>
      </c>
      <c r="T220" t="b">
        <f t="shared" si="56"/>
        <v>0</v>
      </c>
      <c r="U220" s="3">
        <f t="shared" si="49"/>
        <v>0</v>
      </c>
      <c r="V220" s="3">
        <f t="shared" si="57"/>
        <v>0</v>
      </c>
      <c r="W220" s="3">
        <f t="shared" si="58"/>
        <v>0</v>
      </c>
      <c r="X220" s="3">
        <f t="shared" si="50"/>
        <v>0</v>
      </c>
      <c r="Y220" s="3">
        <v>0</v>
      </c>
      <c r="Z220" s="3">
        <f t="shared" si="51"/>
        <v>306</v>
      </c>
      <c r="AA220" s="3">
        <f t="shared" si="52"/>
        <v>0.30599999999999999</v>
      </c>
      <c r="AB220" t="b">
        <f t="shared" si="53"/>
        <v>1</v>
      </c>
      <c r="AC220">
        <v>3</v>
      </c>
      <c r="AD220" t="str">
        <f>VLOOKUP(C220,'Feedstock source'!$A$1:$B$8,2,FALSE)</f>
        <v>sludge</v>
      </c>
      <c r="AE220" t="str">
        <f>VLOOKUP($F220,'PAHs abbreviations'!$A$2:$B$17,2,FALSE)</f>
        <v>Flu</v>
      </c>
    </row>
    <row r="221" spans="1:31">
      <c r="A221" t="s">
        <v>133</v>
      </c>
      <c r="B221" t="s">
        <v>133</v>
      </c>
      <c r="C221" t="s">
        <v>135</v>
      </c>
      <c r="D221">
        <v>800</v>
      </c>
      <c r="E221" s="1" t="s">
        <v>23</v>
      </c>
      <c r="F221" t="s">
        <v>51</v>
      </c>
      <c r="G221" s="1" t="s">
        <v>46</v>
      </c>
      <c r="H221" s="3">
        <v>229</v>
      </c>
      <c r="I221" s="3">
        <f t="shared" si="47"/>
        <v>687</v>
      </c>
      <c r="J221" s="3">
        <f t="shared" si="55"/>
        <v>687</v>
      </c>
      <c r="K221" t="str">
        <f t="shared" si="48"/>
        <v>ng/sample</v>
      </c>
      <c r="L221" s="3">
        <v>2.5</v>
      </c>
      <c r="M221" s="3">
        <v>2.5</v>
      </c>
      <c r="N221" s="3">
        <v>7</v>
      </c>
      <c r="O221" s="1" t="s">
        <v>169</v>
      </c>
      <c r="P221" s="1" t="s">
        <v>175</v>
      </c>
      <c r="Q221" s="1" t="s">
        <v>175</v>
      </c>
      <c r="R221" t="b">
        <f>IF(COUNTIF(carcinogens!$A$2:$A$35,F221),TRUE,FALSE)</f>
        <v>0</v>
      </c>
      <c r="S221" t="b">
        <f t="shared" si="54"/>
        <v>0</v>
      </c>
      <c r="T221" t="b">
        <f t="shared" si="56"/>
        <v>0</v>
      </c>
      <c r="U221" s="3">
        <f t="shared" si="49"/>
        <v>2.5</v>
      </c>
      <c r="V221" s="3">
        <f t="shared" si="57"/>
        <v>2.5</v>
      </c>
      <c r="W221" s="3">
        <f t="shared" si="58"/>
        <v>7</v>
      </c>
      <c r="X221" s="3">
        <f t="shared" si="50"/>
        <v>4</v>
      </c>
      <c r="Y221" s="3">
        <v>0</v>
      </c>
      <c r="Z221" s="3">
        <f t="shared" si="51"/>
        <v>683</v>
      </c>
      <c r="AA221" s="3">
        <f t="shared" si="52"/>
        <v>0.68300000000000005</v>
      </c>
      <c r="AB221" t="b">
        <f t="shared" si="53"/>
        <v>0</v>
      </c>
      <c r="AC221">
        <v>3</v>
      </c>
      <c r="AD221" t="str">
        <f>VLOOKUP(C221,'Feedstock source'!$A$1:$B$8,2,FALSE)</f>
        <v>sludge</v>
      </c>
      <c r="AE221" t="str">
        <f>VLOOKUP($F221,'PAHs abbreviations'!$A$2:$B$17,2,FALSE)</f>
        <v>Phen</v>
      </c>
    </row>
    <row r="222" spans="1:31">
      <c r="A222" t="s">
        <v>133</v>
      </c>
      <c r="B222" t="s">
        <v>133</v>
      </c>
      <c r="C222" t="s">
        <v>135</v>
      </c>
      <c r="D222">
        <v>800</v>
      </c>
      <c r="E222" s="1" t="s">
        <v>23</v>
      </c>
      <c r="F222" t="s">
        <v>52</v>
      </c>
      <c r="G222" s="1" t="s">
        <v>46</v>
      </c>
      <c r="H222" s="3">
        <v>19.7</v>
      </c>
      <c r="I222" s="3">
        <f t="shared" si="47"/>
        <v>59.099999999999994</v>
      </c>
      <c r="J222" s="3">
        <f t="shared" si="55"/>
        <v>59.099999999999994</v>
      </c>
      <c r="K222" t="str">
        <f t="shared" si="48"/>
        <v>ng/sample</v>
      </c>
      <c r="L222" s="3" t="s">
        <v>26</v>
      </c>
      <c r="M222" s="3" t="s">
        <v>26</v>
      </c>
      <c r="N222" s="3" t="s">
        <v>26</v>
      </c>
      <c r="O222" s="1" t="s">
        <v>169</v>
      </c>
      <c r="P222" s="1" t="s">
        <v>175</v>
      </c>
      <c r="Q222" s="1" t="s">
        <v>175</v>
      </c>
      <c r="R222" t="b">
        <f>IF(COUNTIF(carcinogens!$A$2:$A$35,F222),TRUE,FALSE)</f>
        <v>0</v>
      </c>
      <c r="S222" t="b">
        <f t="shared" si="54"/>
        <v>0</v>
      </c>
      <c r="T222" t="b">
        <f t="shared" si="56"/>
        <v>0</v>
      </c>
      <c r="U222" s="3">
        <f t="shared" si="49"/>
        <v>0</v>
      </c>
      <c r="V222" s="3">
        <f t="shared" si="57"/>
        <v>0</v>
      </c>
      <c r="W222" s="3">
        <f t="shared" si="58"/>
        <v>0</v>
      </c>
      <c r="X222" s="3">
        <f t="shared" si="50"/>
        <v>0</v>
      </c>
      <c r="Y222" s="3">
        <v>0</v>
      </c>
      <c r="Z222" s="3">
        <f t="shared" si="51"/>
        <v>59.099999999999994</v>
      </c>
      <c r="AA222" s="3">
        <f t="shared" si="52"/>
        <v>5.9099999999999993E-2</v>
      </c>
      <c r="AB222" t="b">
        <f t="shared" si="53"/>
        <v>1</v>
      </c>
      <c r="AC222">
        <v>3</v>
      </c>
      <c r="AD222" t="str">
        <f>VLOOKUP(C222,'Feedstock source'!$A$1:$B$8,2,FALSE)</f>
        <v>sludge</v>
      </c>
      <c r="AE222" t="str">
        <f>VLOOKUP($F222,'PAHs abbreviations'!$A$2:$B$17,2,FALSE)</f>
        <v>Ant</v>
      </c>
    </row>
    <row r="223" spans="1:31">
      <c r="A223" t="s">
        <v>133</v>
      </c>
      <c r="B223" t="s">
        <v>133</v>
      </c>
      <c r="C223" t="s">
        <v>135</v>
      </c>
      <c r="D223">
        <v>800</v>
      </c>
      <c r="E223" s="1" t="s">
        <v>23</v>
      </c>
      <c r="F223" t="s">
        <v>53</v>
      </c>
      <c r="G223" s="1" t="s">
        <v>46</v>
      </c>
      <c r="H223" s="3">
        <v>1069</v>
      </c>
      <c r="I223" s="3">
        <f t="shared" si="47"/>
        <v>3207</v>
      </c>
      <c r="J223" s="3">
        <f t="shared" si="55"/>
        <v>3207</v>
      </c>
      <c r="K223" t="str">
        <f t="shared" si="48"/>
        <v>ng/sample</v>
      </c>
      <c r="L223" s="3" t="s">
        <v>26</v>
      </c>
      <c r="M223" s="3" t="s">
        <v>26</v>
      </c>
      <c r="N223" s="3" t="s">
        <v>26</v>
      </c>
      <c r="O223" s="1" t="s">
        <v>169</v>
      </c>
      <c r="P223" s="1" t="s">
        <v>175</v>
      </c>
      <c r="Q223" s="1" t="s">
        <v>175</v>
      </c>
      <c r="R223" t="b">
        <f>IF(COUNTIF(carcinogens!$A$2:$A$35,F223),TRUE,FALSE)</f>
        <v>0</v>
      </c>
      <c r="S223" t="b">
        <f t="shared" si="54"/>
        <v>0</v>
      </c>
      <c r="T223" t="b">
        <f t="shared" si="56"/>
        <v>0</v>
      </c>
      <c r="U223" s="3">
        <f t="shared" si="49"/>
        <v>0</v>
      </c>
      <c r="V223" s="3">
        <f t="shared" si="57"/>
        <v>0</v>
      </c>
      <c r="W223" s="3">
        <f t="shared" si="58"/>
        <v>0</v>
      </c>
      <c r="X223" s="3">
        <f t="shared" si="50"/>
        <v>0</v>
      </c>
      <c r="Y223" s="3">
        <v>0</v>
      </c>
      <c r="Z223" s="3">
        <f t="shared" si="51"/>
        <v>3207</v>
      </c>
      <c r="AA223" s="3">
        <f t="shared" si="52"/>
        <v>3.2069999999999999</v>
      </c>
      <c r="AB223" t="b">
        <f t="shared" si="53"/>
        <v>1</v>
      </c>
      <c r="AC223">
        <v>3</v>
      </c>
      <c r="AD223" t="str">
        <f>VLOOKUP(C223,'Feedstock source'!$A$1:$B$8,2,FALSE)</f>
        <v>sludge</v>
      </c>
      <c r="AE223" t="str">
        <f>VLOOKUP($F223,'PAHs abbreviations'!$A$2:$B$17,2,FALSE)</f>
        <v>Flt</v>
      </c>
    </row>
    <row r="224" spans="1:31">
      <c r="A224" t="s">
        <v>133</v>
      </c>
      <c r="B224" t="s">
        <v>133</v>
      </c>
      <c r="C224" t="s">
        <v>135</v>
      </c>
      <c r="D224">
        <v>800</v>
      </c>
      <c r="E224" s="1" t="s">
        <v>23</v>
      </c>
      <c r="F224" t="s">
        <v>54</v>
      </c>
      <c r="G224" s="1" t="s">
        <v>46</v>
      </c>
      <c r="H224" s="3">
        <v>635</v>
      </c>
      <c r="I224" s="3">
        <f t="shared" si="47"/>
        <v>1905</v>
      </c>
      <c r="J224" s="3">
        <f t="shared" si="55"/>
        <v>1905</v>
      </c>
      <c r="K224" t="str">
        <f t="shared" si="48"/>
        <v>ng/sample</v>
      </c>
      <c r="L224" s="3" t="s">
        <v>26</v>
      </c>
      <c r="M224" s="3" t="s">
        <v>26</v>
      </c>
      <c r="N224" s="3" t="s">
        <v>26</v>
      </c>
      <c r="O224" s="1" t="s">
        <v>169</v>
      </c>
      <c r="P224" s="1" t="s">
        <v>175</v>
      </c>
      <c r="Q224" s="1" t="s">
        <v>175</v>
      </c>
      <c r="R224" t="b">
        <f>IF(COUNTIF(carcinogens!$A$2:$A$35,F224),TRUE,FALSE)</f>
        <v>0</v>
      </c>
      <c r="S224" t="b">
        <f t="shared" si="54"/>
        <v>0</v>
      </c>
      <c r="T224" t="b">
        <f t="shared" si="56"/>
        <v>0</v>
      </c>
      <c r="U224" s="3">
        <f t="shared" si="49"/>
        <v>0</v>
      </c>
      <c r="V224" s="3">
        <f t="shared" si="57"/>
        <v>0</v>
      </c>
      <c r="W224" s="3">
        <f t="shared" si="58"/>
        <v>0</v>
      </c>
      <c r="X224" s="3">
        <f t="shared" si="50"/>
        <v>0</v>
      </c>
      <c r="Y224" s="3">
        <v>0</v>
      </c>
      <c r="Z224" s="3">
        <f t="shared" si="51"/>
        <v>1905</v>
      </c>
      <c r="AA224" s="3">
        <f t="shared" si="52"/>
        <v>1.905</v>
      </c>
      <c r="AB224" t="b">
        <f t="shared" si="53"/>
        <v>1</v>
      </c>
      <c r="AC224">
        <v>3</v>
      </c>
      <c r="AD224" t="str">
        <f>VLOOKUP(C224,'Feedstock source'!$A$1:$B$8,2,FALSE)</f>
        <v>sludge</v>
      </c>
      <c r="AE224" t="str">
        <f>VLOOKUP($F224,'PAHs abbreviations'!$A$2:$B$17,2,FALSE)</f>
        <v>Pyr</v>
      </c>
    </row>
    <row r="225" spans="1:31">
      <c r="A225" t="s">
        <v>133</v>
      </c>
      <c r="B225" t="s">
        <v>133</v>
      </c>
      <c r="C225" t="s">
        <v>135</v>
      </c>
      <c r="D225">
        <v>800</v>
      </c>
      <c r="E225" s="1" t="s">
        <v>23</v>
      </c>
      <c r="F225" t="s">
        <v>55</v>
      </c>
      <c r="G225" s="1" t="s">
        <v>46</v>
      </c>
      <c r="H225" s="3">
        <v>12</v>
      </c>
      <c r="I225" s="3">
        <f t="shared" si="47"/>
        <v>36</v>
      </c>
      <c r="J225" s="3">
        <f t="shared" si="55"/>
        <v>36</v>
      </c>
      <c r="K225" t="str">
        <f t="shared" si="48"/>
        <v>ng/sample</v>
      </c>
      <c r="L225" s="3" t="s">
        <v>26</v>
      </c>
      <c r="M225" s="3" t="s">
        <v>26</v>
      </c>
      <c r="N225" s="3" t="s">
        <v>26</v>
      </c>
      <c r="O225" s="1" t="s">
        <v>169</v>
      </c>
      <c r="P225" s="1" t="s">
        <v>175</v>
      </c>
      <c r="Q225" s="1" t="s">
        <v>175</v>
      </c>
      <c r="R225" t="b">
        <f>IF(COUNTIF(carcinogens!$A$2:$A$35,F225),TRUE,FALSE)</f>
        <v>1</v>
      </c>
      <c r="S225" t="b">
        <f t="shared" si="54"/>
        <v>0</v>
      </c>
      <c r="T225" t="b">
        <f t="shared" si="56"/>
        <v>0</v>
      </c>
      <c r="U225" s="3">
        <f t="shared" si="49"/>
        <v>0</v>
      </c>
      <c r="V225" s="3">
        <f t="shared" si="57"/>
        <v>0</v>
      </c>
      <c r="W225" s="3">
        <f t="shared" si="58"/>
        <v>0</v>
      </c>
      <c r="X225" s="3">
        <f t="shared" si="50"/>
        <v>0</v>
      </c>
      <c r="Y225" s="3">
        <v>0</v>
      </c>
      <c r="Z225" s="3">
        <f t="shared" si="51"/>
        <v>36</v>
      </c>
      <c r="AA225" s="3">
        <f t="shared" si="52"/>
        <v>3.5999999999999997E-2</v>
      </c>
      <c r="AB225" t="b">
        <f t="shared" si="53"/>
        <v>1</v>
      </c>
      <c r="AC225">
        <v>3</v>
      </c>
      <c r="AD225" t="str">
        <f>VLOOKUP(C225,'Feedstock source'!$A$1:$B$8,2,FALSE)</f>
        <v>sludge</v>
      </c>
      <c r="AE225" t="str">
        <f>VLOOKUP($F225,'PAHs abbreviations'!$A$2:$B$17,2,FALSE)</f>
        <v>B(a)A</v>
      </c>
    </row>
    <row r="226" spans="1:31">
      <c r="A226" t="s">
        <v>133</v>
      </c>
      <c r="B226" t="s">
        <v>133</v>
      </c>
      <c r="C226" t="s">
        <v>135</v>
      </c>
      <c r="D226">
        <v>800</v>
      </c>
      <c r="E226" s="1" t="s">
        <v>23</v>
      </c>
      <c r="F226" t="s">
        <v>56</v>
      </c>
      <c r="G226" s="1" t="s">
        <v>46</v>
      </c>
      <c r="H226" s="3">
        <v>28</v>
      </c>
      <c r="I226" s="3">
        <f t="shared" si="47"/>
        <v>84</v>
      </c>
      <c r="J226" s="3">
        <f t="shared" si="55"/>
        <v>84</v>
      </c>
      <c r="K226" t="str">
        <f t="shared" si="48"/>
        <v>ng/sample</v>
      </c>
      <c r="L226" s="3" t="s">
        <v>26</v>
      </c>
      <c r="M226" s="3" t="s">
        <v>26</v>
      </c>
      <c r="N226" s="3" t="s">
        <v>26</v>
      </c>
      <c r="O226" s="1" t="s">
        <v>169</v>
      </c>
      <c r="P226" s="1" t="s">
        <v>175</v>
      </c>
      <c r="Q226" s="1" t="s">
        <v>175</v>
      </c>
      <c r="R226" t="b">
        <f>IF(COUNTIF(carcinogens!$A$2:$A$35,F226),TRUE,FALSE)</f>
        <v>1</v>
      </c>
      <c r="S226" t="b">
        <f t="shared" si="54"/>
        <v>0</v>
      </c>
      <c r="T226" t="b">
        <f t="shared" si="56"/>
        <v>0</v>
      </c>
      <c r="U226" s="3">
        <f t="shared" si="49"/>
        <v>0</v>
      </c>
      <c r="V226" s="3">
        <f t="shared" si="57"/>
        <v>0</v>
      </c>
      <c r="W226" s="3">
        <f t="shared" si="58"/>
        <v>0</v>
      </c>
      <c r="X226" s="3">
        <f t="shared" si="50"/>
        <v>0</v>
      </c>
      <c r="Y226" s="3">
        <v>0</v>
      </c>
      <c r="Z226" s="3">
        <f t="shared" si="51"/>
        <v>84</v>
      </c>
      <c r="AA226" s="3">
        <f t="shared" si="52"/>
        <v>8.4000000000000005E-2</v>
      </c>
      <c r="AB226" t="b">
        <f t="shared" si="53"/>
        <v>1</v>
      </c>
      <c r="AC226">
        <v>3</v>
      </c>
      <c r="AD226" t="str">
        <f>VLOOKUP(C226,'Feedstock source'!$A$1:$B$8,2,FALSE)</f>
        <v>sludge</v>
      </c>
      <c r="AE226" t="str">
        <f>VLOOKUP($F226,'PAHs abbreviations'!$A$2:$B$17,2,FALSE)</f>
        <v>Cry</v>
      </c>
    </row>
    <row r="227" spans="1:31">
      <c r="A227" t="s">
        <v>133</v>
      </c>
      <c r="B227" t="s">
        <v>133</v>
      </c>
      <c r="C227" t="s">
        <v>135</v>
      </c>
      <c r="D227">
        <v>800</v>
      </c>
      <c r="E227" s="1" t="s">
        <v>23</v>
      </c>
      <c r="F227" t="s">
        <v>57</v>
      </c>
      <c r="G227" s="1" t="s">
        <v>46</v>
      </c>
      <c r="H227" s="3" t="s">
        <v>26</v>
      </c>
      <c r="I227" s="3" t="str">
        <f t="shared" si="47"/>
        <v>&lt; 1</v>
      </c>
      <c r="J227" s="3" t="str">
        <f t="shared" si="55"/>
        <v>&lt; 1</v>
      </c>
      <c r="K227" t="str">
        <f t="shared" si="48"/>
        <v>ng/sample</v>
      </c>
      <c r="L227" s="3" t="s">
        <v>26</v>
      </c>
      <c r="M227" s="3" t="s">
        <v>26</v>
      </c>
      <c r="N227" s="3" t="s">
        <v>26</v>
      </c>
      <c r="O227" s="1" t="s">
        <v>169</v>
      </c>
      <c r="P227" s="1" t="s">
        <v>175</v>
      </c>
      <c r="Q227" s="1" t="s">
        <v>175</v>
      </c>
      <c r="R227" t="b">
        <f>IF(COUNTIF(carcinogens!$A$2:$A$35,F227),TRUE,FALSE)</f>
        <v>1</v>
      </c>
      <c r="S227" t="b">
        <f t="shared" si="54"/>
        <v>1</v>
      </c>
      <c r="T227" t="b">
        <f t="shared" si="56"/>
        <v>1</v>
      </c>
      <c r="U227" s="3">
        <f t="shared" si="49"/>
        <v>0</v>
      </c>
      <c r="V227" s="3">
        <f t="shared" si="57"/>
        <v>0</v>
      </c>
      <c r="W227" s="3">
        <f t="shared" si="58"/>
        <v>0</v>
      </c>
      <c r="X227" s="3">
        <f t="shared" si="50"/>
        <v>0</v>
      </c>
      <c r="Y227" s="3">
        <v>0</v>
      </c>
      <c r="Z227" s="3">
        <f t="shared" si="51"/>
        <v>0</v>
      </c>
      <c r="AA227" s="3">
        <f t="shared" si="52"/>
        <v>0</v>
      </c>
      <c r="AB227" t="b">
        <f t="shared" si="53"/>
        <v>1</v>
      </c>
      <c r="AC227">
        <v>3</v>
      </c>
      <c r="AD227" t="str">
        <f>VLOOKUP(C227,'Feedstock source'!$A$1:$B$8,2,FALSE)</f>
        <v>sludge</v>
      </c>
      <c r="AE227" t="str">
        <f>VLOOKUP($F227,'PAHs abbreviations'!$A$2:$B$17,2,FALSE)</f>
        <v>B(b)F</v>
      </c>
    </row>
    <row r="228" spans="1:31">
      <c r="A228" t="s">
        <v>133</v>
      </c>
      <c r="B228" t="s">
        <v>133</v>
      </c>
      <c r="C228" t="s">
        <v>135</v>
      </c>
      <c r="D228">
        <v>800</v>
      </c>
      <c r="E228" s="1" t="s">
        <v>23</v>
      </c>
      <c r="F228" t="s">
        <v>58</v>
      </c>
      <c r="G228" s="1" t="s">
        <v>46</v>
      </c>
      <c r="H228" s="3" t="s">
        <v>26</v>
      </c>
      <c r="I228" s="3" t="str">
        <f t="shared" si="47"/>
        <v>&lt; 1</v>
      </c>
      <c r="J228" s="3" t="str">
        <f t="shared" si="55"/>
        <v>&lt; 1</v>
      </c>
      <c r="K228" t="str">
        <f t="shared" si="48"/>
        <v>ng/sample</v>
      </c>
      <c r="L228" s="3" t="s">
        <v>26</v>
      </c>
      <c r="M228" s="3" t="s">
        <v>26</v>
      </c>
      <c r="N228" s="3" t="s">
        <v>26</v>
      </c>
      <c r="O228" s="1" t="s">
        <v>169</v>
      </c>
      <c r="P228" s="1" t="s">
        <v>175</v>
      </c>
      <c r="Q228" s="1" t="s">
        <v>175</v>
      </c>
      <c r="R228" t="b">
        <f>IF(COUNTIF(carcinogens!$A$2:$A$35,F228),TRUE,FALSE)</f>
        <v>1</v>
      </c>
      <c r="S228" t="b">
        <f t="shared" si="54"/>
        <v>1</v>
      </c>
      <c r="T228" t="b">
        <f t="shared" si="56"/>
        <v>1</v>
      </c>
      <c r="U228" s="3">
        <f t="shared" si="49"/>
        <v>0</v>
      </c>
      <c r="V228" s="3">
        <f t="shared" si="57"/>
        <v>0</v>
      </c>
      <c r="W228" s="3">
        <f t="shared" si="58"/>
        <v>0</v>
      </c>
      <c r="X228" s="3">
        <f t="shared" si="50"/>
        <v>0</v>
      </c>
      <c r="Y228" s="3">
        <v>0</v>
      </c>
      <c r="Z228" s="3">
        <f t="shared" si="51"/>
        <v>0</v>
      </c>
      <c r="AA228" s="3">
        <f t="shared" si="52"/>
        <v>0</v>
      </c>
      <c r="AB228" t="b">
        <f t="shared" si="53"/>
        <v>1</v>
      </c>
      <c r="AC228">
        <v>3</v>
      </c>
      <c r="AD228" t="str">
        <f>VLOOKUP(C228,'Feedstock source'!$A$1:$B$8,2,FALSE)</f>
        <v>sludge</v>
      </c>
      <c r="AE228" t="str">
        <f>VLOOKUP($F228,'PAHs abbreviations'!$A$2:$B$17,2,FALSE)</f>
        <v>B(k)F</v>
      </c>
    </row>
    <row r="229" spans="1:31">
      <c r="A229" t="s">
        <v>133</v>
      </c>
      <c r="B229" t="s">
        <v>133</v>
      </c>
      <c r="C229" t="s">
        <v>135</v>
      </c>
      <c r="D229">
        <v>800</v>
      </c>
      <c r="E229" s="1" t="s">
        <v>23</v>
      </c>
      <c r="F229" t="s">
        <v>59</v>
      </c>
      <c r="G229" s="1" t="s">
        <v>46</v>
      </c>
      <c r="H229" s="3" t="s">
        <v>26</v>
      </c>
      <c r="I229" s="3" t="str">
        <f t="shared" si="47"/>
        <v>&lt; 1</v>
      </c>
      <c r="J229" s="3" t="str">
        <f t="shared" si="55"/>
        <v>&lt; 1</v>
      </c>
      <c r="K229" t="str">
        <f t="shared" si="48"/>
        <v>ng/sample</v>
      </c>
      <c r="L229" s="3" t="s">
        <v>26</v>
      </c>
      <c r="M229" s="3" t="s">
        <v>26</v>
      </c>
      <c r="N229" s="3" t="s">
        <v>26</v>
      </c>
      <c r="O229" s="1" t="s">
        <v>169</v>
      </c>
      <c r="P229" s="1" t="s">
        <v>175</v>
      </c>
      <c r="Q229" s="1" t="s">
        <v>175</v>
      </c>
      <c r="R229" t="b">
        <f>IF(COUNTIF(carcinogens!$A$2:$A$35,F229),TRUE,FALSE)</f>
        <v>1</v>
      </c>
      <c r="S229" t="b">
        <f t="shared" si="54"/>
        <v>1</v>
      </c>
      <c r="T229" t="b">
        <f t="shared" si="56"/>
        <v>1</v>
      </c>
      <c r="U229" s="3">
        <f t="shared" si="49"/>
        <v>0</v>
      </c>
      <c r="V229" s="3">
        <f t="shared" si="57"/>
        <v>0</v>
      </c>
      <c r="W229" s="3">
        <f t="shared" si="58"/>
        <v>0</v>
      </c>
      <c r="X229" s="3">
        <f t="shared" si="50"/>
        <v>0</v>
      </c>
      <c r="Y229" s="3">
        <v>0</v>
      </c>
      <c r="Z229" s="3">
        <f t="shared" si="51"/>
        <v>0</v>
      </c>
      <c r="AA229" s="3">
        <f t="shared" si="52"/>
        <v>0</v>
      </c>
      <c r="AB229" t="b">
        <f t="shared" si="53"/>
        <v>1</v>
      </c>
      <c r="AC229">
        <v>3</v>
      </c>
      <c r="AD229" t="str">
        <f>VLOOKUP(C229,'Feedstock source'!$A$1:$B$8,2,FALSE)</f>
        <v>sludge</v>
      </c>
      <c r="AE229" t="str">
        <f>VLOOKUP($F229,'PAHs abbreviations'!$A$2:$B$17,2,FALSE)</f>
        <v>B(a)P</v>
      </c>
    </row>
    <row r="230" spans="1:31">
      <c r="A230" t="s">
        <v>133</v>
      </c>
      <c r="B230" t="s">
        <v>133</v>
      </c>
      <c r="C230" t="s">
        <v>135</v>
      </c>
      <c r="D230">
        <v>800</v>
      </c>
      <c r="E230" s="1" t="s">
        <v>23</v>
      </c>
      <c r="F230" t="s">
        <v>60</v>
      </c>
      <c r="G230" s="1" t="s">
        <v>46</v>
      </c>
      <c r="H230" s="3" t="s">
        <v>26</v>
      </c>
      <c r="I230" s="3" t="str">
        <f t="shared" si="47"/>
        <v>&lt; 1</v>
      </c>
      <c r="J230" s="3" t="str">
        <f t="shared" si="55"/>
        <v>&lt; 1</v>
      </c>
      <c r="K230" t="str">
        <f t="shared" si="48"/>
        <v>ng/sample</v>
      </c>
      <c r="L230" s="3" t="s">
        <v>26</v>
      </c>
      <c r="M230" s="3" t="s">
        <v>26</v>
      </c>
      <c r="N230" s="3" t="s">
        <v>26</v>
      </c>
      <c r="O230" s="1" t="s">
        <v>169</v>
      </c>
      <c r="P230" s="1" t="s">
        <v>175</v>
      </c>
      <c r="Q230" s="1" t="s">
        <v>175</v>
      </c>
      <c r="R230" t="b">
        <f>IF(COUNTIF(carcinogens!$A$2:$A$35,F230),TRUE,FALSE)</f>
        <v>1</v>
      </c>
      <c r="S230" t="b">
        <f t="shared" si="54"/>
        <v>1</v>
      </c>
      <c r="T230" t="b">
        <f t="shared" si="56"/>
        <v>1</v>
      </c>
      <c r="U230" s="3">
        <f t="shared" si="49"/>
        <v>0</v>
      </c>
      <c r="V230" s="3">
        <f t="shared" si="57"/>
        <v>0</v>
      </c>
      <c r="W230" s="3">
        <f t="shared" si="58"/>
        <v>0</v>
      </c>
      <c r="X230" s="3">
        <f t="shared" si="50"/>
        <v>0</v>
      </c>
      <c r="Y230" s="3">
        <v>0</v>
      </c>
      <c r="Z230" s="3">
        <f t="shared" si="51"/>
        <v>0</v>
      </c>
      <c r="AA230" s="3">
        <f t="shared" si="52"/>
        <v>0</v>
      </c>
      <c r="AB230" t="b">
        <f t="shared" si="53"/>
        <v>1</v>
      </c>
      <c r="AC230">
        <v>3</v>
      </c>
      <c r="AD230" t="str">
        <f>VLOOKUP(C230,'Feedstock source'!$A$1:$B$8,2,FALSE)</f>
        <v>sludge</v>
      </c>
      <c r="AE230" t="str">
        <f>VLOOKUP($F230,'PAHs abbreviations'!$A$2:$B$17,2,FALSE)</f>
        <v>IP</v>
      </c>
    </row>
    <row r="231" spans="1:31">
      <c r="A231" t="s">
        <v>133</v>
      </c>
      <c r="B231" t="s">
        <v>133</v>
      </c>
      <c r="C231" t="s">
        <v>135</v>
      </c>
      <c r="D231">
        <v>800</v>
      </c>
      <c r="E231" s="1" t="s">
        <v>23</v>
      </c>
      <c r="F231" t="s">
        <v>61</v>
      </c>
      <c r="G231" s="1" t="s">
        <v>46</v>
      </c>
      <c r="H231" s="3" t="s">
        <v>26</v>
      </c>
      <c r="I231" s="3" t="str">
        <f t="shared" si="47"/>
        <v>&lt; 1</v>
      </c>
      <c r="J231" s="3" t="str">
        <f t="shared" ref="J231:J262" si="59">I231</f>
        <v>&lt; 1</v>
      </c>
      <c r="K231" t="str">
        <f t="shared" si="48"/>
        <v>ng/sample</v>
      </c>
      <c r="L231" s="3" t="s">
        <v>26</v>
      </c>
      <c r="M231" s="3" t="s">
        <v>26</v>
      </c>
      <c r="N231" s="3" t="s">
        <v>26</v>
      </c>
      <c r="O231" s="1" t="s">
        <v>169</v>
      </c>
      <c r="P231" s="1" t="s">
        <v>175</v>
      </c>
      <c r="Q231" s="1" t="s">
        <v>175</v>
      </c>
      <c r="R231" t="b">
        <f>IF(COUNTIF(carcinogens!$A$2:$A$35,F231),TRUE,FALSE)</f>
        <v>1</v>
      </c>
      <c r="S231" t="b">
        <f t="shared" si="54"/>
        <v>1</v>
      </c>
      <c r="T231" t="b">
        <f t="shared" ref="T231:T262" si="60">IF(ISNUMBER(I231),FALSE,TRUE)</f>
        <v>1</v>
      </c>
      <c r="U231" s="3">
        <f t="shared" si="49"/>
        <v>0</v>
      </c>
      <c r="V231" s="3">
        <f t="shared" si="57"/>
        <v>0</v>
      </c>
      <c r="W231" s="3">
        <f t="shared" si="58"/>
        <v>0</v>
      </c>
      <c r="X231" s="3">
        <f t="shared" si="50"/>
        <v>0</v>
      </c>
      <c r="Y231" s="3">
        <v>0</v>
      </c>
      <c r="Z231" s="3">
        <f t="shared" si="51"/>
        <v>0</v>
      </c>
      <c r="AA231" s="3">
        <f t="shared" si="52"/>
        <v>0</v>
      </c>
      <c r="AB231" t="b">
        <f t="shared" si="53"/>
        <v>1</v>
      </c>
      <c r="AC231">
        <v>3</v>
      </c>
      <c r="AD231" t="str">
        <f>VLOOKUP(C231,'Feedstock source'!$A$1:$B$8,2,FALSE)</f>
        <v>sludge</v>
      </c>
      <c r="AE231" t="str">
        <f>VLOOKUP($F231,'PAHs abbreviations'!$A$2:$B$17,2,FALSE)</f>
        <v>B(ghi)P</v>
      </c>
    </row>
    <row r="232" spans="1:31">
      <c r="A232" t="s">
        <v>133</v>
      </c>
      <c r="B232" t="s">
        <v>133</v>
      </c>
      <c r="C232" t="s">
        <v>135</v>
      </c>
      <c r="D232">
        <v>800</v>
      </c>
      <c r="E232" s="1" t="s">
        <v>23</v>
      </c>
      <c r="F232" t="s">
        <v>62</v>
      </c>
      <c r="G232" s="1" t="s">
        <v>46</v>
      </c>
      <c r="H232" s="3" t="s">
        <v>26</v>
      </c>
      <c r="I232" s="3" t="str">
        <f t="shared" si="47"/>
        <v>&lt; 1</v>
      </c>
      <c r="J232" s="3" t="str">
        <f t="shared" si="59"/>
        <v>&lt; 1</v>
      </c>
      <c r="K232" t="str">
        <f t="shared" si="48"/>
        <v>ng/sample</v>
      </c>
      <c r="L232" s="3" t="s">
        <v>26</v>
      </c>
      <c r="M232" s="3" t="s">
        <v>26</v>
      </c>
      <c r="N232" s="3" t="s">
        <v>26</v>
      </c>
      <c r="O232" s="1" t="s">
        <v>169</v>
      </c>
      <c r="P232" s="1" t="s">
        <v>175</v>
      </c>
      <c r="Q232" s="1" t="s">
        <v>175</v>
      </c>
      <c r="R232" t="b">
        <f>IF(COUNTIF(carcinogens!$A$2:$A$35,F232),TRUE,FALSE)</f>
        <v>1</v>
      </c>
      <c r="S232" t="b">
        <f t="shared" si="54"/>
        <v>1</v>
      </c>
      <c r="T232" t="b">
        <f t="shared" si="60"/>
        <v>1</v>
      </c>
      <c r="U232" s="3">
        <f t="shared" si="49"/>
        <v>0</v>
      </c>
      <c r="V232" s="3">
        <f t="shared" si="57"/>
        <v>0</v>
      </c>
      <c r="W232" s="3">
        <f t="shared" si="58"/>
        <v>0</v>
      </c>
      <c r="X232" s="3">
        <f t="shared" si="50"/>
        <v>0</v>
      </c>
      <c r="Y232" s="3">
        <v>0</v>
      </c>
      <c r="Z232" s="3">
        <f t="shared" si="51"/>
        <v>0</v>
      </c>
      <c r="AA232" s="3">
        <f t="shared" si="52"/>
        <v>0</v>
      </c>
      <c r="AB232" t="b">
        <f t="shared" si="53"/>
        <v>1</v>
      </c>
      <c r="AC232">
        <v>3</v>
      </c>
      <c r="AD232" t="str">
        <f>VLOOKUP(C232,'Feedstock source'!$A$1:$B$8,2,FALSE)</f>
        <v>sludge</v>
      </c>
      <c r="AE232" t="str">
        <f>VLOOKUP($F232,'PAHs abbreviations'!$A$2:$B$17,2,FALSE)</f>
        <v>DB(ah)A</v>
      </c>
    </row>
    <row r="233" spans="1:31">
      <c r="A233" t="s">
        <v>125</v>
      </c>
      <c r="B233" t="s">
        <v>125</v>
      </c>
      <c r="C233" t="s">
        <v>138</v>
      </c>
      <c r="D233">
        <v>600</v>
      </c>
      <c r="E233" s="1" t="s">
        <v>23</v>
      </c>
      <c r="F233" t="s">
        <v>77</v>
      </c>
      <c r="G233" s="1" t="s">
        <v>76</v>
      </c>
      <c r="H233" s="3" t="s">
        <v>99</v>
      </c>
      <c r="I233" s="3" t="str">
        <f t="shared" si="47"/>
        <v>&lt; 0.5</v>
      </c>
      <c r="J233" s="3" t="str">
        <f t="shared" si="59"/>
        <v>&lt; 0.5</v>
      </c>
      <c r="K233" t="str">
        <f t="shared" si="48"/>
        <v>pg/sample</v>
      </c>
      <c r="L233" s="3" t="s">
        <v>99</v>
      </c>
      <c r="O233" s="1" t="s">
        <v>169</v>
      </c>
      <c r="P233" s="1" t="s">
        <v>175</v>
      </c>
      <c r="Q233" s="1" t="s">
        <v>175</v>
      </c>
      <c r="R233" t="b">
        <f>IF(COUNTIF(carcinogens!$A$2:$A$35,F233),TRUE,FALSE)</f>
        <v>1</v>
      </c>
      <c r="S233" t="b">
        <f t="shared" si="54"/>
        <v>1</v>
      </c>
      <c r="T233" t="b">
        <f t="shared" si="60"/>
        <v>1</v>
      </c>
      <c r="U233" s="3">
        <f t="shared" si="49"/>
        <v>0</v>
      </c>
      <c r="X233" s="3">
        <f t="shared" si="50"/>
        <v>0</v>
      </c>
      <c r="Y233" s="3">
        <v>0</v>
      </c>
      <c r="Z233" s="3">
        <f t="shared" si="51"/>
        <v>0</v>
      </c>
      <c r="AA233" s="3">
        <f t="shared" si="52"/>
        <v>0</v>
      </c>
      <c r="AB233" t="b">
        <f t="shared" si="53"/>
        <v>1</v>
      </c>
      <c r="AC233">
        <v>1</v>
      </c>
      <c r="AD233" t="str">
        <f>VLOOKUP(C233,'Feedstock source'!$A$1:$B$8,2,FALSE)</f>
        <v>sludge</v>
      </c>
      <c r="AE233" t="e">
        <f>VLOOKUP($F233,'PAHs abbreviations'!$A$2:$B$17,2,FALSE)</f>
        <v>#N/A</v>
      </c>
    </row>
    <row r="234" spans="1:31">
      <c r="A234" t="s">
        <v>125</v>
      </c>
      <c r="B234" t="s">
        <v>125</v>
      </c>
      <c r="C234" t="s">
        <v>138</v>
      </c>
      <c r="D234">
        <v>600</v>
      </c>
      <c r="E234" s="1" t="s">
        <v>23</v>
      </c>
      <c r="F234" t="s">
        <v>79</v>
      </c>
      <c r="G234" s="1" t="s">
        <v>76</v>
      </c>
      <c r="H234" s="3" t="s">
        <v>99</v>
      </c>
      <c r="I234" s="3" t="str">
        <f t="shared" si="47"/>
        <v>&lt; 0.5</v>
      </c>
      <c r="J234" s="3" t="str">
        <f t="shared" si="59"/>
        <v>&lt; 0.5</v>
      </c>
      <c r="K234" t="str">
        <f t="shared" si="48"/>
        <v>pg/sample</v>
      </c>
      <c r="L234" s="3" t="s">
        <v>99</v>
      </c>
      <c r="O234" s="1" t="s">
        <v>169</v>
      </c>
      <c r="P234" s="1" t="s">
        <v>175</v>
      </c>
      <c r="Q234" s="1" t="s">
        <v>175</v>
      </c>
      <c r="R234" t="b">
        <f>IF(COUNTIF(carcinogens!$A$2:$A$35,F234),TRUE,FALSE)</f>
        <v>1</v>
      </c>
      <c r="S234" t="b">
        <f t="shared" si="54"/>
        <v>1</v>
      </c>
      <c r="T234" t="b">
        <f t="shared" si="60"/>
        <v>1</v>
      </c>
      <c r="U234" s="3">
        <f t="shared" si="49"/>
        <v>0</v>
      </c>
      <c r="X234" s="3">
        <f t="shared" si="50"/>
        <v>0</v>
      </c>
      <c r="Y234" s="3">
        <v>0</v>
      </c>
      <c r="Z234" s="3">
        <f t="shared" si="51"/>
        <v>0</v>
      </c>
      <c r="AA234" s="3">
        <f t="shared" si="52"/>
        <v>0</v>
      </c>
      <c r="AB234" t="b">
        <f t="shared" si="53"/>
        <v>1</v>
      </c>
      <c r="AC234">
        <v>1</v>
      </c>
      <c r="AD234" t="str">
        <f>VLOOKUP(C234,'Feedstock source'!$A$1:$B$8,2,FALSE)</f>
        <v>sludge</v>
      </c>
      <c r="AE234" t="e">
        <f>VLOOKUP($F234,'PAHs abbreviations'!$A$2:$B$17,2,FALSE)</f>
        <v>#N/A</v>
      </c>
    </row>
    <row r="235" spans="1:31">
      <c r="A235" t="s">
        <v>125</v>
      </c>
      <c r="B235" t="s">
        <v>125</v>
      </c>
      <c r="C235" t="s">
        <v>138</v>
      </c>
      <c r="D235">
        <v>600</v>
      </c>
      <c r="E235" s="1" t="s">
        <v>23</v>
      </c>
      <c r="F235" t="s">
        <v>80</v>
      </c>
      <c r="G235" s="1" t="s">
        <v>76</v>
      </c>
      <c r="H235" s="3" t="s">
        <v>99</v>
      </c>
      <c r="I235" s="3" t="str">
        <f t="shared" si="47"/>
        <v>&lt; 0.5</v>
      </c>
      <c r="J235" s="3" t="str">
        <f t="shared" si="59"/>
        <v>&lt; 0.5</v>
      </c>
      <c r="K235" t="str">
        <f t="shared" si="48"/>
        <v>pg/sample</v>
      </c>
      <c r="L235" s="3" t="s">
        <v>99</v>
      </c>
      <c r="O235" s="1" t="s">
        <v>169</v>
      </c>
      <c r="P235" s="1" t="s">
        <v>175</v>
      </c>
      <c r="Q235" s="1" t="s">
        <v>175</v>
      </c>
      <c r="R235" t="b">
        <f>IF(COUNTIF(carcinogens!$A$2:$A$35,F235),TRUE,FALSE)</f>
        <v>1</v>
      </c>
      <c r="S235" t="b">
        <f t="shared" si="54"/>
        <v>1</v>
      </c>
      <c r="T235" t="b">
        <f t="shared" si="60"/>
        <v>1</v>
      </c>
      <c r="U235" s="3">
        <f t="shared" si="49"/>
        <v>0</v>
      </c>
      <c r="X235" s="3">
        <f t="shared" si="50"/>
        <v>0</v>
      </c>
      <c r="Y235" s="3">
        <v>0</v>
      </c>
      <c r="Z235" s="3">
        <f t="shared" si="51"/>
        <v>0</v>
      </c>
      <c r="AA235" s="3">
        <f t="shared" si="52"/>
        <v>0</v>
      </c>
      <c r="AB235" t="b">
        <f t="shared" si="53"/>
        <v>1</v>
      </c>
      <c r="AC235">
        <v>1</v>
      </c>
      <c r="AD235" t="str">
        <f>VLOOKUP(C235,'Feedstock source'!$A$1:$B$8,2,FALSE)</f>
        <v>sludge</v>
      </c>
      <c r="AE235" t="e">
        <f>VLOOKUP($F235,'PAHs abbreviations'!$A$2:$B$17,2,FALSE)</f>
        <v>#N/A</v>
      </c>
    </row>
    <row r="236" spans="1:31">
      <c r="A236" t="s">
        <v>125</v>
      </c>
      <c r="B236" t="s">
        <v>125</v>
      </c>
      <c r="C236" t="s">
        <v>138</v>
      </c>
      <c r="D236">
        <v>600</v>
      </c>
      <c r="E236" s="1" t="s">
        <v>23</v>
      </c>
      <c r="F236" t="s">
        <v>81</v>
      </c>
      <c r="G236" s="1" t="s">
        <v>76</v>
      </c>
      <c r="H236" s="3" t="s">
        <v>99</v>
      </c>
      <c r="I236" s="3" t="str">
        <f t="shared" si="47"/>
        <v>&lt; 0.5</v>
      </c>
      <c r="J236" s="3" t="str">
        <f t="shared" si="59"/>
        <v>&lt; 0.5</v>
      </c>
      <c r="K236" t="str">
        <f t="shared" si="48"/>
        <v>pg/sample</v>
      </c>
      <c r="L236" s="3" t="s">
        <v>99</v>
      </c>
      <c r="O236" s="1" t="s">
        <v>169</v>
      </c>
      <c r="P236" s="1" t="s">
        <v>175</v>
      </c>
      <c r="Q236" s="1" t="s">
        <v>175</v>
      </c>
      <c r="R236" t="b">
        <f>IF(COUNTIF(carcinogens!$A$2:$A$35,F236),TRUE,FALSE)</f>
        <v>1</v>
      </c>
      <c r="S236" t="b">
        <f t="shared" si="54"/>
        <v>1</v>
      </c>
      <c r="T236" t="b">
        <f t="shared" si="60"/>
        <v>1</v>
      </c>
      <c r="U236" s="3">
        <f t="shared" si="49"/>
        <v>0</v>
      </c>
      <c r="X236" s="3">
        <f t="shared" si="50"/>
        <v>0</v>
      </c>
      <c r="Y236" s="3">
        <v>0</v>
      </c>
      <c r="Z236" s="3">
        <f t="shared" si="51"/>
        <v>0</v>
      </c>
      <c r="AA236" s="3">
        <f t="shared" si="52"/>
        <v>0</v>
      </c>
      <c r="AB236" t="b">
        <f t="shared" si="53"/>
        <v>1</v>
      </c>
      <c r="AC236">
        <v>1</v>
      </c>
      <c r="AD236" t="str">
        <f>VLOOKUP(C236,'Feedstock source'!$A$1:$B$8,2,FALSE)</f>
        <v>sludge</v>
      </c>
      <c r="AE236" t="e">
        <f>VLOOKUP($F236,'PAHs abbreviations'!$A$2:$B$17,2,FALSE)</f>
        <v>#N/A</v>
      </c>
    </row>
    <row r="237" spans="1:31">
      <c r="A237" t="s">
        <v>125</v>
      </c>
      <c r="B237" t="s">
        <v>125</v>
      </c>
      <c r="C237" t="s">
        <v>138</v>
      </c>
      <c r="D237">
        <v>600</v>
      </c>
      <c r="E237" s="1" t="s">
        <v>23</v>
      </c>
      <c r="F237" t="s">
        <v>82</v>
      </c>
      <c r="G237" s="1" t="s">
        <v>76</v>
      </c>
      <c r="H237" s="3" t="s">
        <v>99</v>
      </c>
      <c r="I237" s="3" t="str">
        <f t="shared" si="47"/>
        <v>&lt; 0.5</v>
      </c>
      <c r="J237" s="3" t="str">
        <f t="shared" si="59"/>
        <v>&lt; 0.5</v>
      </c>
      <c r="K237" t="str">
        <f t="shared" si="48"/>
        <v>pg/sample</v>
      </c>
      <c r="L237" s="3" t="s">
        <v>99</v>
      </c>
      <c r="O237" s="1" t="s">
        <v>169</v>
      </c>
      <c r="P237" s="1" t="s">
        <v>175</v>
      </c>
      <c r="Q237" s="1" t="s">
        <v>175</v>
      </c>
      <c r="R237" t="b">
        <f>IF(COUNTIF(carcinogens!$A$2:$A$35,F237),TRUE,FALSE)</f>
        <v>1</v>
      </c>
      <c r="S237" t="b">
        <f t="shared" si="54"/>
        <v>1</v>
      </c>
      <c r="T237" t="b">
        <f t="shared" si="60"/>
        <v>1</v>
      </c>
      <c r="U237" s="3">
        <f t="shared" si="49"/>
        <v>0</v>
      </c>
      <c r="X237" s="3">
        <f t="shared" si="50"/>
        <v>0</v>
      </c>
      <c r="Y237" s="3">
        <v>0</v>
      </c>
      <c r="Z237" s="3">
        <f t="shared" si="51"/>
        <v>0</v>
      </c>
      <c r="AA237" s="3">
        <f t="shared" si="52"/>
        <v>0</v>
      </c>
      <c r="AB237" t="b">
        <f t="shared" si="53"/>
        <v>1</v>
      </c>
      <c r="AC237">
        <v>1</v>
      </c>
      <c r="AD237" t="str">
        <f>VLOOKUP(C237,'Feedstock source'!$A$1:$B$8,2,FALSE)</f>
        <v>sludge</v>
      </c>
      <c r="AE237" t="e">
        <f>VLOOKUP($F237,'PAHs abbreviations'!$A$2:$B$17,2,FALSE)</f>
        <v>#N/A</v>
      </c>
    </row>
    <row r="238" spans="1:31">
      <c r="A238" t="s">
        <v>125</v>
      </c>
      <c r="B238" t="s">
        <v>125</v>
      </c>
      <c r="C238" t="s">
        <v>138</v>
      </c>
      <c r="D238">
        <v>600</v>
      </c>
      <c r="E238" s="1" t="s">
        <v>23</v>
      </c>
      <c r="F238" t="s">
        <v>83</v>
      </c>
      <c r="G238" s="1" t="s">
        <v>76</v>
      </c>
      <c r="H238" s="3" t="s">
        <v>148</v>
      </c>
      <c r="I238" s="3" t="str">
        <f t="shared" si="47"/>
        <v>&lt; 2.5</v>
      </c>
      <c r="J238" s="3" t="str">
        <f t="shared" si="59"/>
        <v>&lt; 2.5</v>
      </c>
      <c r="K238" t="str">
        <f t="shared" si="48"/>
        <v>pg/sample</v>
      </c>
      <c r="L238" s="3" t="s">
        <v>148</v>
      </c>
      <c r="O238" s="1" t="s">
        <v>169</v>
      </c>
      <c r="P238" s="1" t="s">
        <v>175</v>
      </c>
      <c r="Q238" s="1" t="s">
        <v>175</v>
      </c>
      <c r="R238" t="b">
        <f>IF(COUNTIF(carcinogens!$A$2:$A$35,F238),TRUE,FALSE)</f>
        <v>1</v>
      </c>
      <c r="S238" t="b">
        <f t="shared" si="54"/>
        <v>1</v>
      </c>
      <c r="T238" t="b">
        <f t="shared" si="60"/>
        <v>1</v>
      </c>
      <c r="U238" s="3">
        <f t="shared" si="49"/>
        <v>0</v>
      </c>
      <c r="X238" s="3">
        <f t="shared" si="50"/>
        <v>0</v>
      </c>
      <c r="Y238" s="3">
        <v>0</v>
      </c>
      <c r="Z238" s="3">
        <f t="shared" si="51"/>
        <v>0</v>
      </c>
      <c r="AA238" s="3">
        <f t="shared" si="52"/>
        <v>0</v>
      </c>
      <c r="AB238" t="b">
        <f t="shared" si="53"/>
        <v>1</v>
      </c>
      <c r="AC238">
        <v>1</v>
      </c>
      <c r="AD238" t="str">
        <f>VLOOKUP(C238,'Feedstock source'!$A$1:$B$8,2,FALSE)</f>
        <v>sludge</v>
      </c>
      <c r="AE238" t="e">
        <f>VLOOKUP($F238,'PAHs abbreviations'!$A$2:$B$17,2,FALSE)</f>
        <v>#N/A</v>
      </c>
    </row>
    <row r="239" spans="1:31">
      <c r="A239" t="s">
        <v>125</v>
      </c>
      <c r="B239" t="s">
        <v>125</v>
      </c>
      <c r="C239" t="s">
        <v>138</v>
      </c>
      <c r="D239">
        <v>600</v>
      </c>
      <c r="E239" s="1" t="s">
        <v>23</v>
      </c>
      <c r="F239" t="s">
        <v>84</v>
      </c>
      <c r="G239" s="1" t="s">
        <v>76</v>
      </c>
      <c r="H239" s="3" t="s">
        <v>149</v>
      </c>
      <c r="I239" s="3" t="str">
        <f t="shared" si="47"/>
        <v>&lt; 5.0</v>
      </c>
      <c r="J239" s="3" t="str">
        <f t="shared" si="59"/>
        <v>&lt; 5.0</v>
      </c>
      <c r="K239" t="str">
        <f t="shared" si="48"/>
        <v>pg/sample</v>
      </c>
      <c r="L239" s="3" t="s">
        <v>149</v>
      </c>
      <c r="O239" s="1" t="s">
        <v>169</v>
      </c>
      <c r="P239" s="1" t="s">
        <v>175</v>
      </c>
      <c r="Q239" s="1" t="s">
        <v>175</v>
      </c>
      <c r="R239" t="b">
        <f>IF(COUNTIF(carcinogens!$A$2:$A$35,F239),TRUE,FALSE)</f>
        <v>1</v>
      </c>
      <c r="S239" t="b">
        <f t="shared" si="54"/>
        <v>1</v>
      </c>
      <c r="T239" t="b">
        <f t="shared" si="60"/>
        <v>1</v>
      </c>
      <c r="U239" s="3">
        <f t="shared" si="49"/>
        <v>0</v>
      </c>
      <c r="X239" s="3">
        <f t="shared" si="50"/>
        <v>0</v>
      </c>
      <c r="Y239" s="3">
        <v>0</v>
      </c>
      <c r="Z239" s="3">
        <f t="shared" si="51"/>
        <v>0</v>
      </c>
      <c r="AA239" s="3">
        <f t="shared" si="52"/>
        <v>0</v>
      </c>
      <c r="AB239" t="b">
        <f t="shared" si="53"/>
        <v>1</v>
      </c>
      <c r="AC239">
        <v>1</v>
      </c>
      <c r="AD239" t="str">
        <f>VLOOKUP(C239,'Feedstock source'!$A$1:$B$8,2,FALSE)</f>
        <v>sludge</v>
      </c>
      <c r="AE239" t="e">
        <f>VLOOKUP($F239,'PAHs abbreviations'!$A$2:$B$17,2,FALSE)</f>
        <v>#N/A</v>
      </c>
    </row>
    <row r="240" spans="1:31">
      <c r="A240" t="s">
        <v>125</v>
      </c>
      <c r="B240" t="s">
        <v>125</v>
      </c>
      <c r="C240" t="s">
        <v>138</v>
      </c>
      <c r="D240">
        <v>600</v>
      </c>
      <c r="E240" s="1" t="s">
        <v>23</v>
      </c>
      <c r="F240" t="s">
        <v>85</v>
      </c>
      <c r="G240" s="1" t="s">
        <v>76</v>
      </c>
      <c r="H240" s="3" t="s">
        <v>99</v>
      </c>
      <c r="I240" s="3" t="str">
        <f t="shared" si="47"/>
        <v>&lt; 0.5</v>
      </c>
      <c r="J240" s="3" t="str">
        <f t="shared" si="59"/>
        <v>&lt; 0.5</v>
      </c>
      <c r="K240" t="str">
        <f t="shared" si="48"/>
        <v>pg/sample</v>
      </c>
      <c r="L240" s="3" t="s">
        <v>99</v>
      </c>
      <c r="O240" s="1" t="s">
        <v>169</v>
      </c>
      <c r="P240" s="1" t="s">
        <v>175</v>
      </c>
      <c r="Q240" s="1" t="s">
        <v>175</v>
      </c>
      <c r="R240" t="b">
        <f>IF(COUNTIF(carcinogens!$A$2:$A$35,F240),TRUE,FALSE)</f>
        <v>1</v>
      </c>
      <c r="S240" t="b">
        <f t="shared" si="54"/>
        <v>1</v>
      </c>
      <c r="T240" t="b">
        <f t="shared" si="60"/>
        <v>1</v>
      </c>
      <c r="U240" s="3">
        <f t="shared" si="49"/>
        <v>0</v>
      </c>
      <c r="X240" s="3">
        <f t="shared" si="50"/>
        <v>0</v>
      </c>
      <c r="Y240" s="3">
        <v>0</v>
      </c>
      <c r="Z240" s="3">
        <f t="shared" si="51"/>
        <v>0</v>
      </c>
      <c r="AA240" s="3">
        <f t="shared" si="52"/>
        <v>0</v>
      </c>
      <c r="AB240" t="b">
        <f t="shared" si="53"/>
        <v>1</v>
      </c>
      <c r="AC240">
        <v>1</v>
      </c>
      <c r="AD240" t="str">
        <f>VLOOKUP(C240,'Feedstock source'!$A$1:$B$8,2,FALSE)</f>
        <v>sludge</v>
      </c>
      <c r="AE240" t="e">
        <f>VLOOKUP($F240,'PAHs abbreviations'!$A$2:$B$17,2,FALSE)</f>
        <v>#N/A</v>
      </c>
    </row>
    <row r="241" spans="1:31">
      <c r="A241" t="s">
        <v>125</v>
      </c>
      <c r="B241" t="s">
        <v>125</v>
      </c>
      <c r="C241" t="s">
        <v>138</v>
      </c>
      <c r="D241">
        <v>600</v>
      </c>
      <c r="E241" s="1" t="s">
        <v>23</v>
      </c>
      <c r="F241" t="s">
        <v>86</v>
      </c>
      <c r="G241" s="1" t="s">
        <v>76</v>
      </c>
      <c r="H241" s="3" t="s">
        <v>99</v>
      </c>
      <c r="I241" s="3" t="str">
        <f t="shared" si="47"/>
        <v>&lt; 0.5</v>
      </c>
      <c r="J241" s="3" t="str">
        <f t="shared" si="59"/>
        <v>&lt; 0.5</v>
      </c>
      <c r="K241" t="str">
        <f t="shared" si="48"/>
        <v>pg/sample</v>
      </c>
      <c r="L241" s="3" t="s">
        <v>99</v>
      </c>
      <c r="O241" s="1" t="s">
        <v>169</v>
      </c>
      <c r="P241" s="1" t="s">
        <v>175</v>
      </c>
      <c r="Q241" s="1" t="s">
        <v>175</v>
      </c>
      <c r="R241" t="b">
        <f>IF(COUNTIF(carcinogens!$A$2:$A$35,F241),TRUE,FALSE)</f>
        <v>1</v>
      </c>
      <c r="S241" t="b">
        <f t="shared" si="54"/>
        <v>1</v>
      </c>
      <c r="T241" t="b">
        <f t="shared" si="60"/>
        <v>1</v>
      </c>
      <c r="U241" s="3">
        <f t="shared" si="49"/>
        <v>0</v>
      </c>
      <c r="X241" s="3">
        <f t="shared" si="50"/>
        <v>0</v>
      </c>
      <c r="Y241" s="3">
        <v>0</v>
      </c>
      <c r="Z241" s="3">
        <f t="shared" si="51"/>
        <v>0</v>
      </c>
      <c r="AA241" s="3">
        <f t="shared" si="52"/>
        <v>0</v>
      </c>
      <c r="AB241" t="b">
        <f t="shared" si="53"/>
        <v>1</v>
      </c>
      <c r="AC241">
        <v>1</v>
      </c>
      <c r="AD241" t="str">
        <f>VLOOKUP(C241,'Feedstock source'!$A$1:$B$8,2,FALSE)</f>
        <v>sludge</v>
      </c>
      <c r="AE241" t="e">
        <f>VLOOKUP($F241,'PAHs abbreviations'!$A$2:$B$17,2,FALSE)</f>
        <v>#N/A</v>
      </c>
    </row>
    <row r="242" spans="1:31">
      <c r="A242" t="s">
        <v>125</v>
      </c>
      <c r="B242" t="s">
        <v>125</v>
      </c>
      <c r="C242" t="s">
        <v>138</v>
      </c>
      <c r="D242">
        <v>600</v>
      </c>
      <c r="E242" s="1" t="s">
        <v>23</v>
      </c>
      <c r="F242" t="s">
        <v>87</v>
      </c>
      <c r="G242" s="1" t="s">
        <v>76</v>
      </c>
      <c r="H242" s="3" t="s">
        <v>99</v>
      </c>
      <c r="I242" s="3" t="str">
        <f t="shared" si="47"/>
        <v>&lt; 0.5</v>
      </c>
      <c r="J242" s="3" t="str">
        <f t="shared" si="59"/>
        <v>&lt; 0.5</v>
      </c>
      <c r="K242" t="str">
        <f t="shared" si="48"/>
        <v>pg/sample</v>
      </c>
      <c r="L242" s="3" t="s">
        <v>99</v>
      </c>
      <c r="O242" s="1" t="s">
        <v>169</v>
      </c>
      <c r="P242" s="1" t="s">
        <v>175</v>
      </c>
      <c r="Q242" s="1" t="s">
        <v>175</v>
      </c>
      <c r="R242" t="b">
        <f>IF(COUNTIF(carcinogens!$A$2:$A$35,F242),TRUE,FALSE)</f>
        <v>1</v>
      </c>
      <c r="S242" t="b">
        <f t="shared" si="54"/>
        <v>1</v>
      </c>
      <c r="T242" t="b">
        <f t="shared" si="60"/>
        <v>1</v>
      </c>
      <c r="U242" s="3">
        <f t="shared" si="49"/>
        <v>0</v>
      </c>
      <c r="X242" s="3">
        <f t="shared" si="50"/>
        <v>0</v>
      </c>
      <c r="Y242" s="3">
        <v>0</v>
      </c>
      <c r="Z242" s="3">
        <f t="shared" si="51"/>
        <v>0</v>
      </c>
      <c r="AA242" s="3">
        <f t="shared" si="52"/>
        <v>0</v>
      </c>
      <c r="AB242" t="b">
        <f t="shared" si="53"/>
        <v>1</v>
      </c>
      <c r="AC242">
        <v>1</v>
      </c>
      <c r="AD242" t="str">
        <f>VLOOKUP(C242,'Feedstock source'!$A$1:$B$8,2,FALSE)</f>
        <v>sludge</v>
      </c>
      <c r="AE242" t="e">
        <f>VLOOKUP($F242,'PAHs abbreviations'!$A$2:$B$17,2,FALSE)</f>
        <v>#N/A</v>
      </c>
    </row>
    <row r="243" spans="1:31">
      <c r="A243" t="s">
        <v>125</v>
      </c>
      <c r="B243" t="s">
        <v>125</v>
      </c>
      <c r="C243" t="s">
        <v>138</v>
      </c>
      <c r="D243">
        <v>600</v>
      </c>
      <c r="E243" s="1" t="s">
        <v>23</v>
      </c>
      <c r="F243" t="s">
        <v>88</v>
      </c>
      <c r="G243" s="1" t="s">
        <v>76</v>
      </c>
      <c r="H243" s="3" t="s">
        <v>99</v>
      </c>
      <c r="I243" s="3" t="str">
        <f t="shared" si="47"/>
        <v>&lt; 0.5</v>
      </c>
      <c r="J243" s="3" t="str">
        <f t="shared" si="59"/>
        <v>&lt; 0.5</v>
      </c>
      <c r="K243" t="str">
        <f t="shared" si="48"/>
        <v>pg/sample</v>
      </c>
      <c r="L243" s="3" t="s">
        <v>99</v>
      </c>
      <c r="O243" s="1" t="s">
        <v>169</v>
      </c>
      <c r="P243" s="1" t="s">
        <v>175</v>
      </c>
      <c r="Q243" s="1" t="s">
        <v>175</v>
      </c>
      <c r="R243" t="b">
        <f>IF(COUNTIF(carcinogens!$A$2:$A$35,F243),TRUE,FALSE)</f>
        <v>1</v>
      </c>
      <c r="S243" t="b">
        <f t="shared" si="54"/>
        <v>1</v>
      </c>
      <c r="T243" t="b">
        <f t="shared" si="60"/>
        <v>1</v>
      </c>
      <c r="U243" s="3">
        <f t="shared" si="49"/>
        <v>0</v>
      </c>
      <c r="X243" s="3">
        <f t="shared" si="50"/>
        <v>0</v>
      </c>
      <c r="Y243" s="3">
        <v>0</v>
      </c>
      <c r="Z243" s="3">
        <f t="shared" si="51"/>
        <v>0</v>
      </c>
      <c r="AA243" s="3">
        <f t="shared" si="52"/>
        <v>0</v>
      </c>
      <c r="AB243" t="b">
        <f t="shared" si="53"/>
        <v>1</v>
      </c>
      <c r="AC243">
        <v>1</v>
      </c>
      <c r="AD243" t="str">
        <f>VLOOKUP(C243,'Feedstock source'!$A$1:$B$8,2,FALSE)</f>
        <v>sludge</v>
      </c>
      <c r="AE243" t="e">
        <f>VLOOKUP($F243,'PAHs abbreviations'!$A$2:$B$17,2,FALSE)</f>
        <v>#N/A</v>
      </c>
    </row>
    <row r="244" spans="1:31">
      <c r="A244" t="s">
        <v>125</v>
      </c>
      <c r="B244" t="s">
        <v>125</v>
      </c>
      <c r="C244" t="s">
        <v>138</v>
      </c>
      <c r="D244">
        <v>600</v>
      </c>
      <c r="E244" s="1" t="s">
        <v>23</v>
      </c>
      <c r="F244" t="s">
        <v>89</v>
      </c>
      <c r="G244" s="1" t="s">
        <v>76</v>
      </c>
      <c r="H244" s="3" t="s">
        <v>99</v>
      </c>
      <c r="I244" s="3" t="str">
        <f t="shared" si="47"/>
        <v>&lt; 0.5</v>
      </c>
      <c r="J244" s="3" t="str">
        <f t="shared" si="59"/>
        <v>&lt; 0.5</v>
      </c>
      <c r="K244" t="str">
        <f t="shared" si="48"/>
        <v>pg/sample</v>
      </c>
      <c r="L244" s="3" t="s">
        <v>99</v>
      </c>
      <c r="O244" s="1" t="s">
        <v>169</v>
      </c>
      <c r="P244" s="1" t="s">
        <v>175</v>
      </c>
      <c r="Q244" s="1" t="s">
        <v>175</v>
      </c>
      <c r="R244" t="b">
        <f>IF(COUNTIF(carcinogens!$A$2:$A$35,F244),TRUE,FALSE)</f>
        <v>1</v>
      </c>
      <c r="S244" t="b">
        <f t="shared" si="54"/>
        <v>1</v>
      </c>
      <c r="T244" t="b">
        <f t="shared" si="60"/>
        <v>1</v>
      </c>
      <c r="U244" s="3">
        <f t="shared" si="49"/>
        <v>0</v>
      </c>
      <c r="X244" s="3">
        <f t="shared" si="50"/>
        <v>0</v>
      </c>
      <c r="Y244" s="3">
        <v>0</v>
      </c>
      <c r="Z244" s="3">
        <f t="shared" si="51"/>
        <v>0</v>
      </c>
      <c r="AA244" s="3">
        <f t="shared" si="52"/>
        <v>0</v>
      </c>
      <c r="AB244" t="b">
        <f t="shared" si="53"/>
        <v>1</v>
      </c>
      <c r="AC244">
        <v>1</v>
      </c>
      <c r="AD244" t="str">
        <f>VLOOKUP(C244,'Feedstock source'!$A$1:$B$8,2,FALSE)</f>
        <v>sludge</v>
      </c>
      <c r="AE244" t="e">
        <f>VLOOKUP($F244,'PAHs abbreviations'!$A$2:$B$17,2,FALSE)</f>
        <v>#N/A</v>
      </c>
    </row>
    <row r="245" spans="1:31">
      <c r="A245" t="s">
        <v>125</v>
      </c>
      <c r="B245" t="s">
        <v>125</v>
      </c>
      <c r="C245" t="s">
        <v>138</v>
      </c>
      <c r="D245">
        <v>600</v>
      </c>
      <c r="E245" s="1" t="s">
        <v>23</v>
      </c>
      <c r="F245" t="s">
        <v>90</v>
      </c>
      <c r="G245" s="1" t="s">
        <v>76</v>
      </c>
      <c r="H245" s="3" t="s">
        <v>99</v>
      </c>
      <c r="I245" s="3" t="str">
        <f t="shared" si="47"/>
        <v>&lt; 0.5</v>
      </c>
      <c r="J245" s="3" t="str">
        <f t="shared" si="59"/>
        <v>&lt; 0.5</v>
      </c>
      <c r="K245" t="str">
        <f t="shared" si="48"/>
        <v>pg/sample</v>
      </c>
      <c r="L245" s="3" t="s">
        <v>99</v>
      </c>
      <c r="O245" s="1" t="s">
        <v>169</v>
      </c>
      <c r="P245" s="1" t="s">
        <v>175</v>
      </c>
      <c r="Q245" s="1" t="s">
        <v>175</v>
      </c>
      <c r="R245" t="b">
        <f>IF(COUNTIF(carcinogens!$A$2:$A$35,F245),TRUE,FALSE)</f>
        <v>1</v>
      </c>
      <c r="S245" t="b">
        <f t="shared" si="54"/>
        <v>1</v>
      </c>
      <c r="T245" t="b">
        <f t="shared" si="60"/>
        <v>1</v>
      </c>
      <c r="U245" s="3">
        <f t="shared" si="49"/>
        <v>0</v>
      </c>
      <c r="X245" s="3">
        <f t="shared" si="50"/>
        <v>0</v>
      </c>
      <c r="Y245" s="3">
        <v>0</v>
      </c>
      <c r="Z245" s="3">
        <f t="shared" si="51"/>
        <v>0</v>
      </c>
      <c r="AA245" s="3">
        <f t="shared" si="52"/>
        <v>0</v>
      </c>
      <c r="AB245" t="b">
        <f t="shared" si="53"/>
        <v>1</v>
      </c>
      <c r="AC245">
        <v>1</v>
      </c>
      <c r="AD245" t="str">
        <f>VLOOKUP(C245,'Feedstock source'!$A$1:$B$8,2,FALSE)</f>
        <v>sludge</v>
      </c>
      <c r="AE245" t="e">
        <f>VLOOKUP($F245,'PAHs abbreviations'!$A$2:$B$17,2,FALSE)</f>
        <v>#N/A</v>
      </c>
    </row>
    <row r="246" spans="1:31">
      <c r="A246" t="s">
        <v>125</v>
      </c>
      <c r="B246" t="s">
        <v>125</v>
      </c>
      <c r="C246" t="s">
        <v>138</v>
      </c>
      <c r="D246">
        <v>600</v>
      </c>
      <c r="E246" s="1" t="s">
        <v>23</v>
      </c>
      <c r="F246" t="s">
        <v>91</v>
      </c>
      <c r="G246" s="1" t="s">
        <v>76</v>
      </c>
      <c r="H246" s="3" t="s">
        <v>99</v>
      </c>
      <c r="I246" s="3" t="str">
        <f t="shared" si="47"/>
        <v>&lt; 0.5</v>
      </c>
      <c r="J246" s="3" t="str">
        <f t="shared" si="59"/>
        <v>&lt; 0.5</v>
      </c>
      <c r="K246" t="str">
        <f t="shared" si="48"/>
        <v>pg/sample</v>
      </c>
      <c r="L246" s="3" t="s">
        <v>99</v>
      </c>
      <c r="O246" s="1" t="s">
        <v>169</v>
      </c>
      <c r="P246" s="1" t="s">
        <v>175</v>
      </c>
      <c r="Q246" s="1" t="s">
        <v>175</v>
      </c>
      <c r="R246" t="b">
        <f>IF(COUNTIF(carcinogens!$A$2:$A$35,F246),TRUE,FALSE)</f>
        <v>1</v>
      </c>
      <c r="S246" t="b">
        <f t="shared" si="54"/>
        <v>1</v>
      </c>
      <c r="T246" t="b">
        <f t="shared" si="60"/>
        <v>1</v>
      </c>
      <c r="U246" s="3">
        <f t="shared" si="49"/>
        <v>0</v>
      </c>
      <c r="X246" s="3">
        <f t="shared" si="50"/>
        <v>0</v>
      </c>
      <c r="Y246" s="3">
        <v>0</v>
      </c>
      <c r="Z246" s="3">
        <f t="shared" si="51"/>
        <v>0</v>
      </c>
      <c r="AA246" s="3">
        <f t="shared" si="52"/>
        <v>0</v>
      </c>
      <c r="AB246" t="b">
        <f t="shared" si="53"/>
        <v>1</v>
      </c>
      <c r="AC246">
        <v>1</v>
      </c>
      <c r="AD246" t="str">
        <f>VLOOKUP(C246,'Feedstock source'!$A$1:$B$8,2,FALSE)</f>
        <v>sludge</v>
      </c>
      <c r="AE246" t="e">
        <f>VLOOKUP($F246,'PAHs abbreviations'!$A$2:$B$17,2,FALSE)</f>
        <v>#N/A</v>
      </c>
    </row>
    <row r="247" spans="1:31">
      <c r="A247" t="s">
        <v>125</v>
      </c>
      <c r="B247" t="s">
        <v>125</v>
      </c>
      <c r="C247" t="s">
        <v>138</v>
      </c>
      <c r="D247">
        <v>600</v>
      </c>
      <c r="E247" s="1" t="s">
        <v>23</v>
      </c>
      <c r="F247" t="s">
        <v>92</v>
      </c>
      <c r="G247" s="1" t="s">
        <v>76</v>
      </c>
      <c r="H247" s="3" t="s">
        <v>150</v>
      </c>
      <c r="I247" s="3" t="str">
        <f t="shared" si="47"/>
        <v>&lt; 1.5</v>
      </c>
      <c r="J247" s="3" t="str">
        <f t="shared" si="59"/>
        <v>&lt; 1.5</v>
      </c>
      <c r="K247" t="str">
        <f t="shared" si="48"/>
        <v>pg/sample</v>
      </c>
      <c r="L247" s="3" t="s">
        <v>150</v>
      </c>
      <c r="O247" s="1" t="s">
        <v>169</v>
      </c>
      <c r="P247" s="1" t="s">
        <v>175</v>
      </c>
      <c r="Q247" s="1" t="s">
        <v>175</v>
      </c>
      <c r="R247" t="b">
        <f>IF(COUNTIF(carcinogens!$A$2:$A$35,F247),TRUE,FALSE)</f>
        <v>1</v>
      </c>
      <c r="S247" t="b">
        <f t="shared" si="54"/>
        <v>1</v>
      </c>
      <c r="T247" t="b">
        <f t="shared" si="60"/>
        <v>1</v>
      </c>
      <c r="U247" s="3">
        <f t="shared" si="49"/>
        <v>0</v>
      </c>
      <c r="X247" s="3">
        <f t="shared" si="50"/>
        <v>0</v>
      </c>
      <c r="Y247" s="3">
        <v>0</v>
      </c>
      <c r="Z247" s="3">
        <f t="shared" si="51"/>
        <v>0</v>
      </c>
      <c r="AA247" s="3">
        <f t="shared" si="52"/>
        <v>0</v>
      </c>
      <c r="AB247" t="b">
        <f t="shared" si="53"/>
        <v>1</v>
      </c>
      <c r="AC247">
        <v>1</v>
      </c>
      <c r="AD247" t="str">
        <f>VLOOKUP(C247,'Feedstock source'!$A$1:$B$8,2,FALSE)</f>
        <v>sludge</v>
      </c>
      <c r="AE247" t="e">
        <f>VLOOKUP($F247,'PAHs abbreviations'!$A$2:$B$17,2,FALSE)</f>
        <v>#N/A</v>
      </c>
    </row>
    <row r="248" spans="1:31">
      <c r="A248" t="s">
        <v>125</v>
      </c>
      <c r="B248" t="s">
        <v>125</v>
      </c>
      <c r="C248" t="s">
        <v>138</v>
      </c>
      <c r="D248">
        <v>600</v>
      </c>
      <c r="E248" s="1" t="s">
        <v>23</v>
      </c>
      <c r="F248" t="s">
        <v>93</v>
      </c>
      <c r="G248" s="1" t="s">
        <v>76</v>
      </c>
      <c r="H248" s="3" t="s">
        <v>150</v>
      </c>
      <c r="I248" s="3" t="str">
        <f t="shared" si="47"/>
        <v>&lt; 1.5</v>
      </c>
      <c r="J248" s="3" t="str">
        <f t="shared" si="59"/>
        <v>&lt; 1.5</v>
      </c>
      <c r="K248" t="str">
        <f t="shared" si="48"/>
        <v>pg/sample</v>
      </c>
      <c r="L248" s="3" t="s">
        <v>150</v>
      </c>
      <c r="O248" s="1" t="s">
        <v>169</v>
      </c>
      <c r="P248" s="1" t="s">
        <v>175</v>
      </c>
      <c r="Q248" s="1" t="s">
        <v>175</v>
      </c>
      <c r="R248" t="b">
        <f>IF(COUNTIF(carcinogens!$A$2:$A$35,F248),TRUE,FALSE)</f>
        <v>1</v>
      </c>
      <c r="S248" t="b">
        <f t="shared" si="54"/>
        <v>1</v>
      </c>
      <c r="T248" t="b">
        <f t="shared" si="60"/>
        <v>1</v>
      </c>
      <c r="U248" s="3">
        <f t="shared" si="49"/>
        <v>0</v>
      </c>
      <c r="X248" s="3">
        <f t="shared" si="50"/>
        <v>0</v>
      </c>
      <c r="Y248" s="3">
        <v>0</v>
      </c>
      <c r="Z248" s="3">
        <f t="shared" si="51"/>
        <v>0</v>
      </c>
      <c r="AA248" s="3">
        <f t="shared" si="52"/>
        <v>0</v>
      </c>
      <c r="AB248" t="b">
        <f t="shared" si="53"/>
        <v>1</v>
      </c>
      <c r="AC248">
        <v>1</v>
      </c>
      <c r="AD248" t="str">
        <f>VLOOKUP(C248,'Feedstock source'!$A$1:$B$8,2,FALSE)</f>
        <v>sludge</v>
      </c>
      <c r="AE248" t="e">
        <f>VLOOKUP($F248,'PAHs abbreviations'!$A$2:$B$17,2,FALSE)</f>
        <v>#N/A</v>
      </c>
    </row>
    <row r="249" spans="1:31">
      <c r="A249" t="s">
        <v>125</v>
      </c>
      <c r="B249" t="s">
        <v>125</v>
      </c>
      <c r="C249" t="s">
        <v>138</v>
      </c>
      <c r="D249">
        <v>600</v>
      </c>
      <c r="E249" s="1" t="s">
        <v>23</v>
      </c>
      <c r="F249" t="s">
        <v>94</v>
      </c>
      <c r="G249" s="1" t="s">
        <v>76</v>
      </c>
      <c r="H249" s="3" t="s">
        <v>149</v>
      </c>
      <c r="I249" s="3" t="str">
        <f t="shared" si="47"/>
        <v>&lt; 5.0</v>
      </c>
      <c r="J249" s="3" t="str">
        <f t="shared" si="59"/>
        <v>&lt; 5.0</v>
      </c>
      <c r="K249" t="str">
        <f t="shared" si="48"/>
        <v>pg/sample</v>
      </c>
      <c r="L249" s="3" t="s">
        <v>149</v>
      </c>
      <c r="O249" s="1" t="s">
        <v>169</v>
      </c>
      <c r="P249" s="1" t="s">
        <v>175</v>
      </c>
      <c r="Q249" s="1" t="s">
        <v>175</v>
      </c>
      <c r="R249" t="b">
        <f>IF(COUNTIF(carcinogens!$A$2:$A$35,F249),TRUE,FALSE)</f>
        <v>1</v>
      </c>
      <c r="S249" t="b">
        <f t="shared" si="54"/>
        <v>1</v>
      </c>
      <c r="T249" t="b">
        <f t="shared" si="60"/>
        <v>1</v>
      </c>
      <c r="U249" s="3">
        <f t="shared" si="49"/>
        <v>0</v>
      </c>
      <c r="X249" s="3">
        <f t="shared" si="50"/>
        <v>0</v>
      </c>
      <c r="Y249" s="3">
        <v>0</v>
      </c>
      <c r="Z249" s="3">
        <f t="shared" si="51"/>
        <v>0</v>
      </c>
      <c r="AA249" s="3">
        <f t="shared" si="52"/>
        <v>0</v>
      </c>
      <c r="AB249" t="b">
        <f t="shared" si="53"/>
        <v>1</v>
      </c>
      <c r="AC249">
        <v>1</v>
      </c>
      <c r="AD249" t="str">
        <f>VLOOKUP(C249,'Feedstock source'!$A$1:$B$8,2,FALSE)</f>
        <v>sludge</v>
      </c>
      <c r="AE249" t="e">
        <f>VLOOKUP($F249,'PAHs abbreviations'!$A$2:$B$17,2,FALSE)</f>
        <v>#N/A</v>
      </c>
    </row>
    <row r="250" spans="1:31">
      <c r="A250" t="s">
        <v>125</v>
      </c>
      <c r="B250" t="s">
        <v>125</v>
      </c>
      <c r="C250" t="s">
        <v>138</v>
      </c>
      <c r="D250">
        <v>600</v>
      </c>
      <c r="E250" s="1" t="s">
        <v>23</v>
      </c>
      <c r="F250" t="s">
        <v>47</v>
      </c>
      <c r="G250" s="1" t="s">
        <v>46</v>
      </c>
      <c r="H250" s="3">
        <v>681</v>
      </c>
      <c r="I250" s="3">
        <f t="shared" si="47"/>
        <v>2043</v>
      </c>
      <c r="J250" s="3">
        <f t="shared" si="59"/>
        <v>2043</v>
      </c>
      <c r="K250" t="str">
        <f t="shared" si="48"/>
        <v>ng/sample</v>
      </c>
      <c r="L250" s="3">
        <v>14</v>
      </c>
      <c r="M250" s="3">
        <v>8.6</v>
      </c>
      <c r="N250" s="3">
        <v>12</v>
      </c>
      <c r="O250" s="1" t="s">
        <v>169</v>
      </c>
      <c r="P250" s="1" t="s">
        <v>175</v>
      </c>
      <c r="Q250" s="1" t="s">
        <v>175</v>
      </c>
      <c r="R250" t="b">
        <f>IF(COUNTIF(carcinogens!$A$2:$A$35,F250),TRUE,FALSE)</f>
        <v>0</v>
      </c>
      <c r="S250" t="b">
        <f t="shared" si="54"/>
        <v>0</v>
      </c>
      <c r="T250" t="b">
        <f t="shared" si="60"/>
        <v>0</v>
      </c>
      <c r="U250" s="3">
        <f t="shared" si="49"/>
        <v>14</v>
      </c>
      <c r="V250" s="3">
        <f t="shared" ref="V250:V265" si="61">IF(ISNUMBER(M250),M250,0)</f>
        <v>8.6</v>
      </c>
      <c r="W250" s="3">
        <f t="shared" ref="W250:W265" si="62">IF(ISNUMBER(N250),N250,0)</f>
        <v>12</v>
      </c>
      <c r="X250" s="3">
        <f t="shared" si="50"/>
        <v>11.533333333333333</v>
      </c>
      <c r="Y250" s="3">
        <f>_xlfn.STDEV.S(U250:W250)</f>
        <v>2.7300793639257668</v>
      </c>
      <c r="Z250" s="3">
        <f t="shared" si="51"/>
        <v>2031.4666666666667</v>
      </c>
      <c r="AA250" s="3">
        <f t="shared" si="52"/>
        <v>2.0314666666666668</v>
      </c>
      <c r="AB250" t="b">
        <f t="shared" si="53"/>
        <v>0</v>
      </c>
      <c r="AC250">
        <v>3</v>
      </c>
      <c r="AD250" t="str">
        <f>VLOOKUP(C250,'Feedstock source'!$A$1:$B$8,2,FALSE)</f>
        <v>sludge</v>
      </c>
      <c r="AE250" t="str">
        <f>VLOOKUP($F250,'PAHs abbreviations'!$A$2:$B$17,2,FALSE)</f>
        <v>Nap</v>
      </c>
    </row>
    <row r="251" spans="1:31">
      <c r="A251" t="s">
        <v>125</v>
      </c>
      <c r="B251" t="s">
        <v>125</v>
      </c>
      <c r="C251" t="s">
        <v>138</v>
      </c>
      <c r="D251">
        <v>600</v>
      </c>
      <c r="E251" s="1" t="s">
        <v>23</v>
      </c>
      <c r="F251" t="s">
        <v>48</v>
      </c>
      <c r="G251" s="1" t="s">
        <v>46</v>
      </c>
      <c r="H251" s="3">
        <v>33</v>
      </c>
      <c r="I251" s="3">
        <f t="shared" si="47"/>
        <v>99</v>
      </c>
      <c r="J251" s="3">
        <f t="shared" si="59"/>
        <v>99</v>
      </c>
      <c r="K251" t="str">
        <f t="shared" si="48"/>
        <v>ng/sample</v>
      </c>
      <c r="L251" s="3" t="s">
        <v>28</v>
      </c>
      <c r="M251" s="3" t="s">
        <v>28</v>
      </c>
      <c r="N251" s="3" t="s">
        <v>28</v>
      </c>
      <c r="O251" s="1" t="s">
        <v>169</v>
      </c>
      <c r="P251" s="1" t="s">
        <v>175</v>
      </c>
      <c r="Q251" s="1" t="s">
        <v>175</v>
      </c>
      <c r="R251" t="b">
        <f>IF(COUNTIF(carcinogens!$A$2:$A$35,F251),TRUE,FALSE)</f>
        <v>0</v>
      </c>
      <c r="S251" t="b">
        <f t="shared" si="54"/>
        <v>0</v>
      </c>
      <c r="T251" t="b">
        <f t="shared" si="60"/>
        <v>0</v>
      </c>
      <c r="U251" s="3">
        <f t="shared" si="49"/>
        <v>0</v>
      </c>
      <c r="V251" s="3">
        <f t="shared" si="61"/>
        <v>0</v>
      </c>
      <c r="W251" s="3">
        <f t="shared" si="62"/>
        <v>0</v>
      </c>
      <c r="X251" s="3">
        <f t="shared" si="50"/>
        <v>0</v>
      </c>
      <c r="Y251" s="3">
        <v>0</v>
      </c>
      <c r="Z251" s="3">
        <f t="shared" si="51"/>
        <v>99</v>
      </c>
      <c r="AA251" s="3">
        <f t="shared" si="52"/>
        <v>9.9000000000000005E-2</v>
      </c>
      <c r="AB251" t="b">
        <f t="shared" si="53"/>
        <v>1</v>
      </c>
      <c r="AC251">
        <v>3</v>
      </c>
      <c r="AD251" t="str">
        <f>VLOOKUP(C251,'Feedstock source'!$A$1:$B$8,2,FALSE)</f>
        <v>sludge</v>
      </c>
      <c r="AE251" t="str">
        <f>VLOOKUP($F251,'PAHs abbreviations'!$A$2:$B$17,2,FALSE)</f>
        <v>Acy</v>
      </c>
    </row>
    <row r="252" spans="1:31">
      <c r="A252" t="s">
        <v>125</v>
      </c>
      <c r="B252" t="s">
        <v>125</v>
      </c>
      <c r="C252" t="s">
        <v>138</v>
      </c>
      <c r="D252">
        <v>600</v>
      </c>
      <c r="E252" s="1" t="s">
        <v>23</v>
      </c>
      <c r="F252" t="s">
        <v>49</v>
      </c>
      <c r="G252" s="1" t="s">
        <v>46</v>
      </c>
      <c r="H252" s="3">
        <v>54</v>
      </c>
      <c r="I252" s="3">
        <f t="shared" si="47"/>
        <v>162</v>
      </c>
      <c r="J252" s="3">
        <f t="shared" si="59"/>
        <v>162</v>
      </c>
      <c r="K252" t="str">
        <f t="shared" si="48"/>
        <v>ng/sample</v>
      </c>
      <c r="L252" s="3" t="s">
        <v>28</v>
      </c>
      <c r="M252" s="3" t="s">
        <v>28</v>
      </c>
      <c r="N252" s="3" t="s">
        <v>28</v>
      </c>
      <c r="O252" s="1" t="s">
        <v>169</v>
      </c>
      <c r="P252" s="1" t="s">
        <v>175</v>
      </c>
      <c r="Q252" s="1" t="s">
        <v>175</v>
      </c>
      <c r="R252" t="b">
        <f>IF(COUNTIF(carcinogens!$A$2:$A$35,F252),TRUE,FALSE)</f>
        <v>0</v>
      </c>
      <c r="S252" t="b">
        <f t="shared" si="54"/>
        <v>0</v>
      </c>
      <c r="T252" t="b">
        <f t="shared" si="60"/>
        <v>0</v>
      </c>
      <c r="U252" s="3">
        <f t="shared" si="49"/>
        <v>0</v>
      </c>
      <c r="V252" s="3">
        <f t="shared" si="61"/>
        <v>0</v>
      </c>
      <c r="W252" s="3">
        <f t="shared" si="62"/>
        <v>0</v>
      </c>
      <c r="X252" s="3">
        <f t="shared" si="50"/>
        <v>0</v>
      </c>
      <c r="Y252" s="3">
        <v>0</v>
      </c>
      <c r="Z252" s="3">
        <f t="shared" si="51"/>
        <v>162</v>
      </c>
      <c r="AA252" s="3">
        <f t="shared" si="52"/>
        <v>0.16200000000000001</v>
      </c>
      <c r="AB252" t="b">
        <f t="shared" si="53"/>
        <v>1</v>
      </c>
      <c r="AC252">
        <v>3</v>
      </c>
      <c r="AD252" t="str">
        <f>VLOOKUP(C252,'Feedstock source'!$A$1:$B$8,2,FALSE)</f>
        <v>sludge</v>
      </c>
      <c r="AE252" t="str">
        <f>VLOOKUP($F252,'PAHs abbreviations'!$A$2:$B$17,2,FALSE)</f>
        <v>Ace</v>
      </c>
    </row>
    <row r="253" spans="1:31">
      <c r="A253" t="s">
        <v>125</v>
      </c>
      <c r="B253" t="s">
        <v>125</v>
      </c>
      <c r="C253" t="s">
        <v>138</v>
      </c>
      <c r="D253">
        <v>600</v>
      </c>
      <c r="E253" s="1" t="s">
        <v>23</v>
      </c>
      <c r="F253" t="s">
        <v>50</v>
      </c>
      <c r="G253" s="1" t="s">
        <v>46</v>
      </c>
      <c r="H253" s="3">
        <v>161</v>
      </c>
      <c r="I253" s="3">
        <f t="shared" si="47"/>
        <v>483</v>
      </c>
      <c r="J253" s="3">
        <f t="shared" si="59"/>
        <v>483</v>
      </c>
      <c r="K253" t="str">
        <f t="shared" si="48"/>
        <v>ng/sample</v>
      </c>
      <c r="L253" s="3" t="s">
        <v>28</v>
      </c>
      <c r="M253" s="3" t="s">
        <v>28</v>
      </c>
      <c r="N253" s="3" t="s">
        <v>28</v>
      </c>
      <c r="O253" s="1" t="s">
        <v>169</v>
      </c>
      <c r="P253" s="1" t="s">
        <v>175</v>
      </c>
      <c r="Q253" s="1" t="s">
        <v>175</v>
      </c>
      <c r="R253" t="b">
        <f>IF(COUNTIF(carcinogens!$A$2:$A$35,F253),TRUE,FALSE)</f>
        <v>0</v>
      </c>
      <c r="S253" t="b">
        <f t="shared" si="54"/>
        <v>0</v>
      </c>
      <c r="T253" t="b">
        <f t="shared" si="60"/>
        <v>0</v>
      </c>
      <c r="U253" s="3">
        <f t="shared" si="49"/>
        <v>0</v>
      </c>
      <c r="V253" s="3">
        <f t="shared" si="61"/>
        <v>0</v>
      </c>
      <c r="W253" s="3">
        <f t="shared" si="62"/>
        <v>0</v>
      </c>
      <c r="X253" s="3">
        <f t="shared" si="50"/>
        <v>0</v>
      </c>
      <c r="Y253" s="3">
        <v>0</v>
      </c>
      <c r="Z253" s="3">
        <f t="shared" si="51"/>
        <v>483</v>
      </c>
      <c r="AA253" s="3">
        <f t="shared" si="52"/>
        <v>0.48299999999999998</v>
      </c>
      <c r="AB253" t="b">
        <f t="shared" si="53"/>
        <v>1</v>
      </c>
      <c r="AC253">
        <v>3</v>
      </c>
      <c r="AD253" t="str">
        <f>VLOOKUP(C253,'Feedstock source'!$A$1:$B$8,2,FALSE)</f>
        <v>sludge</v>
      </c>
      <c r="AE253" t="str">
        <f>VLOOKUP($F253,'PAHs abbreviations'!$A$2:$B$17,2,FALSE)</f>
        <v>Flu</v>
      </c>
    </row>
    <row r="254" spans="1:31">
      <c r="A254" t="s">
        <v>125</v>
      </c>
      <c r="B254" t="s">
        <v>125</v>
      </c>
      <c r="C254" t="s">
        <v>138</v>
      </c>
      <c r="D254">
        <v>600</v>
      </c>
      <c r="E254" s="1" t="s">
        <v>23</v>
      </c>
      <c r="F254" t="s">
        <v>51</v>
      </c>
      <c r="G254" s="1" t="s">
        <v>46</v>
      </c>
      <c r="H254" s="3">
        <v>269</v>
      </c>
      <c r="I254" s="3">
        <f t="shared" si="47"/>
        <v>807</v>
      </c>
      <c r="J254" s="3">
        <f t="shared" si="59"/>
        <v>807</v>
      </c>
      <c r="K254" t="str">
        <f t="shared" si="48"/>
        <v>ng/sample</v>
      </c>
      <c r="L254" s="3">
        <v>2.5</v>
      </c>
      <c r="M254" s="3">
        <v>2.5</v>
      </c>
      <c r="N254" s="3">
        <v>7</v>
      </c>
      <c r="O254" s="1" t="s">
        <v>169</v>
      </c>
      <c r="P254" s="1" t="s">
        <v>175</v>
      </c>
      <c r="Q254" s="1" t="s">
        <v>175</v>
      </c>
      <c r="R254" t="b">
        <f>IF(COUNTIF(carcinogens!$A$2:$A$35,F254),TRUE,FALSE)</f>
        <v>0</v>
      </c>
      <c r="S254" t="b">
        <f t="shared" si="54"/>
        <v>0</v>
      </c>
      <c r="T254" t="b">
        <f t="shared" si="60"/>
        <v>0</v>
      </c>
      <c r="U254" s="3">
        <f t="shared" si="49"/>
        <v>2.5</v>
      </c>
      <c r="V254" s="3">
        <f t="shared" si="61"/>
        <v>2.5</v>
      </c>
      <c r="W254" s="3">
        <f t="shared" si="62"/>
        <v>7</v>
      </c>
      <c r="X254" s="3">
        <f t="shared" si="50"/>
        <v>4</v>
      </c>
      <c r="Y254" s="3">
        <f>_xlfn.STDEV.S(U254:W254)</f>
        <v>2.598076211353316</v>
      </c>
      <c r="Z254" s="3">
        <f t="shared" si="51"/>
        <v>803</v>
      </c>
      <c r="AA254" s="3">
        <f t="shared" si="52"/>
        <v>0.80300000000000005</v>
      </c>
      <c r="AB254" t="b">
        <f t="shared" si="53"/>
        <v>0</v>
      </c>
      <c r="AC254">
        <v>3</v>
      </c>
      <c r="AD254" t="str">
        <f>VLOOKUP(C254,'Feedstock source'!$A$1:$B$8,2,FALSE)</f>
        <v>sludge</v>
      </c>
      <c r="AE254" t="str">
        <f>VLOOKUP($F254,'PAHs abbreviations'!$A$2:$B$17,2,FALSE)</f>
        <v>Phen</v>
      </c>
    </row>
    <row r="255" spans="1:31">
      <c r="A255" t="s">
        <v>125</v>
      </c>
      <c r="B255" t="s">
        <v>125</v>
      </c>
      <c r="C255" t="s">
        <v>138</v>
      </c>
      <c r="D255">
        <v>600</v>
      </c>
      <c r="E255" s="1" t="s">
        <v>23</v>
      </c>
      <c r="F255" t="s">
        <v>52</v>
      </c>
      <c r="G255" s="1" t="s">
        <v>46</v>
      </c>
      <c r="H255" s="3">
        <v>7.2</v>
      </c>
      <c r="I255" s="3">
        <f t="shared" si="47"/>
        <v>21.6</v>
      </c>
      <c r="J255" s="3">
        <f t="shared" si="59"/>
        <v>21.6</v>
      </c>
      <c r="K255" t="str">
        <f t="shared" si="48"/>
        <v>ng/sample</v>
      </c>
      <c r="L255" s="3" t="s">
        <v>26</v>
      </c>
      <c r="M255" s="3" t="s">
        <v>26</v>
      </c>
      <c r="N255" s="3" t="s">
        <v>26</v>
      </c>
      <c r="O255" s="1" t="s">
        <v>169</v>
      </c>
      <c r="P255" s="1" t="s">
        <v>175</v>
      </c>
      <c r="Q255" s="1" t="s">
        <v>175</v>
      </c>
      <c r="R255" t="b">
        <f>IF(COUNTIF(carcinogens!$A$2:$A$35,F255),TRUE,FALSE)</f>
        <v>0</v>
      </c>
      <c r="S255" t="b">
        <f t="shared" si="54"/>
        <v>0</v>
      </c>
      <c r="T255" t="b">
        <f t="shared" si="60"/>
        <v>0</v>
      </c>
      <c r="U255" s="3">
        <f t="shared" si="49"/>
        <v>0</v>
      </c>
      <c r="V255" s="3">
        <f t="shared" si="61"/>
        <v>0</v>
      </c>
      <c r="W255" s="3">
        <f t="shared" si="62"/>
        <v>0</v>
      </c>
      <c r="X255" s="3">
        <f t="shared" si="50"/>
        <v>0</v>
      </c>
      <c r="Y255" s="3">
        <v>0</v>
      </c>
      <c r="Z255" s="3">
        <f t="shared" si="51"/>
        <v>21.6</v>
      </c>
      <c r="AA255" s="3">
        <f t="shared" si="52"/>
        <v>2.1600000000000001E-2</v>
      </c>
      <c r="AB255" t="b">
        <f t="shared" si="53"/>
        <v>1</v>
      </c>
      <c r="AC255">
        <v>3</v>
      </c>
      <c r="AD255" t="str">
        <f>VLOOKUP(C255,'Feedstock source'!$A$1:$B$8,2,FALSE)</f>
        <v>sludge</v>
      </c>
      <c r="AE255" t="str">
        <f>VLOOKUP($F255,'PAHs abbreviations'!$A$2:$B$17,2,FALSE)</f>
        <v>Ant</v>
      </c>
    </row>
    <row r="256" spans="1:31">
      <c r="A256" t="s">
        <v>125</v>
      </c>
      <c r="B256" t="s">
        <v>125</v>
      </c>
      <c r="C256" t="s">
        <v>138</v>
      </c>
      <c r="D256">
        <v>600</v>
      </c>
      <c r="E256" s="1" t="s">
        <v>23</v>
      </c>
      <c r="F256" t="s">
        <v>53</v>
      </c>
      <c r="G256" s="1" t="s">
        <v>46</v>
      </c>
      <c r="H256" s="3">
        <v>109</v>
      </c>
      <c r="I256" s="3">
        <f t="shared" si="47"/>
        <v>327</v>
      </c>
      <c r="J256" s="3">
        <f t="shared" si="59"/>
        <v>327</v>
      </c>
      <c r="K256" t="str">
        <f t="shared" si="48"/>
        <v>ng/sample</v>
      </c>
      <c r="L256" s="3" t="s">
        <v>26</v>
      </c>
      <c r="M256" s="3" t="s">
        <v>26</v>
      </c>
      <c r="N256" s="3" t="s">
        <v>26</v>
      </c>
      <c r="O256" s="1" t="s">
        <v>169</v>
      </c>
      <c r="P256" s="1" t="s">
        <v>175</v>
      </c>
      <c r="Q256" s="1" t="s">
        <v>175</v>
      </c>
      <c r="R256" t="b">
        <f>IF(COUNTIF(carcinogens!$A$2:$A$35,F256),TRUE,FALSE)</f>
        <v>0</v>
      </c>
      <c r="S256" t="b">
        <f t="shared" si="54"/>
        <v>0</v>
      </c>
      <c r="T256" t="b">
        <f t="shared" si="60"/>
        <v>0</v>
      </c>
      <c r="U256" s="3">
        <f t="shared" si="49"/>
        <v>0</v>
      </c>
      <c r="V256" s="3">
        <f t="shared" si="61"/>
        <v>0</v>
      </c>
      <c r="W256" s="3">
        <f t="shared" si="62"/>
        <v>0</v>
      </c>
      <c r="X256" s="3">
        <f t="shared" si="50"/>
        <v>0</v>
      </c>
      <c r="Y256" s="3">
        <v>0</v>
      </c>
      <c r="Z256" s="3">
        <f t="shared" si="51"/>
        <v>327</v>
      </c>
      <c r="AA256" s="3">
        <f t="shared" si="52"/>
        <v>0.32700000000000001</v>
      </c>
      <c r="AB256" t="b">
        <f t="shared" si="53"/>
        <v>1</v>
      </c>
      <c r="AC256">
        <v>3</v>
      </c>
      <c r="AD256" t="str">
        <f>VLOOKUP(C256,'Feedstock source'!$A$1:$B$8,2,FALSE)</f>
        <v>sludge</v>
      </c>
      <c r="AE256" t="str">
        <f>VLOOKUP($F256,'PAHs abbreviations'!$A$2:$B$17,2,FALSE)</f>
        <v>Flt</v>
      </c>
    </row>
    <row r="257" spans="1:31">
      <c r="A257" t="s">
        <v>125</v>
      </c>
      <c r="B257" t="s">
        <v>125</v>
      </c>
      <c r="C257" t="s">
        <v>138</v>
      </c>
      <c r="D257">
        <v>600</v>
      </c>
      <c r="E257" s="1" t="s">
        <v>23</v>
      </c>
      <c r="F257" t="s">
        <v>54</v>
      </c>
      <c r="G257" s="1" t="s">
        <v>46</v>
      </c>
      <c r="H257" s="3">
        <v>70</v>
      </c>
      <c r="I257" s="3">
        <f t="shared" si="47"/>
        <v>210</v>
      </c>
      <c r="J257" s="3">
        <f t="shared" si="59"/>
        <v>210</v>
      </c>
      <c r="K257" t="str">
        <f t="shared" si="48"/>
        <v>ng/sample</v>
      </c>
      <c r="L257" s="3" t="s">
        <v>26</v>
      </c>
      <c r="M257" s="3" t="s">
        <v>26</v>
      </c>
      <c r="N257" s="3" t="s">
        <v>26</v>
      </c>
      <c r="O257" s="1" t="s">
        <v>169</v>
      </c>
      <c r="P257" s="1" t="s">
        <v>175</v>
      </c>
      <c r="Q257" s="1" t="s">
        <v>175</v>
      </c>
      <c r="R257" t="b">
        <f>IF(COUNTIF(carcinogens!$A$2:$A$35,F257),TRUE,FALSE)</f>
        <v>0</v>
      </c>
      <c r="S257" t="b">
        <f t="shared" si="54"/>
        <v>0</v>
      </c>
      <c r="T257" t="b">
        <f t="shared" si="60"/>
        <v>0</v>
      </c>
      <c r="U257" s="3">
        <f t="shared" si="49"/>
        <v>0</v>
      </c>
      <c r="V257" s="3">
        <f t="shared" si="61"/>
        <v>0</v>
      </c>
      <c r="W257" s="3">
        <f t="shared" si="62"/>
        <v>0</v>
      </c>
      <c r="X257" s="3">
        <f t="shared" si="50"/>
        <v>0</v>
      </c>
      <c r="Y257" s="3">
        <v>0</v>
      </c>
      <c r="Z257" s="3">
        <f t="shared" si="51"/>
        <v>210</v>
      </c>
      <c r="AA257" s="3">
        <f t="shared" si="52"/>
        <v>0.21</v>
      </c>
      <c r="AB257" t="b">
        <f t="shared" si="53"/>
        <v>1</v>
      </c>
      <c r="AC257">
        <v>3</v>
      </c>
      <c r="AD257" t="str">
        <f>VLOOKUP(C257,'Feedstock source'!$A$1:$B$8,2,FALSE)</f>
        <v>sludge</v>
      </c>
      <c r="AE257" t="str">
        <f>VLOOKUP($F257,'PAHs abbreviations'!$A$2:$B$17,2,FALSE)</f>
        <v>Pyr</v>
      </c>
    </row>
    <row r="258" spans="1:31">
      <c r="A258" t="s">
        <v>125</v>
      </c>
      <c r="B258" t="s">
        <v>125</v>
      </c>
      <c r="C258" t="s">
        <v>138</v>
      </c>
      <c r="D258">
        <v>600</v>
      </c>
      <c r="E258" s="1" t="s">
        <v>23</v>
      </c>
      <c r="F258" t="s">
        <v>55</v>
      </c>
      <c r="G258" s="1" t="s">
        <v>46</v>
      </c>
      <c r="H258" s="3">
        <v>4</v>
      </c>
      <c r="I258" s="3">
        <f t="shared" ref="I258:I298" si="63">IF(ISNUMBER(H258),H258*3,H258)</f>
        <v>12</v>
      </c>
      <c r="J258" s="3">
        <f t="shared" si="59"/>
        <v>12</v>
      </c>
      <c r="K258" t="str">
        <f t="shared" ref="K258:K298" si="64">IF(G258="PAH","ng/sample","pg/sample")</f>
        <v>ng/sample</v>
      </c>
      <c r="L258" s="3" t="s">
        <v>26</v>
      </c>
      <c r="M258" s="3" t="s">
        <v>26</v>
      </c>
      <c r="N258" s="3" t="s">
        <v>26</v>
      </c>
      <c r="O258" s="1" t="s">
        <v>169</v>
      </c>
      <c r="P258" s="1" t="s">
        <v>175</v>
      </c>
      <c r="Q258" s="1" t="s">
        <v>175</v>
      </c>
      <c r="R258" t="b">
        <f>IF(COUNTIF(carcinogens!$A$2:$A$35,F258),TRUE,FALSE)</f>
        <v>1</v>
      </c>
      <c r="S258" t="b">
        <f t="shared" si="54"/>
        <v>0</v>
      </c>
      <c r="T258" t="b">
        <f t="shared" si="60"/>
        <v>0</v>
      </c>
      <c r="U258" s="3">
        <f t="shared" ref="U258:U298" si="65">IF(ISNUMBER(L258),L258,0)</f>
        <v>0</v>
      </c>
      <c r="V258" s="3">
        <f t="shared" si="61"/>
        <v>0</v>
      </c>
      <c r="W258" s="3">
        <f t="shared" si="62"/>
        <v>0</v>
      </c>
      <c r="X258" s="3">
        <f t="shared" ref="X258:X298" si="66">AVERAGE(U258:W258)</f>
        <v>0</v>
      </c>
      <c r="Y258" s="3">
        <v>0</v>
      </c>
      <c r="Z258" s="3">
        <f t="shared" ref="Z258:Z298" si="67">IF(ISNUMBER(I258),I258-X258,0)</f>
        <v>12</v>
      </c>
      <c r="AA258" s="3">
        <f t="shared" ref="AA258:AA298" si="68">Z258/1000</f>
        <v>1.2E-2</v>
      </c>
      <c r="AB258" t="b">
        <f t="shared" ref="AB258:AB298" si="69">IF(ISNUMBER(L258),FALSE,TRUE)</f>
        <v>1</v>
      </c>
      <c r="AC258">
        <v>3</v>
      </c>
      <c r="AD258" t="str">
        <f>VLOOKUP(C258,'Feedstock source'!$A$1:$B$8,2,FALSE)</f>
        <v>sludge</v>
      </c>
      <c r="AE258" t="str">
        <f>VLOOKUP($F258,'PAHs abbreviations'!$A$2:$B$17,2,FALSE)</f>
        <v>B(a)A</v>
      </c>
    </row>
    <row r="259" spans="1:31">
      <c r="A259" t="s">
        <v>125</v>
      </c>
      <c r="B259" t="s">
        <v>125</v>
      </c>
      <c r="C259" t="s">
        <v>138</v>
      </c>
      <c r="D259">
        <v>600</v>
      </c>
      <c r="E259" s="1" t="s">
        <v>23</v>
      </c>
      <c r="F259" t="s">
        <v>56</v>
      </c>
      <c r="G259" s="1" t="s">
        <v>46</v>
      </c>
      <c r="H259" s="3">
        <v>18</v>
      </c>
      <c r="I259" s="3">
        <f t="shared" si="63"/>
        <v>54</v>
      </c>
      <c r="J259" s="3">
        <f t="shared" si="59"/>
        <v>54</v>
      </c>
      <c r="K259" t="str">
        <f t="shared" si="64"/>
        <v>ng/sample</v>
      </c>
      <c r="L259" s="3" t="s">
        <v>26</v>
      </c>
      <c r="M259" s="3" t="s">
        <v>26</v>
      </c>
      <c r="N259" s="3" t="s">
        <v>26</v>
      </c>
      <c r="O259" s="1" t="s">
        <v>169</v>
      </c>
      <c r="P259" s="1" t="s">
        <v>175</v>
      </c>
      <c r="Q259" s="1" t="s">
        <v>175</v>
      </c>
      <c r="R259" t="b">
        <f>IF(COUNTIF(carcinogens!$A$2:$A$35,F259),TRUE,FALSE)</f>
        <v>1</v>
      </c>
      <c r="S259" t="b">
        <f t="shared" ref="S259:S298" si="70">IF(ISNUMBER(I259),FALSE,TRUE)</f>
        <v>0</v>
      </c>
      <c r="T259" t="b">
        <f t="shared" si="60"/>
        <v>0</v>
      </c>
      <c r="U259" s="3">
        <f t="shared" si="65"/>
        <v>0</v>
      </c>
      <c r="V259" s="3">
        <f t="shared" si="61"/>
        <v>0</v>
      </c>
      <c r="W259" s="3">
        <f t="shared" si="62"/>
        <v>0</v>
      </c>
      <c r="X259" s="3">
        <f t="shared" si="66"/>
        <v>0</v>
      </c>
      <c r="Y259" s="3">
        <v>0</v>
      </c>
      <c r="Z259" s="3">
        <f t="shared" si="67"/>
        <v>54</v>
      </c>
      <c r="AA259" s="3">
        <f t="shared" si="68"/>
        <v>5.3999999999999999E-2</v>
      </c>
      <c r="AB259" t="b">
        <f t="shared" si="69"/>
        <v>1</v>
      </c>
      <c r="AC259">
        <v>3</v>
      </c>
      <c r="AD259" t="str">
        <f>VLOOKUP(C259,'Feedstock source'!$A$1:$B$8,2,FALSE)</f>
        <v>sludge</v>
      </c>
      <c r="AE259" t="str">
        <f>VLOOKUP($F259,'PAHs abbreviations'!$A$2:$B$17,2,FALSE)</f>
        <v>Cry</v>
      </c>
    </row>
    <row r="260" spans="1:31">
      <c r="A260" t="s">
        <v>125</v>
      </c>
      <c r="B260" t="s">
        <v>125</v>
      </c>
      <c r="C260" t="s">
        <v>138</v>
      </c>
      <c r="D260">
        <v>600</v>
      </c>
      <c r="E260" s="1" t="s">
        <v>23</v>
      </c>
      <c r="F260" t="s">
        <v>57</v>
      </c>
      <c r="G260" s="1" t="s">
        <v>46</v>
      </c>
      <c r="H260" s="3">
        <v>2.2999999999999901</v>
      </c>
      <c r="I260" s="3">
        <f t="shared" si="63"/>
        <v>6.8999999999999702</v>
      </c>
      <c r="J260" s="3">
        <f t="shared" si="59"/>
        <v>6.8999999999999702</v>
      </c>
      <c r="K260" t="str">
        <f t="shared" si="64"/>
        <v>ng/sample</v>
      </c>
      <c r="L260" s="3" t="s">
        <v>26</v>
      </c>
      <c r="M260" s="3" t="s">
        <v>26</v>
      </c>
      <c r="N260" s="3" t="s">
        <v>26</v>
      </c>
      <c r="O260" s="1" t="s">
        <v>169</v>
      </c>
      <c r="P260" s="1" t="s">
        <v>175</v>
      </c>
      <c r="Q260" s="1" t="s">
        <v>175</v>
      </c>
      <c r="R260" t="b">
        <f>IF(COUNTIF(carcinogens!$A$2:$A$35,F260),TRUE,FALSE)</f>
        <v>1</v>
      </c>
      <c r="S260" t="b">
        <f t="shared" si="70"/>
        <v>0</v>
      </c>
      <c r="T260" t="b">
        <f t="shared" si="60"/>
        <v>0</v>
      </c>
      <c r="U260" s="3">
        <f t="shared" si="65"/>
        <v>0</v>
      </c>
      <c r="V260" s="3">
        <f t="shared" si="61"/>
        <v>0</v>
      </c>
      <c r="W260" s="3">
        <f t="shared" si="62"/>
        <v>0</v>
      </c>
      <c r="X260" s="3">
        <f t="shared" si="66"/>
        <v>0</v>
      </c>
      <c r="Y260" s="3">
        <v>0</v>
      </c>
      <c r="Z260" s="3">
        <f t="shared" si="67"/>
        <v>6.8999999999999702</v>
      </c>
      <c r="AA260" s="3">
        <f t="shared" si="68"/>
        <v>6.8999999999999704E-3</v>
      </c>
      <c r="AB260" t="b">
        <f t="shared" si="69"/>
        <v>1</v>
      </c>
      <c r="AC260">
        <v>3</v>
      </c>
      <c r="AD260" t="str">
        <f>VLOOKUP(C260,'Feedstock source'!$A$1:$B$8,2,FALSE)</f>
        <v>sludge</v>
      </c>
      <c r="AE260" t="str">
        <f>VLOOKUP($F260,'PAHs abbreviations'!$A$2:$B$17,2,FALSE)</f>
        <v>B(b)F</v>
      </c>
    </row>
    <row r="261" spans="1:31">
      <c r="A261" t="s">
        <v>125</v>
      </c>
      <c r="B261" t="s">
        <v>125</v>
      </c>
      <c r="C261" t="s">
        <v>138</v>
      </c>
      <c r="D261">
        <v>600</v>
      </c>
      <c r="E261" s="1" t="s">
        <v>23</v>
      </c>
      <c r="F261" t="s">
        <v>58</v>
      </c>
      <c r="G261" s="1" t="s">
        <v>46</v>
      </c>
      <c r="H261" s="3" t="s">
        <v>26</v>
      </c>
      <c r="I261" s="3" t="str">
        <f t="shared" si="63"/>
        <v>&lt; 1</v>
      </c>
      <c r="J261" s="3" t="str">
        <f t="shared" si="59"/>
        <v>&lt; 1</v>
      </c>
      <c r="K261" t="str">
        <f t="shared" si="64"/>
        <v>ng/sample</v>
      </c>
      <c r="L261" s="3" t="s">
        <v>26</v>
      </c>
      <c r="M261" s="3" t="s">
        <v>26</v>
      </c>
      <c r="N261" s="3" t="s">
        <v>26</v>
      </c>
      <c r="O261" s="1" t="s">
        <v>169</v>
      </c>
      <c r="P261" s="1" t="s">
        <v>175</v>
      </c>
      <c r="Q261" s="1" t="s">
        <v>175</v>
      </c>
      <c r="R261" t="b">
        <f>IF(COUNTIF(carcinogens!$A$2:$A$35,F261),TRUE,FALSE)</f>
        <v>1</v>
      </c>
      <c r="S261" t="b">
        <f t="shared" si="70"/>
        <v>1</v>
      </c>
      <c r="T261" t="b">
        <f t="shared" si="60"/>
        <v>1</v>
      </c>
      <c r="U261" s="3">
        <f t="shared" si="65"/>
        <v>0</v>
      </c>
      <c r="V261" s="3">
        <f t="shared" si="61"/>
        <v>0</v>
      </c>
      <c r="W261" s="3">
        <f t="shared" si="62"/>
        <v>0</v>
      </c>
      <c r="X261" s="3">
        <f t="shared" si="66"/>
        <v>0</v>
      </c>
      <c r="Y261" s="3">
        <v>0</v>
      </c>
      <c r="Z261" s="3">
        <f t="shared" si="67"/>
        <v>0</v>
      </c>
      <c r="AA261" s="3">
        <f t="shared" si="68"/>
        <v>0</v>
      </c>
      <c r="AB261" t="b">
        <f t="shared" si="69"/>
        <v>1</v>
      </c>
      <c r="AC261">
        <v>3</v>
      </c>
      <c r="AD261" t="str">
        <f>VLOOKUP(C261,'Feedstock source'!$A$1:$B$8,2,FALSE)</f>
        <v>sludge</v>
      </c>
      <c r="AE261" t="str">
        <f>VLOOKUP($F261,'PAHs abbreviations'!$A$2:$B$17,2,FALSE)</f>
        <v>B(k)F</v>
      </c>
    </row>
    <row r="262" spans="1:31">
      <c r="A262" t="s">
        <v>125</v>
      </c>
      <c r="B262" t="s">
        <v>125</v>
      </c>
      <c r="C262" t="s">
        <v>138</v>
      </c>
      <c r="D262">
        <v>600</v>
      </c>
      <c r="E262" s="1" t="s">
        <v>23</v>
      </c>
      <c r="F262" t="s">
        <v>59</v>
      </c>
      <c r="G262" s="1" t="s">
        <v>46</v>
      </c>
      <c r="H262" s="3" t="s">
        <v>26</v>
      </c>
      <c r="I262" s="3" t="str">
        <f t="shared" si="63"/>
        <v>&lt; 1</v>
      </c>
      <c r="J262" s="3" t="str">
        <f t="shared" si="59"/>
        <v>&lt; 1</v>
      </c>
      <c r="K262" t="str">
        <f t="shared" si="64"/>
        <v>ng/sample</v>
      </c>
      <c r="L262" s="3" t="s">
        <v>26</v>
      </c>
      <c r="M262" s="3" t="s">
        <v>26</v>
      </c>
      <c r="N262" s="3" t="s">
        <v>26</v>
      </c>
      <c r="O262" s="1" t="s">
        <v>169</v>
      </c>
      <c r="P262" s="1" t="s">
        <v>175</v>
      </c>
      <c r="Q262" s="1" t="s">
        <v>175</v>
      </c>
      <c r="R262" t="b">
        <f>IF(COUNTIF(carcinogens!$A$2:$A$35,F262),TRUE,FALSE)</f>
        <v>1</v>
      </c>
      <c r="S262" t="b">
        <f t="shared" si="70"/>
        <v>1</v>
      </c>
      <c r="T262" t="b">
        <f t="shared" si="60"/>
        <v>1</v>
      </c>
      <c r="U262" s="3">
        <f t="shared" si="65"/>
        <v>0</v>
      </c>
      <c r="V262" s="3">
        <f t="shared" si="61"/>
        <v>0</v>
      </c>
      <c r="W262" s="3">
        <f t="shared" si="62"/>
        <v>0</v>
      </c>
      <c r="X262" s="3">
        <f t="shared" si="66"/>
        <v>0</v>
      </c>
      <c r="Y262" s="3">
        <v>0</v>
      </c>
      <c r="Z262" s="3">
        <f t="shared" si="67"/>
        <v>0</v>
      </c>
      <c r="AA262" s="3">
        <f t="shared" si="68"/>
        <v>0</v>
      </c>
      <c r="AB262" t="b">
        <f t="shared" si="69"/>
        <v>1</v>
      </c>
      <c r="AC262">
        <v>3</v>
      </c>
      <c r="AD262" t="str">
        <f>VLOOKUP(C262,'Feedstock source'!$A$1:$B$8,2,FALSE)</f>
        <v>sludge</v>
      </c>
      <c r="AE262" t="str">
        <f>VLOOKUP($F262,'PAHs abbreviations'!$A$2:$B$17,2,FALSE)</f>
        <v>B(a)P</v>
      </c>
    </row>
    <row r="263" spans="1:31">
      <c r="A263" t="s">
        <v>125</v>
      </c>
      <c r="B263" t="s">
        <v>125</v>
      </c>
      <c r="C263" t="s">
        <v>138</v>
      </c>
      <c r="D263">
        <v>600</v>
      </c>
      <c r="E263" s="1" t="s">
        <v>23</v>
      </c>
      <c r="F263" t="s">
        <v>60</v>
      </c>
      <c r="G263" s="1" t="s">
        <v>46</v>
      </c>
      <c r="H263" s="3" t="s">
        <v>26</v>
      </c>
      <c r="I263" s="3" t="str">
        <f t="shared" si="63"/>
        <v>&lt; 1</v>
      </c>
      <c r="J263" s="3" t="str">
        <f t="shared" ref="J263:J294" si="71">I263</f>
        <v>&lt; 1</v>
      </c>
      <c r="K263" t="str">
        <f t="shared" si="64"/>
        <v>ng/sample</v>
      </c>
      <c r="L263" s="3" t="s">
        <v>26</v>
      </c>
      <c r="M263" s="3" t="s">
        <v>26</v>
      </c>
      <c r="N263" s="3" t="s">
        <v>26</v>
      </c>
      <c r="O263" s="1" t="s">
        <v>169</v>
      </c>
      <c r="P263" s="1" t="s">
        <v>175</v>
      </c>
      <c r="Q263" s="1" t="s">
        <v>175</v>
      </c>
      <c r="R263" t="b">
        <f>IF(COUNTIF(carcinogens!$A$2:$A$35,F263),TRUE,FALSE)</f>
        <v>1</v>
      </c>
      <c r="S263" t="b">
        <f t="shared" si="70"/>
        <v>1</v>
      </c>
      <c r="T263" t="b">
        <f t="shared" ref="T263:T298" si="72">IF(ISNUMBER(I263),FALSE,TRUE)</f>
        <v>1</v>
      </c>
      <c r="U263" s="3">
        <f t="shared" si="65"/>
        <v>0</v>
      </c>
      <c r="V263" s="3">
        <f t="shared" si="61"/>
        <v>0</v>
      </c>
      <c r="W263" s="3">
        <f t="shared" si="62"/>
        <v>0</v>
      </c>
      <c r="X263" s="3">
        <f t="shared" si="66"/>
        <v>0</v>
      </c>
      <c r="Y263" s="3">
        <v>0</v>
      </c>
      <c r="Z263" s="3">
        <f t="shared" si="67"/>
        <v>0</v>
      </c>
      <c r="AA263" s="3">
        <f t="shared" si="68"/>
        <v>0</v>
      </c>
      <c r="AB263" t="b">
        <f t="shared" si="69"/>
        <v>1</v>
      </c>
      <c r="AC263">
        <v>3</v>
      </c>
      <c r="AD263" t="str">
        <f>VLOOKUP(C263,'Feedstock source'!$A$1:$B$8,2,FALSE)</f>
        <v>sludge</v>
      </c>
      <c r="AE263" t="str">
        <f>VLOOKUP($F263,'PAHs abbreviations'!$A$2:$B$17,2,FALSE)</f>
        <v>IP</v>
      </c>
    </row>
    <row r="264" spans="1:31">
      <c r="A264" t="s">
        <v>125</v>
      </c>
      <c r="B264" t="s">
        <v>125</v>
      </c>
      <c r="C264" t="s">
        <v>138</v>
      </c>
      <c r="D264">
        <v>600</v>
      </c>
      <c r="E264" s="1" t="s">
        <v>23</v>
      </c>
      <c r="F264" t="s">
        <v>61</v>
      </c>
      <c r="G264" s="1" t="s">
        <v>46</v>
      </c>
      <c r="H264" s="3" t="s">
        <v>26</v>
      </c>
      <c r="I264" s="3" t="str">
        <f t="shared" si="63"/>
        <v>&lt; 1</v>
      </c>
      <c r="J264" s="3" t="str">
        <f t="shared" si="71"/>
        <v>&lt; 1</v>
      </c>
      <c r="K264" t="str">
        <f t="shared" si="64"/>
        <v>ng/sample</v>
      </c>
      <c r="L264" s="3" t="s">
        <v>26</v>
      </c>
      <c r="M264" s="3" t="s">
        <v>26</v>
      </c>
      <c r="N264" s="3" t="s">
        <v>26</v>
      </c>
      <c r="O264" s="1" t="s">
        <v>169</v>
      </c>
      <c r="P264" s="1" t="s">
        <v>175</v>
      </c>
      <c r="Q264" s="1" t="s">
        <v>175</v>
      </c>
      <c r="R264" t="b">
        <f>IF(COUNTIF(carcinogens!$A$2:$A$35,F264),TRUE,FALSE)</f>
        <v>1</v>
      </c>
      <c r="S264" t="b">
        <f t="shared" si="70"/>
        <v>1</v>
      </c>
      <c r="T264" t="b">
        <f t="shared" si="72"/>
        <v>1</v>
      </c>
      <c r="U264" s="3">
        <f t="shared" si="65"/>
        <v>0</v>
      </c>
      <c r="V264" s="3">
        <f t="shared" si="61"/>
        <v>0</v>
      </c>
      <c r="W264" s="3">
        <f t="shared" si="62"/>
        <v>0</v>
      </c>
      <c r="X264" s="3">
        <f t="shared" si="66"/>
        <v>0</v>
      </c>
      <c r="Y264" s="3">
        <v>0</v>
      </c>
      <c r="Z264" s="3">
        <f t="shared" si="67"/>
        <v>0</v>
      </c>
      <c r="AA264" s="3">
        <f t="shared" si="68"/>
        <v>0</v>
      </c>
      <c r="AB264" t="b">
        <f t="shared" si="69"/>
        <v>1</v>
      </c>
      <c r="AC264">
        <v>3</v>
      </c>
      <c r="AD264" t="str">
        <f>VLOOKUP(C264,'Feedstock source'!$A$1:$B$8,2,FALSE)</f>
        <v>sludge</v>
      </c>
      <c r="AE264" t="str">
        <f>VLOOKUP($F264,'PAHs abbreviations'!$A$2:$B$17,2,FALSE)</f>
        <v>B(ghi)P</v>
      </c>
    </row>
    <row r="265" spans="1:31">
      <c r="A265" t="s">
        <v>125</v>
      </c>
      <c r="B265" t="s">
        <v>125</v>
      </c>
      <c r="C265" t="s">
        <v>138</v>
      </c>
      <c r="D265">
        <v>600</v>
      </c>
      <c r="E265" s="1" t="s">
        <v>23</v>
      </c>
      <c r="F265" t="s">
        <v>62</v>
      </c>
      <c r="G265" s="1" t="s">
        <v>46</v>
      </c>
      <c r="H265" s="3" t="s">
        <v>26</v>
      </c>
      <c r="I265" s="3" t="str">
        <f t="shared" si="63"/>
        <v>&lt; 1</v>
      </c>
      <c r="J265" s="3" t="str">
        <f t="shared" si="71"/>
        <v>&lt; 1</v>
      </c>
      <c r="K265" t="str">
        <f t="shared" si="64"/>
        <v>ng/sample</v>
      </c>
      <c r="L265" s="3" t="s">
        <v>26</v>
      </c>
      <c r="M265" s="3" t="s">
        <v>26</v>
      </c>
      <c r="N265" s="3" t="s">
        <v>26</v>
      </c>
      <c r="O265" s="1" t="s">
        <v>169</v>
      </c>
      <c r="P265" s="1" t="s">
        <v>175</v>
      </c>
      <c r="Q265" s="1" t="s">
        <v>175</v>
      </c>
      <c r="R265" t="b">
        <f>IF(COUNTIF(carcinogens!$A$2:$A$35,F265),TRUE,FALSE)</f>
        <v>1</v>
      </c>
      <c r="S265" t="b">
        <f t="shared" si="70"/>
        <v>1</v>
      </c>
      <c r="T265" t="b">
        <f t="shared" si="72"/>
        <v>1</v>
      </c>
      <c r="U265" s="3">
        <f t="shared" si="65"/>
        <v>0</v>
      </c>
      <c r="V265" s="3">
        <f t="shared" si="61"/>
        <v>0</v>
      </c>
      <c r="W265" s="3">
        <f t="shared" si="62"/>
        <v>0</v>
      </c>
      <c r="X265" s="3">
        <f t="shared" si="66"/>
        <v>0</v>
      </c>
      <c r="Y265" s="3">
        <v>0</v>
      </c>
      <c r="Z265" s="3">
        <f t="shared" si="67"/>
        <v>0</v>
      </c>
      <c r="AA265" s="3">
        <f t="shared" si="68"/>
        <v>0</v>
      </c>
      <c r="AB265" t="b">
        <f t="shared" si="69"/>
        <v>1</v>
      </c>
      <c r="AC265">
        <v>3</v>
      </c>
      <c r="AD265" t="str">
        <f>VLOOKUP(C265,'Feedstock source'!$A$1:$B$8,2,FALSE)</f>
        <v>sludge</v>
      </c>
      <c r="AE265" t="str">
        <f>VLOOKUP($F265,'PAHs abbreviations'!$A$2:$B$17,2,FALSE)</f>
        <v>DB(ah)A</v>
      </c>
    </row>
    <row r="266" spans="1:31">
      <c r="A266" t="s">
        <v>273</v>
      </c>
      <c r="B266" t="s">
        <v>273</v>
      </c>
      <c r="C266" t="s">
        <v>138</v>
      </c>
      <c r="D266">
        <v>760</v>
      </c>
      <c r="E266" s="1" t="s">
        <v>23</v>
      </c>
      <c r="F266" t="s">
        <v>77</v>
      </c>
      <c r="G266" s="1" t="s">
        <v>76</v>
      </c>
      <c r="H266" s="3" t="s">
        <v>99</v>
      </c>
      <c r="I266" s="3" t="str">
        <f t="shared" si="63"/>
        <v>&lt; 0.5</v>
      </c>
      <c r="J266" s="3" t="str">
        <f t="shared" si="71"/>
        <v>&lt; 0.5</v>
      </c>
      <c r="K266" t="str">
        <f t="shared" si="64"/>
        <v>pg/sample</v>
      </c>
      <c r="L266" s="3" t="s">
        <v>99</v>
      </c>
      <c r="O266" s="1" t="s">
        <v>169</v>
      </c>
      <c r="P266" s="1" t="s">
        <v>175</v>
      </c>
      <c r="Q266" s="1" t="s">
        <v>175</v>
      </c>
      <c r="R266" t="b">
        <f>IF(COUNTIF(carcinogens!$A$2:$A$35,F266),TRUE,FALSE)</f>
        <v>1</v>
      </c>
      <c r="S266" t="b">
        <f t="shared" si="70"/>
        <v>1</v>
      </c>
      <c r="T266" t="b">
        <f t="shared" si="72"/>
        <v>1</v>
      </c>
      <c r="U266" s="3">
        <f t="shared" si="65"/>
        <v>0</v>
      </c>
      <c r="X266" s="3">
        <f t="shared" si="66"/>
        <v>0</v>
      </c>
      <c r="Y266" s="3">
        <v>0</v>
      </c>
      <c r="Z266" s="3">
        <f t="shared" si="67"/>
        <v>0</v>
      </c>
      <c r="AA266" s="3">
        <f t="shared" si="68"/>
        <v>0</v>
      </c>
      <c r="AB266" t="b">
        <f t="shared" si="69"/>
        <v>1</v>
      </c>
      <c r="AC266">
        <v>1</v>
      </c>
      <c r="AD266" t="str">
        <f>VLOOKUP(C266,'Feedstock source'!$A$1:$B$8,2,FALSE)</f>
        <v>sludge</v>
      </c>
      <c r="AE266" t="e">
        <f>VLOOKUP($F266,'PAHs abbreviations'!$A$2:$B$17,2,FALSE)</f>
        <v>#N/A</v>
      </c>
    </row>
    <row r="267" spans="1:31">
      <c r="A267" t="s">
        <v>273</v>
      </c>
      <c r="B267" t="s">
        <v>273</v>
      </c>
      <c r="C267" t="s">
        <v>138</v>
      </c>
      <c r="D267">
        <v>760</v>
      </c>
      <c r="E267" s="1" t="s">
        <v>23</v>
      </c>
      <c r="F267" t="s">
        <v>79</v>
      </c>
      <c r="G267" s="1" t="s">
        <v>76</v>
      </c>
      <c r="H267" s="3" t="s">
        <v>99</v>
      </c>
      <c r="I267" s="3" t="str">
        <f t="shared" si="63"/>
        <v>&lt; 0.5</v>
      </c>
      <c r="J267" s="3" t="str">
        <f t="shared" si="71"/>
        <v>&lt; 0.5</v>
      </c>
      <c r="K267" t="str">
        <f t="shared" si="64"/>
        <v>pg/sample</v>
      </c>
      <c r="L267" s="3" t="s">
        <v>99</v>
      </c>
      <c r="O267" s="1" t="s">
        <v>169</v>
      </c>
      <c r="P267" s="1" t="s">
        <v>175</v>
      </c>
      <c r="Q267" s="1" t="s">
        <v>175</v>
      </c>
      <c r="R267" t="b">
        <f>IF(COUNTIF(carcinogens!$A$2:$A$35,F267),TRUE,FALSE)</f>
        <v>1</v>
      </c>
      <c r="S267" t="b">
        <f t="shared" si="70"/>
        <v>1</v>
      </c>
      <c r="T267" t="b">
        <f t="shared" si="72"/>
        <v>1</v>
      </c>
      <c r="U267" s="3">
        <f t="shared" si="65"/>
        <v>0</v>
      </c>
      <c r="X267" s="3">
        <f t="shared" si="66"/>
        <v>0</v>
      </c>
      <c r="Y267" s="3">
        <v>0</v>
      </c>
      <c r="Z267" s="3">
        <f t="shared" si="67"/>
        <v>0</v>
      </c>
      <c r="AA267" s="3">
        <f t="shared" si="68"/>
        <v>0</v>
      </c>
      <c r="AB267" t="b">
        <f t="shared" si="69"/>
        <v>1</v>
      </c>
      <c r="AC267">
        <v>1</v>
      </c>
      <c r="AD267" t="str">
        <f>VLOOKUP(C267,'Feedstock source'!$A$1:$B$8,2,FALSE)</f>
        <v>sludge</v>
      </c>
      <c r="AE267" t="e">
        <f>VLOOKUP($F267,'PAHs abbreviations'!$A$2:$B$17,2,FALSE)</f>
        <v>#N/A</v>
      </c>
    </row>
    <row r="268" spans="1:31">
      <c r="A268" t="s">
        <v>273</v>
      </c>
      <c r="B268" t="s">
        <v>273</v>
      </c>
      <c r="C268" t="s">
        <v>138</v>
      </c>
      <c r="D268">
        <v>760</v>
      </c>
      <c r="E268" s="1" t="s">
        <v>23</v>
      </c>
      <c r="F268" t="s">
        <v>80</v>
      </c>
      <c r="G268" s="1" t="s">
        <v>76</v>
      </c>
      <c r="H268" s="3" t="s">
        <v>99</v>
      </c>
      <c r="I268" s="3" t="str">
        <f t="shared" si="63"/>
        <v>&lt; 0.5</v>
      </c>
      <c r="J268" s="3" t="str">
        <f t="shared" si="71"/>
        <v>&lt; 0.5</v>
      </c>
      <c r="K268" t="str">
        <f t="shared" si="64"/>
        <v>pg/sample</v>
      </c>
      <c r="L268" s="3" t="s">
        <v>99</v>
      </c>
      <c r="O268" s="1" t="s">
        <v>169</v>
      </c>
      <c r="P268" s="1" t="s">
        <v>175</v>
      </c>
      <c r="Q268" s="1" t="s">
        <v>175</v>
      </c>
      <c r="R268" t="b">
        <f>IF(COUNTIF(carcinogens!$A$2:$A$35,F268),TRUE,FALSE)</f>
        <v>1</v>
      </c>
      <c r="S268" t="b">
        <f t="shared" si="70"/>
        <v>1</v>
      </c>
      <c r="T268" t="b">
        <f t="shared" si="72"/>
        <v>1</v>
      </c>
      <c r="U268" s="3">
        <f t="shared" si="65"/>
        <v>0</v>
      </c>
      <c r="X268" s="3">
        <f t="shared" si="66"/>
        <v>0</v>
      </c>
      <c r="Y268" s="3">
        <v>0</v>
      </c>
      <c r="Z268" s="3">
        <f t="shared" si="67"/>
        <v>0</v>
      </c>
      <c r="AA268" s="3">
        <f t="shared" si="68"/>
        <v>0</v>
      </c>
      <c r="AB268" t="b">
        <f t="shared" si="69"/>
        <v>1</v>
      </c>
      <c r="AC268">
        <v>1</v>
      </c>
      <c r="AD268" t="str">
        <f>VLOOKUP(C268,'Feedstock source'!$A$1:$B$8,2,FALSE)</f>
        <v>sludge</v>
      </c>
      <c r="AE268" t="e">
        <f>VLOOKUP($F268,'PAHs abbreviations'!$A$2:$B$17,2,FALSE)</f>
        <v>#N/A</v>
      </c>
    </row>
    <row r="269" spans="1:31">
      <c r="A269" t="s">
        <v>273</v>
      </c>
      <c r="B269" t="s">
        <v>273</v>
      </c>
      <c r="C269" t="s">
        <v>138</v>
      </c>
      <c r="D269">
        <v>760</v>
      </c>
      <c r="E269" s="1" t="s">
        <v>23</v>
      </c>
      <c r="F269" t="s">
        <v>81</v>
      </c>
      <c r="G269" s="1" t="s">
        <v>76</v>
      </c>
      <c r="H269" s="3" t="s">
        <v>99</v>
      </c>
      <c r="I269" s="3" t="str">
        <f t="shared" si="63"/>
        <v>&lt; 0.5</v>
      </c>
      <c r="J269" s="3" t="str">
        <f t="shared" si="71"/>
        <v>&lt; 0.5</v>
      </c>
      <c r="K269" t="str">
        <f t="shared" si="64"/>
        <v>pg/sample</v>
      </c>
      <c r="L269" s="3" t="s">
        <v>99</v>
      </c>
      <c r="O269" s="1" t="s">
        <v>169</v>
      </c>
      <c r="P269" s="1" t="s">
        <v>175</v>
      </c>
      <c r="Q269" s="1" t="s">
        <v>175</v>
      </c>
      <c r="R269" t="b">
        <f>IF(COUNTIF(carcinogens!$A$2:$A$35,F269),TRUE,FALSE)</f>
        <v>1</v>
      </c>
      <c r="S269" t="b">
        <f t="shared" si="70"/>
        <v>1</v>
      </c>
      <c r="T269" t="b">
        <f t="shared" si="72"/>
        <v>1</v>
      </c>
      <c r="U269" s="3">
        <f t="shared" si="65"/>
        <v>0</v>
      </c>
      <c r="X269" s="3">
        <f t="shared" si="66"/>
        <v>0</v>
      </c>
      <c r="Y269" s="3">
        <v>0</v>
      </c>
      <c r="Z269" s="3">
        <f t="shared" si="67"/>
        <v>0</v>
      </c>
      <c r="AA269" s="3">
        <f t="shared" si="68"/>
        <v>0</v>
      </c>
      <c r="AB269" t="b">
        <f t="shared" si="69"/>
        <v>1</v>
      </c>
      <c r="AC269">
        <v>1</v>
      </c>
      <c r="AD269" t="str">
        <f>VLOOKUP(C269,'Feedstock source'!$A$1:$B$8,2,FALSE)</f>
        <v>sludge</v>
      </c>
      <c r="AE269" t="e">
        <f>VLOOKUP($F269,'PAHs abbreviations'!$A$2:$B$17,2,FALSE)</f>
        <v>#N/A</v>
      </c>
    </row>
    <row r="270" spans="1:31">
      <c r="A270" t="s">
        <v>273</v>
      </c>
      <c r="B270" t="s">
        <v>273</v>
      </c>
      <c r="C270" t="s">
        <v>138</v>
      </c>
      <c r="D270">
        <v>760</v>
      </c>
      <c r="E270" s="1" t="s">
        <v>23</v>
      </c>
      <c r="F270" t="s">
        <v>82</v>
      </c>
      <c r="G270" s="1" t="s">
        <v>76</v>
      </c>
      <c r="H270" s="3" t="s">
        <v>99</v>
      </c>
      <c r="I270" s="3" t="str">
        <f t="shared" si="63"/>
        <v>&lt; 0.5</v>
      </c>
      <c r="J270" s="3" t="str">
        <f t="shared" si="71"/>
        <v>&lt; 0.5</v>
      </c>
      <c r="K270" t="str">
        <f t="shared" si="64"/>
        <v>pg/sample</v>
      </c>
      <c r="L270" s="3" t="s">
        <v>99</v>
      </c>
      <c r="O270" s="1" t="s">
        <v>169</v>
      </c>
      <c r="P270" s="1" t="s">
        <v>175</v>
      </c>
      <c r="Q270" s="1" t="s">
        <v>175</v>
      </c>
      <c r="R270" t="b">
        <f>IF(COUNTIF(carcinogens!$A$2:$A$35,F270),TRUE,FALSE)</f>
        <v>1</v>
      </c>
      <c r="S270" t="b">
        <f t="shared" si="70"/>
        <v>1</v>
      </c>
      <c r="T270" t="b">
        <f t="shared" si="72"/>
        <v>1</v>
      </c>
      <c r="U270" s="3">
        <f t="shared" si="65"/>
        <v>0</v>
      </c>
      <c r="X270" s="3">
        <f t="shared" si="66"/>
        <v>0</v>
      </c>
      <c r="Y270" s="3">
        <v>0</v>
      </c>
      <c r="Z270" s="3">
        <f t="shared" si="67"/>
        <v>0</v>
      </c>
      <c r="AA270" s="3">
        <f t="shared" si="68"/>
        <v>0</v>
      </c>
      <c r="AB270" t="b">
        <f t="shared" si="69"/>
        <v>1</v>
      </c>
      <c r="AC270">
        <v>1</v>
      </c>
      <c r="AD270" t="str">
        <f>VLOOKUP(C270,'Feedstock source'!$A$1:$B$8,2,FALSE)</f>
        <v>sludge</v>
      </c>
      <c r="AE270" t="e">
        <f>VLOOKUP($F270,'PAHs abbreviations'!$A$2:$B$17,2,FALSE)</f>
        <v>#N/A</v>
      </c>
    </row>
    <row r="271" spans="1:31">
      <c r="A271" t="s">
        <v>273</v>
      </c>
      <c r="B271" t="s">
        <v>273</v>
      </c>
      <c r="C271" t="s">
        <v>138</v>
      </c>
      <c r="D271">
        <v>760</v>
      </c>
      <c r="E271" s="1" t="s">
        <v>23</v>
      </c>
      <c r="F271" t="s">
        <v>83</v>
      </c>
      <c r="G271" s="1" t="s">
        <v>76</v>
      </c>
      <c r="H271" s="3" t="s">
        <v>148</v>
      </c>
      <c r="I271" s="3" t="str">
        <f t="shared" si="63"/>
        <v>&lt; 2.5</v>
      </c>
      <c r="J271" s="3" t="str">
        <f t="shared" si="71"/>
        <v>&lt; 2.5</v>
      </c>
      <c r="K271" t="str">
        <f t="shared" si="64"/>
        <v>pg/sample</v>
      </c>
      <c r="L271" s="3" t="s">
        <v>148</v>
      </c>
      <c r="O271" s="1" t="s">
        <v>169</v>
      </c>
      <c r="P271" s="1" t="s">
        <v>175</v>
      </c>
      <c r="Q271" s="1" t="s">
        <v>175</v>
      </c>
      <c r="R271" t="b">
        <f>IF(COUNTIF(carcinogens!$A$2:$A$35,F271),TRUE,FALSE)</f>
        <v>1</v>
      </c>
      <c r="S271" t="b">
        <f t="shared" si="70"/>
        <v>1</v>
      </c>
      <c r="T271" t="b">
        <f t="shared" si="72"/>
        <v>1</v>
      </c>
      <c r="U271" s="3">
        <f t="shared" si="65"/>
        <v>0</v>
      </c>
      <c r="X271" s="3">
        <f t="shared" si="66"/>
        <v>0</v>
      </c>
      <c r="Y271" s="3">
        <v>0</v>
      </c>
      <c r="Z271" s="3">
        <f t="shared" si="67"/>
        <v>0</v>
      </c>
      <c r="AA271" s="3">
        <f t="shared" si="68"/>
        <v>0</v>
      </c>
      <c r="AB271" t="b">
        <f t="shared" si="69"/>
        <v>1</v>
      </c>
      <c r="AC271">
        <v>1</v>
      </c>
      <c r="AD271" t="str">
        <f>VLOOKUP(C271,'Feedstock source'!$A$1:$B$8,2,FALSE)</f>
        <v>sludge</v>
      </c>
      <c r="AE271" t="e">
        <f>VLOOKUP($F271,'PAHs abbreviations'!$A$2:$B$17,2,FALSE)</f>
        <v>#N/A</v>
      </c>
    </row>
    <row r="272" spans="1:31">
      <c r="A272" t="s">
        <v>273</v>
      </c>
      <c r="B272" t="s">
        <v>273</v>
      </c>
      <c r="C272" t="s">
        <v>138</v>
      </c>
      <c r="D272">
        <v>760</v>
      </c>
      <c r="E272" s="1" t="s">
        <v>23</v>
      </c>
      <c r="F272" t="s">
        <v>84</v>
      </c>
      <c r="G272" s="1" t="s">
        <v>76</v>
      </c>
      <c r="H272" s="3" t="s">
        <v>149</v>
      </c>
      <c r="I272" s="3" t="str">
        <f t="shared" si="63"/>
        <v>&lt; 5.0</v>
      </c>
      <c r="J272" s="3" t="str">
        <f t="shared" si="71"/>
        <v>&lt; 5.0</v>
      </c>
      <c r="K272" t="str">
        <f t="shared" si="64"/>
        <v>pg/sample</v>
      </c>
      <c r="L272" s="3" t="s">
        <v>149</v>
      </c>
      <c r="O272" s="1" t="s">
        <v>169</v>
      </c>
      <c r="P272" s="1" t="s">
        <v>175</v>
      </c>
      <c r="Q272" s="1" t="s">
        <v>175</v>
      </c>
      <c r="R272" t="b">
        <f>IF(COUNTIF(carcinogens!$A$2:$A$35,F272),TRUE,FALSE)</f>
        <v>1</v>
      </c>
      <c r="S272" t="b">
        <f t="shared" si="70"/>
        <v>1</v>
      </c>
      <c r="T272" t="b">
        <f t="shared" si="72"/>
        <v>1</v>
      </c>
      <c r="U272" s="3">
        <f t="shared" si="65"/>
        <v>0</v>
      </c>
      <c r="X272" s="3">
        <f t="shared" si="66"/>
        <v>0</v>
      </c>
      <c r="Y272" s="3">
        <v>0</v>
      </c>
      <c r="Z272" s="3">
        <f t="shared" si="67"/>
        <v>0</v>
      </c>
      <c r="AA272" s="3">
        <f t="shared" si="68"/>
        <v>0</v>
      </c>
      <c r="AB272" t="b">
        <f t="shared" si="69"/>
        <v>1</v>
      </c>
      <c r="AC272">
        <v>1</v>
      </c>
      <c r="AD272" t="str">
        <f>VLOOKUP(C272,'Feedstock source'!$A$1:$B$8,2,FALSE)</f>
        <v>sludge</v>
      </c>
      <c r="AE272" t="e">
        <f>VLOOKUP($F272,'PAHs abbreviations'!$A$2:$B$17,2,FALSE)</f>
        <v>#N/A</v>
      </c>
    </row>
    <row r="273" spans="1:31">
      <c r="A273" t="s">
        <v>273</v>
      </c>
      <c r="B273" t="s">
        <v>273</v>
      </c>
      <c r="C273" t="s">
        <v>138</v>
      </c>
      <c r="D273">
        <v>760</v>
      </c>
      <c r="E273" s="1" t="s">
        <v>23</v>
      </c>
      <c r="F273" t="s">
        <v>85</v>
      </c>
      <c r="G273" s="1" t="s">
        <v>76</v>
      </c>
      <c r="H273" s="3">
        <v>2.2999999999999901</v>
      </c>
      <c r="I273" s="3">
        <f t="shared" si="63"/>
        <v>6.8999999999999702</v>
      </c>
      <c r="J273" s="3">
        <f t="shared" si="71"/>
        <v>6.8999999999999702</v>
      </c>
      <c r="K273" t="str">
        <f t="shared" si="64"/>
        <v>pg/sample</v>
      </c>
      <c r="L273" s="3" t="s">
        <v>99</v>
      </c>
      <c r="O273" s="1" t="s">
        <v>169</v>
      </c>
      <c r="P273" s="1" t="s">
        <v>175</v>
      </c>
      <c r="Q273" s="1" t="s">
        <v>175</v>
      </c>
      <c r="R273" t="b">
        <f>IF(COUNTIF(carcinogens!$A$2:$A$35,F273),TRUE,FALSE)</f>
        <v>1</v>
      </c>
      <c r="S273" t="b">
        <f t="shared" si="70"/>
        <v>0</v>
      </c>
      <c r="T273" t="b">
        <f t="shared" si="72"/>
        <v>0</v>
      </c>
      <c r="U273" s="3">
        <f t="shared" si="65"/>
        <v>0</v>
      </c>
      <c r="X273" s="3">
        <f t="shared" si="66"/>
        <v>0</v>
      </c>
      <c r="Y273" s="3">
        <v>0</v>
      </c>
      <c r="Z273" s="3">
        <f t="shared" si="67"/>
        <v>6.8999999999999702</v>
      </c>
      <c r="AA273" s="3">
        <f t="shared" si="68"/>
        <v>6.8999999999999704E-3</v>
      </c>
      <c r="AB273" t="b">
        <f t="shared" si="69"/>
        <v>1</v>
      </c>
      <c r="AC273">
        <v>1</v>
      </c>
      <c r="AD273" t="str">
        <f>VLOOKUP(C273,'Feedstock source'!$A$1:$B$8,2,FALSE)</f>
        <v>sludge</v>
      </c>
      <c r="AE273" t="e">
        <f>VLOOKUP($F273,'PAHs abbreviations'!$A$2:$B$17,2,FALSE)</f>
        <v>#N/A</v>
      </c>
    </row>
    <row r="274" spans="1:31">
      <c r="A274" t="s">
        <v>273</v>
      </c>
      <c r="B274" t="s">
        <v>273</v>
      </c>
      <c r="C274" t="s">
        <v>138</v>
      </c>
      <c r="D274">
        <v>760</v>
      </c>
      <c r="E274" s="1" t="s">
        <v>23</v>
      </c>
      <c r="F274" t="s">
        <v>86</v>
      </c>
      <c r="G274" s="1" t="s">
        <v>76</v>
      </c>
      <c r="H274" s="3" t="s">
        <v>99</v>
      </c>
      <c r="I274" s="3" t="str">
        <f t="shared" si="63"/>
        <v>&lt; 0.5</v>
      </c>
      <c r="J274" s="3" t="str">
        <f t="shared" si="71"/>
        <v>&lt; 0.5</v>
      </c>
      <c r="K274" t="str">
        <f t="shared" si="64"/>
        <v>pg/sample</v>
      </c>
      <c r="L274" s="3" t="s">
        <v>99</v>
      </c>
      <c r="O274" s="1" t="s">
        <v>169</v>
      </c>
      <c r="P274" s="1" t="s">
        <v>175</v>
      </c>
      <c r="Q274" s="1" t="s">
        <v>175</v>
      </c>
      <c r="R274" t="b">
        <f>IF(COUNTIF(carcinogens!$A$2:$A$35,F274),TRUE,FALSE)</f>
        <v>1</v>
      </c>
      <c r="S274" t="b">
        <f t="shared" si="70"/>
        <v>1</v>
      </c>
      <c r="T274" t="b">
        <f t="shared" si="72"/>
        <v>1</v>
      </c>
      <c r="U274" s="3">
        <f t="shared" si="65"/>
        <v>0</v>
      </c>
      <c r="X274" s="3">
        <f t="shared" si="66"/>
        <v>0</v>
      </c>
      <c r="Y274" s="3">
        <v>0</v>
      </c>
      <c r="Z274" s="3">
        <f t="shared" si="67"/>
        <v>0</v>
      </c>
      <c r="AA274" s="3">
        <f t="shared" si="68"/>
        <v>0</v>
      </c>
      <c r="AB274" t="b">
        <f t="shared" si="69"/>
        <v>1</v>
      </c>
      <c r="AC274">
        <v>1</v>
      </c>
      <c r="AD274" t="str">
        <f>VLOOKUP(C274,'Feedstock source'!$A$1:$B$8,2,FALSE)</f>
        <v>sludge</v>
      </c>
      <c r="AE274" t="e">
        <f>VLOOKUP($F274,'PAHs abbreviations'!$A$2:$B$17,2,FALSE)</f>
        <v>#N/A</v>
      </c>
    </row>
    <row r="275" spans="1:31">
      <c r="A275" t="s">
        <v>273</v>
      </c>
      <c r="B275" t="s">
        <v>273</v>
      </c>
      <c r="C275" t="s">
        <v>138</v>
      </c>
      <c r="D275">
        <v>760</v>
      </c>
      <c r="E275" s="1" t="s">
        <v>23</v>
      </c>
      <c r="F275" t="s">
        <v>87</v>
      </c>
      <c r="G275" s="1" t="s">
        <v>76</v>
      </c>
      <c r="H275" s="3" t="s">
        <v>99</v>
      </c>
      <c r="I275" s="3" t="str">
        <f t="shared" si="63"/>
        <v>&lt; 0.5</v>
      </c>
      <c r="J275" s="3" t="str">
        <f t="shared" si="71"/>
        <v>&lt; 0.5</v>
      </c>
      <c r="K275" t="str">
        <f t="shared" si="64"/>
        <v>pg/sample</v>
      </c>
      <c r="L275" s="3" t="s">
        <v>99</v>
      </c>
      <c r="O275" s="1" t="s">
        <v>169</v>
      </c>
      <c r="P275" s="1" t="s">
        <v>175</v>
      </c>
      <c r="Q275" s="1" t="s">
        <v>175</v>
      </c>
      <c r="R275" t="b">
        <f>IF(COUNTIF(carcinogens!$A$2:$A$35,F275),TRUE,FALSE)</f>
        <v>1</v>
      </c>
      <c r="S275" t="b">
        <f t="shared" si="70"/>
        <v>1</v>
      </c>
      <c r="T275" t="b">
        <f t="shared" si="72"/>
        <v>1</v>
      </c>
      <c r="U275" s="3">
        <f t="shared" si="65"/>
        <v>0</v>
      </c>
      <c r="X275" s="3">
        <f t="shared" si="66"/>
        <v>0</v>
      </c>
      <c r="Y275" s="3">
        <v>0</v>
      </c>
      <c r="Z275" s="3">
        <f t="shared" si="67"/>
        <v>0</v>
      </c>
      <c r="AA275" s="3">
        <f t="shared" si="68"/>
        <v>0</v>
      </c>
      <c r="AB275" t="b">
        <f t="shared" si="69"/>
        <v>1</v>
      </c>
      <c r="AC275">
        <v>1</v>
      </c>
      <c r="AD275" t="str">
        <f>VLOOKUP(C275,'Feedstock source'!$A$1:$B$8,2,FALSE)</f>
        <v>sludge</v>
      </c>
      <c r="AE275" t="e">
        <f>VLOOKUP($F275,'PAHs abbreviations'!$A$2:$B$17,2,FALSE)</f>
        <v>#N/A</v>
      </c>
    </row>
    <row r="276" spans="1:31">
      <c r="A276" t="s">
        <v>273</v>
      </c>
      <c r="B276" t="s">
        <v>273</v>
      </c>
      <c r="C276" t="s">
        <v>138</v>
      </c>
      <c r="D276">
        <v>760</v>
      </c>
      <c r="E276" s="1" t="s">
        <v>23</v>
      </c>
      <c r="F276" t="s">
        <v>88</v>
      </c>
      <c r="G276" s="1" t="s">
        <v>76</v>
      </c>
      <c r="H276" s="3" t="s">
        <v>99</v>
      </c>
      <c r="I276" s="3" t="str">
        <f t="shared" si="63"/>
        <v>&lt; 0.5</v>
      </c>
      <c r="J276" s="3" t="str">
        <f t="shared" si="71"/>
        <v>&lt; 0.5</v>
      </c>
      <c r="K276" t="str">
        <f t="shared" si="64"/>
        <v>pg/sample</v>
      </c>
      <c r="L276" s="3" t="s">
        <v>99</v>
      </c>
      <c r="O276" s="1" t="s">
        <v>169</v>
      </c>
      <c r="P276" s="1" t="s">
        <v>175</v>
      </c>
      <c r="Q276" s="1" t="s">
        <v>175</v>
      </c>
      <c r="R276" t="b">
        <f>IF(COUNTIF(carcinogens!$A$2:$A$35,F276),TRUE,FALSE)</f>
        <v>1</v>
      </c>
      <c r="S276" t="b">
        <f t="shared" si="70"/>
        <v>1</v>
      </c>
      <c r="T276" t="b">
        <f t="shared" si="72"/>
        <v>1</v>
      </c>
      <c r="U276" s="3">
        <f t="shared" si="65"/>
        <v>0</v>
      </c>
      <c r="X276" s="3">
        <f t="shared" si="66"/>
        <v>0</v>
      </c>
      <c r="Y276" s="3">
        <v>0</v>
      </c>
      <c r="Z276" s="3">
        <f t="shared" si="67"/>
        <v>0</v>
      </c>
      <c r="AA276" s="3">
        <f t="shared" si="68"/>
        <v>0</v>
      </c>
      <c r="AB276" t="b">
        <f t="shared" si="69"/>
        <v>1</v>
      </c>
      <c r="AC276">
        <v>1</v>
      </c>
      <c r="AD276" t="str">
        <f>VLOOKUP(C276,'Feedstock source'!$A$1:$B$8,2,FALSE)</f>
        <v>sludge</v>
      </c>
      <c r="AE276" t="e">
        <f>VLOOKUP($F276,'PAHs abbreviations'!$A$2:$B$17,2,FALSE)</f>
        <v>#N/A</v>
      </c>
    </row>
    <row r="277" spans="1:31">
      <c r="A277" t="s">
        <v>273</v>
      </c>
      <c r="B277" t="s">
        <v>273</v>
      </c>
      <c r="C277" t="s">
        <v>138</v>
      </c>
      <c r="D277">
        <v>760</v>
      </c>
      <c r="E277" s="1" t="s">
        <v>23</v>
      </c>
      <c r="F277" t="s">
        <v>89</v>
      </c>
      <c r="G277" s="1" t="s">
        <v>76</v>
      </c>
      <c r="H277" s="3" t="s">
        <v>99</v>
      </c>
      <c r="I277" s="3" t="str">
        <f t="shared" si="63"/>
        <v>&lt; 0.5</v>
      </c>
      <c r="J277" s="3" t="str">
        <f t="shared" si="71"/>
        <v>&lt; 0.5</v>
      </c>
      <c r="K277" t="str">
        <f t="shared" si="64"/>
        <v>pg/sample</v>
      </c>
      <c r="L277" s="3" t="s">
        <v>99</v>
      </c>
      <c r="O277" s="1" t="s">
        <v>169</v>
      </c>
      <c r="P277" s="1" t="s">
        <v>175</v>
      </c>
      <c r="Q277" s="1" t="s">
        <v>175</v>
      </c>
      <c r="R277" t="b">
        <f>IF(COUNTIF(carcinogens!$A$2:$A$35,F277),TRUE,FALSE)</f>
        <v>1</v>
      </c>
      <c r="S277" t="b">
        <f t="shared" si="70"/>
        <v>1</v>
      </c>
      <c r="T277" t="b">
        <f t="shared" si="72"/>
        <v>1</v>
      </c>
      <c r="U277" s="3">
        <f t="shared" si="65"/>
        <v>0</v>
      </c>
      <c r="X277" s="3">
        <f t="shared" si="66"/>
        <v>0</v>
      </c>
      <c r="Y277" s="3">
        <v>0</v>
      </c>
      <c r="Z277" s="3">
        <f t="shared" si="67"/>
        <v>0</v>
      </c>
      <c r="AA277" s="3">
        <f t="shared" si="68"/>
        <v>0</v>
      </c>
      <c r="AB277" t="b">
        <f t="shared" si="69"/>
        <v>1</v>
      </c>
      <c r="AC277">
        <v>1</v>
      </c>
      <c r="AD277" t="str">
        <f>VLOOKUP(C277,'Feedstock source'!$A$1:$B$8,2,FALSE)</f>
        <v>sludge</v>
      </c>
      <c r="AE277" t="e">
        <f>VLOOKUP($F277,'PAHs abbreviations'!$A$2:$B$17,2,FALSE)</f>
        <v>#N/A</v>
      </c>
    </row>
    <row r="278" spans="1:31">
      <c r="A278" t="s">
        <v>273</v>
      </c>
      <c r="B278" t="s">
        <v>273</v>
      </c>
      <c r="C278" t="s">
        <v>138</v>
      </c>
      <c r="D278">
        <v>760</v>
      </c>
      <c r="E278" s="1" t="s">
        <v>23</v>
      </c>
      <c r="F278" t="s">
        <v>90</v>
      </c>
      <c r="G278" s="1" t="s">
        <v>76</v>
      </c>
      <c r="H278" s="3" t="s">
        <v>99</v>
      </c>
      <c r="I278" s="3" t="str">
        <f t="shared" si="63"/>
        <v>&lt; 0.5</v>
      </c>
      <c r="J278" s="3" t="str">
        <f t="shared" si="71"/>
        <v>&lt; 0.5</v>
      </c>
      <c r="K278" t="str">
        <f t="shared" si="64"/>
        <v>pg/sample</v>
      </c>
      <c r="L278" s="3" t="s">
        <v>99</v>
      </c>
      <c r="O278" s="1" t="s">
        <v>169</v>
      </c>
      <c r="P278" s="1" t="s">
        <v>175</v>
      </c>
      <c r="Q278" s="1" t="s">
        <v>175</v>
      </c>
      <c r="R278" t="b">
        <f>IF(COUNTIF(carcinogens!$A$2:$A$35,F278),TRUE,FALSE)</f>
        <v>1</v>
      </c>
      <c r="S278" t="b">
        <f t="shared" si="70"/>
        <v>1</v>
      </c>
      <c r="T278" t="b">
        <f t="shared" si="72"/>
        <v>1</v>
      </c>
      <c r="U278" s="3">
        <f t="shared" si="65"/>
        <v>0</v>
      </c>
      <c r="X278" s="3">
        <f t="shared" si="66"/>
        <v>0</v>
      </c>
      <c r="Y278" s="3">
        <v>0</v>
      </c>
      <c r="Z278" s="3">
        <f t="shared" si="67"/>
        <v>0</v>
      </c>
      <c r="AA278" s="3">
        <f t="shared" si="68"/>
        <v>0</v>
      </c>
      <c r="AB278" t="b">
        <f t="shared" si="69"/>
        <v>1</v>
      </c>
      <c r="AC278">
        <v>1</v>
      </c>
      <c r="AD278" t="str">
        <f>VLOOKUP(C278,'Feedstock source'!$A$1:$B$8,2,FALSE)</f>
        <v>sludge</v>
      </c>
      <c r="AE278" t="e">
        <f>VLOOKUP($F278,'PAHs abbreviations'!$A$2:$B$17,2,FALSE)</f>
        <v>#N/A</v>
      </c>
    </row>
    <row r="279" spans="1:31">
      <c r="A279" t="s">
        <v>273</v>
      </c>
      <c r="B279" t="s">
        <v>273</v>
      </c>
      <c r="C279" t="s">
        <v>138</v>
      </c>
      <c r="D279">
        <v>760</v>
      </c>
      <c r="E279" s="1" t="s">
        <v>23</v>
      </c>
      <c r="F279" t="s">
        <v>91</v>
      </c>
      <c r="G279" s="1" t="s">
        <v>76</v>
      </c>
      <c r="H279" s="3" t="s">
        <v>99</v>
      </c>
      <c r="I279" s="3" t="str">
        <f t="shared" si="63"/>
        <v>&lt; 0.5</v>
      </c>
      <c r="J279" s="3" t="str">
        <f t="shared" si="71"/>
        <v>&lt; 0.5</v>
      </c>
      <c r="K279" t="str">
        <f t="shared" si="64"/>
        <v>pg/sample</v>
      </c>
      <c r="L279" s="3" t="s">
        <v>99</v>
      </c>
      <c r="O279" s="1" t="s">
        <v>169</v>
      </c>
      <c r="P279" s="1" t="s">
        <v>175</v>
      </c>
      <c r="Q279" s="1" t="s">
        <v>175</v>
      </c>
      <c r="R279" t="b">
        <f>IF(COUNTIF(carcinogens!$A$2:$A$35,F279),TRUE,FALSE)</f>
        <v>1</v>
      </c>
      <c r="S279" t="b">
        <f t="shared" si="70"/>
        <v>1</v>
      </c>
      <c r="T279" t="b">
        <f t="shared" si="72"/>
        <v>1</v>
      </c>
      <c r="U279" s="3">
        <f t="shared" si="65"/>
        <v>0</v>
      </c>
      <c r="X279" s="3">
        <f t="shared" si="66"/>
        <v>0</v>
      </c>
      <c r="Y279" s="3">
        <v>0</v>
      </c>
      <c r="Z279" s="3">
        <f t="shared" si="67"/>
        <v>0</v>
      </c>
      <c r="AA279" s="3">
        <f t="shared" si="68"/>
        <v>0</v>
      </c>
      <c r="AB279" t="b">
        <f t="shared" si="69"/>
        <v>1</v>
      </c>
      <c r="AC279">
        <v>1</v>
      </c>
      <c r="AD279" t="str">
        <f>VLOOKUP(C279,'Feedstock source'!$A$1:$B$8,2,FALSE)</f>
        <v>sludge</v>
      </c>
      <c r="AE279" t="e">
        <f>VLOOKUP($F279,'PAHs abbreviations'!$A$2:$B$17,2,FALSE)</f>
        <v>#N/A</v>
      </c>
    </row>
    <row r="280" spans="1:31">
      <c r="A280" t="s">
        <v>273</v>
      </c>
      <c r="B280" t="s">
        <v>273</v>
      </c>
      <c r="C280" t="s">
        <v>138</v>
      </c>
      <c r="D280">
        <v>760</v>
      </c>
      <c r="E280" s="1" t="s">
        <v>23</v>
      </c>
      <c r="F280" t="s">
        <v>92</v>
      </c>
      <c r="G280" s="1" t="s">
        <v>76</v>
      </c>
      <c r="H280" s="3" t="s">
        <v>150</v>
      </c>
      <c r="I280" s="3" t="str">
        <f t="shared" si="63"/>
        <v>&lt; 1.5</v>
      </c>
      <c r="J280" s="3" t="str">
        <f t="shared" si="71"/>
        <v>&lt; 1.5</v>
      </c>
      <c r="K280" t="str">
        <f t="shared" si="64"/>
        <v>pg/sample</v>
      </c>
      <c r="L280" s="3" t="s">
        <v>150</v>
      </c>
      <c r="O280" s="1" t="s">
        <v>169</v>
      </c>
      <c r="P280" s="1" t="s">
        <v>175</v>
      </c>
      <c r="Q280" s="1" t="s">
        <v>175</v>
      </c>
      <c r="R280" t="b">
        <f>IF(COUNTIF(carcinogens!$A$2:$A$35,F280),TRUE,FALSE)</f>
        <v>1</v>
      </c>
      <c r="S280" t="b">
        <f t="shared" si="70"/>
        <v>1</v>
      </c>
      <c r="T280" t="b">
        <f t="shared" si="72"/>
        <v>1</v>
      </c>
      <c r="U280" s="3">
        <f t="shared" si="65"/>
        <v>0</v>
      </c>
      <c r="X280" s="3">
        <f t="shared" si="66"/>
        <v>0</v>
      </c>
      <c r="Y280" s="3">
        <v>0</v>
      </c>
      <c r="Z280" s="3">
        <f t="shared" si="67"/>
        <v>0</v>
      </c>
      <c r="AA280" s="3">
        <f t="shared" si="68"/>
        <v>0</v>
      </c>
      <c r="AB280" t="b">
        <f t="shared" si="69"/>
        <v>1</v>
      </c>
      <c r="AC280">
        <v>1</v>
      </c>
      <c r="AD280" t="str">
        <f>VLOOKUP(C280,'Feedstock source'!$A$1:$B$8,2,FALSE)</f>
        <v>sludge</v>
      </c>
      <c r="AE280" t="e">
        <f>VLOOKUP($F280,'PAHs abbreviations'!$A$2:$B$17,2,FALSE)</f>
        <v>#N/A</v>
      </c>
    </row>
    <row r="281" spans="1:31">
      <c r="A281" t="s">
        <v>273</v>
      </c>
      <c r="B281" t="s">
        <v>273</v>
      </c>
      <c r="C281" t="s">
        <v>138</v>
      </c>
      <c r="D281">
        <v>760</v>
      </c>
      <c r="E281" s="1" t="s">
        <v>23</v>
      </c>
      <c r="F281" t="s">
        <v>93</v>
      </c>
      <c r="G281" s="1" t="s">
        <v>76</v>
      </c>
      <c r="H281" s="3" t="s">
        <v>150</v>
      </c>
      <c r="I281" s="3" t="str">
        <f t="shared" si="63"/>
        <v>&lt; 1.5</v>
      </c>
      <c r="J281" s="3" t="str">
        <f t="shared" si="71"/>
        <v>&lt; 1.5</v>
      </c>
      <c r="K281" t="str">
        <f t="shared" si="64"/>
        <v>pg/sample</v>
      </c>
      <c r="L281" s="3" t="s">
        <v>150</v>
      </c>
      <c r="O281" s="1" t="s">
        <v>169</v>
      </c>
      <c r="P281" s="1" t="s">
        <v>175</v>
      </c>
      <c r="Q281" s="1" t="s">
        <v>175</v>
      </c>
      <c r="R281" t="b">
        <f>IF(COUNTIF(carcinogens!$A$2:$A$35,F281),TRUE,FALSE)</f>
        <v>1</v>
      </c>
      <c r="S281" t="b">
        <f t="shared" si="70"/>
        <v>1</v>
      </c>
      <c r="T281" t="b">
        <f t="shared" si="72"/>
        <v>1</v>
      </c>
      <c r="U281" s="3">
        <f t="shared" si="65"/>
        <v>0</v>
      </c>
      <c r="X281" s="3">
        <f t="shared" si="66"/>
        <v>0</v>
      </c>
      <c r="Y281" s="3">
        <v>0</v>
      </c>
      <c r="Z281" s="3">
        <f t="shared" si="67"/>
        <v>0</v>
      </c>
      <c r="AA281" s="3">
        <f t="shared" si="68"/>
        <v>0</v>
      </c>
      <c r="AB281" t="b">
        <f t="shared" si="69"/>
        <v>1</v>
      </c>
      <c r="AC281">
        <v>1</v>
      </c>
      <c r="AD281" t="str">
        <f>VLOOKUP(C281,'Feedstock source'!$A$1:$B$8,2,FALSE)</f>
        <v>sludge</v>
      </c>
      <c r="AE281" t="e">
        <f>VLOOKUP($F281,'PAHs abbreviations'!$A$2:$B$17,2,FALSE)</f>
        <v>#N/A</v>
      </c>
    </row>
    <row r="282" spans="1:31">
      <c r="A282" t="s">
        <v>273</v>
      </c>
      <c r="B282" t="s">
        <v>273</v>
      </c>
      <c r="C282" t="s">
        <v>138</v>
      </c>
      <c r="D282">
        <v>760</v>
      </c>
      <c r="E282" s="1" t="s">
        <v>23</v>
      </c>
      <c r="F282" t="s">
        <v>94</v>
      </c>
      <c r="G282" s="1" t="s">
        <v>76</v>
      </c>
      <c r="H282" s="3" t="s">
        <v>149</v>
      </c>
      <c r="I282" s="3" t="str">
        <f t="shared" si="63"/>
        <v>&lt; 5.0</v>
      </c>
      <c r="J282" s="3" t="str">
        <f t="shared" si="71"/>
        <v>&lt; 5.0</v>
      </c>
      <c r="K282" t="str">
        <f t="shared" si="64"/>
        <v>pg/sample</v>
      </c>
      <c r="L282" s="3" t="s">
        <v>149</v>
      </c>
      <c r="O282" s="1" t="s">
        <v>169</v>
      </c>
      <c r="P282" s="1" t="s">
        <v>175</v>
      </c>
      <c r="Q282" s="1" t="s">
        <v>175</v>
      </c>
      <c r="R282" t="b">
        <f>IF(COUNTIF(carcinogens!$A$2:$A$35,F282),TRUE,FALSE)</f>
        <v>1</v>
      </c>
      <c r="S282" t="b">
        <f t="shared" si="70"/>
        <v>1</v>
      </c>
      <c r="T282" t="b">
        <f t="shared" si="72"/>
        <v>1</v>
      </c>
      <c r="U282" s="3">
        <f t="shared" si="65"/>
        <v>0</v>
      </c>
      <c r="X282" s="3">
        <f t="shared" si="66"/>
        <v>0</v>
      </c>
      <c r="Y282" s="3">
        <v>0</v>
      </c>
      <c r="Z282" s="3">
        <f t="shared" si="67"/>
        <v>0</v>
      </c>
      <c r="AA282" s="3">
        <f t="shared" si="68"/>
        <v>0</v>
      </c>
      <c r="AB282" t="b">
        <f t="shared" si="69"/>
        <v>1</v>
      </c>
      <c r="AC282">
        <v>1</v>
      </c>
      <c r="AD282" t="str">
        <f>VLOOKUP(C282,'Feedstock source'!$A$1:$B$8,2,FALSE)</f>
        <v>sludge</v>
      </c>
      <c r="AE282" t="e">
        <f>VLOOKUP($F282,'PAHs abbreviations'!$A$2:$B$17,2,FALSE)</f>
        <v>#N/A</v>
      </c>
    </row>
    <row r="283" spans="1:31">
      <c r="A283" t="s">
        <v>273</v>
      </c>
      <c r="B283" t="s">
        <v>273</v>
      </c>
      <c r="C283" t="s">
        <v>138</v>
      </c>
      <c r="D283">
        <v>760</v>
      </c>
      <c r="E283" s="1" t="s">
        <v>23</v>
      </c>
      <c r="F283" t="s">
        <v>47</v>
      </c>
      <c r="G283" s="1" t="s">
        <v>46</v>
      </c>
      <c r="H283" s="3">
        <v>2588</v>
      </c>
      <c r="I283" s="3">
        <f t="shared" si="63"/>
        <v>7764</v>
      </c>
      <c r="J283" s="3">
        <f t="shared" si="71"/>
        <v>7764</v>
      </c>
      <c r="K283" t="str">
        <f t="shared" si="64"/>
        <v>ng/sample</v>
      </c>
      <c r="L283" s="3">
        <v>14</v>
      </c>
      <c r="M283" s="3">
        <v>8.6</v>
      </c>
      <c r="N283" s="3">
        <v>12</v>
      </c>
      <c r="O283" s="1" t="s">
        <v>169</v>
      </c>
      <c r="P283" s="1" t="s">
        <v>175</v>
      </c>
      <c r="Q283" s="1" t="s">
        <v>175</v>
      </c>
      <c r="R283" t="b">
        <f>IF(COUNTIF(carcinogens!$A$2:$A$35,F283),TRUE,FALSE)</f>
        <v>0</v>
      </c>
      <c r="S283" t="b">
        <f t="shared" si="70"/>
        <v>0</v>
      </c>
      <c r="T283" t="b">
        <f t="shared" si="72"/>
        <v>0</v>
      </c>
      <c r="U283" s="3">
        <f t="shared" si="65"/>
        <v>14</v>
      </c>
      <c r="V283" s="3">
        <f t="shared" ref="V283:V298" si="73">IF(ISNUMBER(M283),M283,0)</f>
        <v>8.6</v>
      </c>
      <c r="W283" s="3">
        <f t="shared" ref="W283:W298" si="74">IF(ISNUMBER(N283),N283,0)</f>
        <v>12</v>
      </c>
      <c r="X283" s="3">
        <f t="shared" si="66"/>
        <v>11.533333333333333</v>
      </c>
      <c r="Y283" s="3">
        <f>_xlfn.STDEV.S(U283:W283)</f>
        <v>2.7300793639257668</v>
      </c>
      <c r="Z283" s="3">
        <f t="shared" si="67"/>
        <v>7752.4666666666662</v>
      </c>
      <c r="AA283" s="3">
        <f t="shared" si="68"/>
        <v>7.752466666666666</v>
      </c>
      <c r="AB283" t="b">
        <f t="shared" si="69"/>
        <v>0</v>
      </c>
      <c r="AC283">
        <v>3</v>
      </c>
      <c r="AD283" t="str">
        <f>VLOOKUP(C283,'Feedstock source'!$A$1:$B$8,2,FALSE)</f>
        <v>sludge</v>
      </c>
      <c r="AE283" t="str">
        <f>VLOOKUP($F283,'PAHs abbreviations'!$A$2:$B$17,2,FALSE)</f>
        <v>Nap</v>
      </c>
    </row>
    <row r="284" spans="1:31">
      <c r="A284" t="s">
        <v>273</v>
      </c>
      <c r="B284" t="s">
        <v>273</v>
      </c>
      <c r="C284" t="s">
        <v>138</v>
      </c>
      <c r="D284">
        <v>760</v>
      </c>
      <c r="E284" s="1" t="s">
        <v>23</v>
      </c>
      <c r="F284" t="s">
        <v>48</v>
      </c>
      <c r="G284" s="1" t="s">
        <v>46</v>
      </c>
      <c r="H284" s="3">
        <v>171</v>
      </c>
      <c r="I284" s="3">
        <f t="shared" si="63"/>
        <v>513</v>
      </c>
      <c r="J284" s="3">
        <f t="shared" si="71"/>
        <v>513</v>
      </c>
      <c r="K284" t="str">
        <f t="shared" si="64"/>
        <v>ng/sample</v>
      </c>
      <c r="L284" s="3" t="s">
        <v>28</v>
      </c>
      <c r="M284" s="3" t="s">
        <v>28</v>
      </c>
      <c r="N284" s="3" t="s">
        <v>28</v>
      </c>
      <c r="O284" s="1" t="s">
        <v>169</v>
      </c>
      <c r="P284" s="1" t="s">
        <v>175</v>
      </c>
      <c r="Q284" s="1" t="s">
        <v>175</v>
      </c>
      <c r="R284" t="b">
        <f>IF(COUNTIF(carcinogens!$A$2:$A$35,F284),TRUE,FALSE)</f>
        <v>0</v>
      </c>
      <c r="S284" t="b">
        <f t="shared" si="70"/>
        <v>0</v>
      </c>
      <c r="T284" t="b">
        <f t="shared" si="72"/>
        <v>0</v>
      </c>
      <c r="U284" s="3">
        <f t="shared" si="65"/>
        <v>0</v>
      </c>
      <c r="V284" s="3">
        <f t="shared" si="73"/>
        <v>0</v>
      </c>
      <c r="W284" s="3">
        <f t="shared" si="74"/>
        <v>0</v>
      </c>
      <c r="X284" s="3">
        <f t="shared" si="66"/>
        <v>0</v>
      </c>
      <c r="Y284" s="3">
        <v>0</v>
      </c>
      <c r="Z284" s="3">
        <f t="shared" si="67"/>
        <v>513</v>
      </c>
      <c r="AA284" s="3">
        <f t="shared" si="68"/>
        <v>0.51300000000000001</v>
      </c>
      <c r="AB284" t="b">
        <f t="shared" si="69"/>
        <v>1</v>
      </c>
      <c r="AC284">
        <v>3</v>
      </c>
      <c r="AD284" t="str">
        <f>VLOOKUP(C284,'Feedstock source'!$A$1:$B$8,2,FALSE)</f>
        <v>sludge</v>
      </c>
      <c r="AE284" t="str">
        <f>VLOOKUP($F284,'PAHs abbreviations'!$A$2:$B$17,2,FALSE)</f>
        <v>Acy</v>
      </c>
    </row>
    <row r="285" spans="1:31">
      <c r="A285" t="s">
        <v>273</v>
      </c>
      <c r="B285" t="s">
        <v>273</v>
      </c>
      <c r="C285" t="s">
        <v>138</v>
      </c>
      <c r="D285">
        <v>760</v>
      </c>
      <c r="E285" s="1" t="s">
        <v>23</v>
      </c>
      <c r="F285" t="s">
        <v>49</v>
      </c>
      <c r="G285" s="1" t="s">
        <v>46</v>
      </c>
      <c r="H285" s="3">
        <v>90</v>
      </c>
      <c r="I285" s="3">
        <f t="shared" si="63"/>
        <v>270</v>
      </c>
      <c r="J285" s="3">
        <f t="shared" si="71"/>
        <v>270</v>
      </c>
      <c r="K285" t="str">
        <f t="shared" si="64"/>
        <v>ng/sample</v>
      </c>
      <c r="L285" s="3" t="s">
        <v>28</v>
      </c>
      <c r="M285" s="3" t="s">
        <v>28</v>
      </c>
      <c r="N285" s="3" t="s">
        <v>28</v>
      </c>
      <c r="O285" s="1" t="s">
        <v>169</v>
      </c>
      <c r="P285" s="1" t="s">
        <v>175</v>
      </c>
      <c r="Q285" s="1" t="s">
        <v>175</v>
      </c>
      <c r="R285" t="b">
        <f>IF(COUNTIF(carcinogens!$A$2:$A$35,F285),TRUE,FALSE)</f>
        <v>0</v>
      </c>
      <c r="S285" t="b">
        <f t="shared" si="70"/>
        <v>0</v>
      </c>
      <c r="T285" t="b">
        <f t="shared" si="72"/>
        <v>0</v>
      </c>
      <c r="U285" s="3">
        <f t="shared" si="65"/>
        <v>0</v>
      </c>
      <c r="V285" s="3">
        <f t="shared" si="73"/>
        <v>0</v>
      </c>
      <c r="W285" s="3">
        <f t="shared" si="74"/>
        <v>0</v>
      </c>
      <c r="X285" s="3">
        <f t="shared" si="66"/>
        <v>0</v>
      </c>
      <c r="Y285" s="3">
        <v>0</v>
      </c>
      <c r="Z285" s="3">
        <f t="shared" si="67"/>
        <v>270</v>
      </c>
      <c r="AA285" s="3">
        <f t="shared" si="68"/>
        <v>0.27</v>
      </c>
      <c r="AB285" t="b">
        <f t="shared" si="69"/>
        <v>1</v>
      </c>
      <c r="AC285">
        <v>3</v>
      </c>
      <c r="AD285" t="str">
        <f>VLOOKUP(C285,'Feedstock source'!$A$1:$B$8,2,FALSE)</f>
        <v>sludge</v>
      </c>
      <c r="AE285" t="str">
        <f>VLOOKUP($F285,'PAHs abbreviations'!$A$2:$B$17,2,FALSE)</f>
        <v>Ace</v>
      </c>
    </row>
    <row r="286" spans="1:31">
      <c r="A286" t="s">
        <v>273</v>
      </c>
      <c r="B286" t="s">
        <v>273</v>
      </c>
      <c r="C286" t="s">
        <v>138</v>
      </c>
      <c r="D286">
        <v>760</v>
      </c>
      <c r="E286" s="1" t="s">
        <v>23</v>
      </c>
      <c r="F286" t="s">
        <v>50</v>
      </c>
      <c r="G286" s="1" t="s">
        <v>46</v>
      </c>
      <c r="H286" s="3">
        <v>351</v>
      </c>
      <c r="I286" s="3">
        <f t="shared" si="63"/>
        <v>1053</v>
      </c>
      <c r="J286" s="3">
        <f t="shared" si="71"/>
        <v>1053</v>
      </c>
      <c r="K286" t="str">
        <f t="shared" si="64"/>
        <v>ng/sample</v>
      </c>
      <c r="L286" s="3" t="s">
        <v>28</v>
      </c>
      <c r="M286" s="3" t="s">
        <v>28</v>
      </c>
      <c r="N286" s="3" t="s">
        <v>28</v>
      </c>
      <c r="O286" s="1" t="s">
        <v>169</v>
      </c>
      <c r="P286" s="1" t="s">
        <v>175</v>
      </c>
      <c r="Q286" s="1" t="s">
        <v>175</v>
      </c>
      <c r="R286" t="b">
        <f>IF(COUNTIF(carcinogens!$A$2:$A$35,F286),TRUE,FALSE)</f>
        <v>0</v>
      </c>
      <c r="S286" t="b">
        <f t="shared" si="70"/>
        <v>0</v>
      </c>
      <c r="T286" t="b">
        <f t="shared" si="72"/>
        <v>0</v>
      </c>
      <c r="U286" s="3">
        <f t="shared" si="65"/>
        <v>0</v>
      </c>
      <c r="V286" s="3">
        <f t="shared" si="73"/>
        <v>0</v>
      </c>
      <c r="W286" s="3">
        <f t="shared" si="74"/>
        <v>0</v>
      </c>
      <c r="X286" s="3">
        <f t="shared" si="66"/>
        <v>0</v>
      </c>
      <c r="Y286" s="3">
        <v>0</v>
      </c>
      <c r="Z286" s="3">
        <f t="shared" si="67"/>
        <v>1053</v>
      </c>
      <c r="AA286" s="3">
        <f t="shared" si="68"/>
        <v>1.0529999999999999</v>
      </c>
      <c r="AB286" t="b">
        <f t="shared" si="69"/>
        <v>1</v>
      </c>
      <c r="AC286">
        <v>3</v>
      </c>
      <c r="AD286" t="str">
        <f>VLOOKUP(C286,'Feedstock source'!$A$1:$B$8,2,FALSE)</f>
        <v>sludge</v>
      </c>
      <c r="AE286" t="str">
        <f>VLOOKUP($F286,'PAHs abbreviations'!$A$2:$B$17,2,FALSE)</f>
        <v>Flu</v>
      </c>
    </row>
    <row r="287" spans="1:31">
      <c r="A287" t="s">
        <v>273</v>
      </c>
      <c r="B287" t="s">
        <v>273</v>
      </c>
      <c r="C287" t="s">
        <v>138</v>
      </c>
      <c r="D287">
        <v>760</v>
      </c>
      <c r="E287" s="1" t="s">
        <v>23</v>
      </c>
      <c r="F287" t="s">
        <v>51</v>
      </c>
      <c r="G287" s="1" t="s">
        <v>46</v>
      </c>
      <c r="H287" s="3">
        <v>761</v>
      </c>
      <c r="I287" s="3">
        <f t="shared" si="63"/>
        <v>2283</v>
      </c>
      <c r="J287" s="3">
        <f t="shared" si="71"/>
        <v>2283</v>
      </c>
      <c r="K287" t="str">
        <f t="shared" si="64"/>
        <v>ng/sample</v>
      </c>
      <c r="L287" s="3">
        <v>2.5</v>
      </c>
      <c r="M287" s="3">
        <v>2.5</v>
      </c>
      <c r="N287" s="3">
        <v>7</v>
      </c>
      <c r="O287" s="1" t="s">
        <v>169</v>
      </c>
      <c r="P287" s="1" t="s">
        <v>175</v>
      </c>
      <c r="Q287" s="1" t="s">
        <v>175</v>
      </c>
      <c r="R287" t="b">
        <f>IF(COUNTIF(carcinogens!$A$2:$A$35,F287),TRUE,FALSE)</f>
        <v>0</v>
      </c>
      <c r="S287" t="b">
        <f t="shared" si="70"/>
        <v>0</v>
      </c>
      <c r="T287" t="b">
        <f t="shared" si="72"/>
        <v>0</v>
      </c>
      <c r="U287" s="3">
        <f t="shared" si="65"/>
        <v>2.5</v>
      </c>
      <c r="V287" s="3">
        <f t="shared" si="73"/>
        <v>2.5</v>
      </c>
      <c r="W287" s="3">
        <f t="shared" si="74"/>
        <v>7</v>
      </c>
      <c r="X287" s="3">
        <f t="shared" si="66"/>
        <v>4</v>
      </c>
      <c r="Y287" s="3">
        <v>0</v>
      </c>
      <c r="Z287" s="3">
        <f t="shared" si="67"/>
        <v>2279</v>
      </c>
      <c r="AA287" s="3">
        <f t="shared" si="68"/>
        <v>2.2789999999999999</v>
      </c>
      <c r="AB287" t="b">
        <f t="shared" si="69"/>
        <v>0</v>
      </c>
      <c r="AC287">
        <v>3</v>
      </c>
      <c r="AD287" t="str">
        <f>VLOOKUP(C287,'Feedstock source'!$A$1:$B$8,2,FALSE)</f>
        <v>sludge</v>
      </c>
      <c r="AE287" t="str">
        <f>VLOOKUP($F287,'PAHs abbreviations'!$A$2:$B$17,2,FALSE)</f>
        <v>Phen</v>
      </c>
    </row>
    <row r="288" spans="1:31">
      <c r="A288" t="s">
        <v>273</v>
      </c>
      <c r="B288" t="s">
        <v>273</v>
      </c>
      <c r="C288" t="s">
        <v>138</v>
      </c>
      <c r="D288">
        <v>760</v>
      </c>
      <c r="E288" s="1" t="s">
        <v>23</v>
      </c>
      <c r="F288" t="s">
        <v>52</v>
      </c>
      <c r="G288" s="1" t="s">
        <v>46</v>
      </c>
      <c r="H288" s="3">
        <v>44</v>
      </c>
      <c r="I288" s="3">
        <f t="shared" si="63"/>
        <v>132</v>
      </c>
      <c r="J288" s="3">
        <f t="shared" si="71"/>
        <v>132</v>
      </c>
      <c r="K288" t="str">
        <f t="shared" si="64"/>
        <v>ng/sample</v>
      </c>
      <c r="L288" s="3" t="s">
        <v>26</v>
      </c>
      <c r="M288" s="3" t="s">
        <v>26</v>
      </c>
      <c r="N288" s="3" t="s">
        <v>26</v>
      </c>
      <c r="O288" s="1" t="s">
        <v>169</v>
      </c>
      <c r="P288" s="1" t="s">
        <v>175</v>
      </c>
      <c r="Q288" s="1" t="s">
        <v>175</v>
      </c>
      <c r="R288" t="b">
        <f>IF(COUNTIF(carcinogens!$A$2:$A$35,F288),TRUE,FALSE)</f>
        <v>0</v>
      </c>
      <c r="S288" t="b">
        <f t="shared" si="70"/>
        <v>0</v>
      </c>
      <c r="T288" t="b">
        <f t="shared" si="72"/>
        <v>0</v>
      </c>
      <c r="U288" s="3">
        <f t="shared" si="65"/>
        <v>0</v>
      </c>
      <c r="V288" s="3">
        <f t="shared" si="73"/>
        <v>0</v>
      </c>
      <c r="W288" s="3">
        <f t="shared" si="74"/>
        <v>0</v>
      </c>
      <c r="X288" s="3">
        <f t="shared" si="66"/>
        <v>0</v>
      </c>
      <c r="Y288" s="3">
        <v>0</v>
      </c>
      <c r="Z288" s="3">
        <f t="shared" si="67"/>
        <v>132</v>
      </c>
      <c r="AA288" s="3">
        <f t="shared" si="68"/>
        <v>0.13200000000000001</v>
      </c>
      <c r="AB288" t="b">
        <f t="shared" si="69"/>
        <v>1</v>
      </c>
      <c r="AC288">
        <v>3</v>
      </c>
      <c r="AD288" t="str">
        <f>VLOOKUP(C288,'Feedstock source'!$A$1:$B$8,2,FALSE)</f>
        <v>sludge</v>
      </c>
      <c r="AE288" t="str">
        <f>VLOOKUP($F288,'PAHs abbreviations'!$A$2:$B$17,2,FALSE)</f>
        <v>Ant</v>
      </c>
    </row>
    <row r="289" spans="1:31">
      <c r="A289" t="s">
        <v>273</v>
      </c>
      <c r="B289" t="s">
        <v>273</v>
      </c>
      <c r="C289" t="s">
        <v>138</v>
      </c>
      <c r="D289">
        <v>760</v>
      </c>
      <c r="E289" s="1" t="s">
        <v>23</v>
      </c>
      <c r="F289" t="s">
        <v>53</v>
      </c>
      <c r="G289" s="1" t="s">
        <v>46</v>
      </c>
      <c r="H289" s="3">
        <v>235</v>
      </c>
      <c r="I289" s="3">
        <f t="shared" si="63"/>
        <v>705</v>
      </c>
      <c r="J289" s="3">
        <f t="shared" si="71"/>
        <v>705</v>
      </c>
      <c r="K289" t="str">
        <f t="shared" si="64"/>
        <v>ng/sample</v>
      </c>
      <c r="L289" s="3" t="s">
        <v>26</v>
      </c>
      <c r="M289" s="3" t="s">
        <v>26</v>
      </c>
      <c r="N289" s="3" t="s">
        <v>26</v>
      </c>
      <c r="O289" s="1" t="s">
        <v>169</v>
      </c>
      <c r="P289" s="1" t="s">
        <v>175</v>
      </c>
      <c r="Q289" s="1" t="s">
        <v>175</v>
      </c>
      <c r="R289" t="b">
        <f>IF(COUNTIF(carcinogens!$A$2:$A$35,F289),TRUE,FALSE)</f>
        <v>0</v>
      </c>
      <c r="S289" t="b">
        <f t="shared" si="70"/>
        <v>0</v>
      </c>
      <c r="T289" t="b">
        <f t="shared" si="72"/>
        <v>0</v>
      </c>
      <c r="U289" s="3">
        <f t="shared" si="65"/>
        <v>0</v>
      </c>
      <c r="V289" s="3">
        <f t="shared" si="73"/>
        <v>0</v>
      </c>
      <c r="W289" s="3">
        <f t="shared" si="74"/>
        <v>0</v>
      </c>
      <c r="X289" s="3">
        <f t="shared" si="66"/>
        <v>0</v>
      </c>
      <c r="Y289" s="3">
        <v>0</v>
      </c>
      <c r="Z289" s="3">
        <f t="shared" si="67"/>
        <v>705</v>
      </c>
      <c r="AA289" s="3">
        <f t="shared" si="68"/>
        <v>0.70499999999999996</v>
      </c>
      <c r="AB289" t="b">
        <f t="shared" si="69"/>
        <v>1</v>
      </c>
      <c r="AC289">
        <v>3</v>
      </c>
      <c r="AD289" t="str">
        <f>VLOOKUP(C289,'Feedstock source'!$A$1:$B$8,2,FALSE)</f>
        <v>sludge</v>
      </c>
      <c r="AE289" t="str">
        <f>VLOOKUP($F289,'PAHs abbreviations'!$A$2:$B$17,2,FALSE)</f>
        <v>Flt</v>
      </c>
    </row>
    <row r="290" spans="1:31">
      <c r="A290" t="s">
        <v>273</v>
      </c>
      <c r="B290" t="s">
        <v>273</v>
      </c>
      <c r="C290" t="s">
        <v>138</v>
      </c>
      <c r="D290">
        <v>760</v>
      </c>
      <c r="E290" s="1" t="s">
        <v>23</v>
      </c>
      <c r="F290" t="s">
        <v>54</v>
      </c>
      <c r="G290" s="1" t="s">
        <v>46</v>
      </c>
      <c r="H290" s="3">
        <v>144</v>
      </c>
      <c r="I290" s="3">
        <f t="shared" si="63"/>
        <v>432</v>
      </c>
      <c r="J290" s="3">
        <f t="shared" si="71"/>
        <v>432</v>
      </c>
      <c r="K290" t="str">
        <f t="shared" si="64"/>
        <v>ng/sample</v>
      </c>
      <c r="L290" s="3" t="s">
        <v>26</v>
      </c>
      <c r="M290" s="3" t="s">
        <v>26</v>
      </c>
      <c r="N290" s="3" t="s">
        <v>26</v>
      </c>
      <c r="O290" s="1" t="s">
        <v>169</v>
      </c>
      <c r="P290" s="1" t="s">
        <v>175</v>
      </c>
      <c r="Q290" s="1" t="s">
        <v>175</v>
      </c>
      <c r="R290" t="b">
        <f>IF(COUNTIF(carcinogens!$A$2:$A$35,F290),TRUE,FALSE)</f>
        <v>0</v>
      </c>
      <c r="S290" t="b">
        <f t="shared" si="70"/>
        <v>0</v>
      </c>
      <c r="T290" t="b">
        <f t="shared" si="72"/>
        <v>0</v>
      </c>
      <c r="U290" s="3">
        <f t="shared" si="65"/>
        <v>0</v>
      </c>
      <c r="V290" s="3">
        <f t="shared" si="73"/>
        <v>0</v>
      </c>
      <c r="W290" s="3">
        <f t="shared" si="74"/>
        <v>0</v>
      </c>
      <c r="X290" s="3">
        <f t="shared" si="66"/>
        <v>0</v>
      </c>
      <c r="Y290" s="3">
        <v>0</v>
      </c>
      <c r="Z290" s="3">
        <f t="shared" si="67"/>
        <v>432</v>
      </c>
      <c r="AA290" s="3">
        <f t="shared" si="68"/>
        <v>0.432</v>
      </c>
      <c r="AB290" t="b">
        <f t="shared" si="69"/>
        <v>1</v>
      </c>
      <c r="AC290">
        <v>3</v>
      </c>
      <c r="AD290" t="str">
        <f>VLOOKUP(C290,'Feedstock source'!$A$1:$B$8,2,FALSE)</f>
        <v>sludge</v>
      </c>
      <c r="AE290" t="str">
        <f>VLOOKUP($F290,'PAHs abbreviations'!$A$2:$B$17,2,FALSE)</f>
        <v>Pyr</v>
      </c>
    </row>
    <row r="291" spans="1:31">
      <c r="A291" t="s">
        <v>273</v>
      </c>
      <c r="B291" t="s">
        <v>273</v>
      </c>
      <c r="C291" t="s">
        <v>138</v>
      </c>
      <c r="D291">
        <v>760</v>
      </c>
      <c r="E291" s="1" t="s">
        <v>23</v>
      </c>
      <c r="F291" t="s">
        <v>55</v>
      </c>
      <c r="G291" s="1" t="s">
        <v>46</v>
      </c>
      <c r="H291" s="3">
        <v>8.5</v>
      </c>
      <c r="I291" s="3">
        <f t="shared" si="63"/>
        <v>25.5</v>
      </c>
      <c r="J291" s="3">
        <f t="shared" si="71"/>
        <v>25.5</v>
      </c>
      <c r="K291" t="str">
        <f t="shared" si="64"/>
        <v>ng/sample</v>
      </c>
      <c r="L291" s="3" t="s">
        <v>26</v>
      </c>
      <c r="M291" s="3" t="s">
        <v>26</v>
      </c>
      <c r="N291" s="3" t="s">
        <v>26</v>
      </c>
      <c r="O291" s="1" t="s">
        <v>169</v>
      </c>
      <c r="P291" s="1" t="s">
        <v>175</v>
      </c>
      <c r="Q291" s="1" t="s">
        <v>175</v>
      </c>
      <c r="R291" t="b">
        <f>IF(COUNTIF(carcinogens!$A$2:$A$35,F291),TRUE,FALSE)</f>
        <v>1</v>
      </c>
      <c r="S291" t="b">
        <f t="shared" si="70"/>
        <v>0</v>
      </c>
      <c r="T291" t="b">
        <f t="shared" si="72"/>
        <v>0</v>
      </c>
      <c r="U291" s="3">
        <f t="shared" si="65"/>
        <v>0</v>
      </c>
      <c r="V291" s="3">
        <f t="shared" si="73"/>
        <v>0</v>
      </c>
      <c r="W291" s="3">
        <f t="shared" si="74"/>
        <v>0</v>
      </c>
      <c r="X291" s="3">
        <f t="shared" si="66"/>
        <v>0</v>
      </c>
      <c r="Y291" s="3">
        <v>0</v>
      </c>
      <c r="Z291" s="3">
        <f t="shared" si="67"/>
        <v>25.5</v>
      </c>
      <c r="AA291" s="3">
        <f t="shared" si="68"/>
        <v>2.5499999999999998E-2</v>
      </c>
      <c r="AB291" t="b">
        <f t="shared" si="69"/>
        <v>1</v>
      </c>
      <c r="AC291">
        <v>3</v>
      </c>
      <c r="AD291" t="str">
        <f>VLOOKUP(C291,'Feedstock source'!$A$1:$B$8,2,FALSE)</f>
        <v>sludge</v>
      </c>
      <c r="AE291" t="str">
        <f>VLOOKUP($F291,'PAHs abbreviations'!$A$2:$B$17,2,FALSE)</f>
        <v>B(a)A</v>
      </c>
    </row>
    <row r="292" spans="1:31">
      <c r="A292" t="s">
        <v>273</v>
      </c>
      <c r="B292" t="s">
        <v>273</v>
      </c>
      <c r="C292" t="s">
        <v>138</v>
      </c>
      <c r="D292">
        <v>760</v>
      </c>
      <c r="E292" s="1" t="s">
        <v>23</v>
      </c>
      <c r="F292" t="s">
        <v>56</v>
      </c>
      <c r="G292" s="1" t="s">
        <v>46</v>
      </c>
      <c r="H292" s="3">
        <v>41</v>
      </c>
      <c r="I292" s="3">
        <f t="shared" si="63"/>
        <v>123</v>
      </c>
      <c r="J292" s="3">
        <f t="shared" si="71"/>
        <v>123</v>
      </c>
      <c r="K292" t="str">
        <f t="shared" si="64"/>
        <v>ng/sample</v>
      </c>
      <c r="L292" s="3" t="s">
        <v>26</v>
      </c>
      <c r="M292" s="3" t="s">
        <v>26</v>
      </c>
      <c r="N292" s="3" t="s">
        <v>26</v>
      </c>
      <c r="O292" s="1" t="s">
        <v>169</v>
      </c>
      <c r="P292" s="1" t="s">
        <v>175</v>
      </c>
      <c r="Q292" s="1" t="s">
        <v>175</v>
      </c>
      <c r="R292" t="b">
        <f>IF(COUNTIF(carcinogens!$A$2:$A$35,F292),TRUE,FALSE)</f>
        <v>1</v>
      </c>
      <c r="S292" t="b">
        <f t="shared" si="70"/>
        <v>0</v>
      </c>
      <c r="T292" t="b">
        <f t="shared" si="72"/>
        <v>0</v>
      </c>
      <c r="U292" s="3">
        <f t="shared" si="65"/>
        <v>0</v>
      </c>
      <c r="V292" s="3">
        <f t="shared" si="73"/>
        <v>0</v>
      </c>
      <c r="W292" s="3">
        <f t="shared" si="74"/>
        <v>0</v>
      </c>
      <c r="X292" s="3">
        <f t="shared" si="66"/>
        <v>0</v>
      </c>
      <c r="Y292" s="3">
        <v>0</v>
      </c>
      <c r="Z292" s="3">
        <f t="shared" si="67"/>
        <v>123</v>
      </c>
      <c r="AA292" s="3">
        <f t="shared" si="68"/>
        <v>0.123</v>
      </c>
      <c r="AB292" t="b">
        <f t="shared" si="69"/>
        <v>1</v>
      </c>
      <c r="AC292">
        <v>3</v>
      </c>
      <c r="AD292" t="str">
        <f>VLOOKUP(C292,'Feedstock source'!$A$1:$B$8,2,FALSE)</f>
        <v>sludge</v>
      </c>
      <c r="AE292" t="str">
        <f>VLOOKUP($F292,'PAHs abbreviations'!$A$2:$B$17,2,FALSE)</f>
        <v>Cry</v>
      </c>
    </row>
    <row r="293" spans="1:31">
      <c r="A293" t="s">
        <v>273</v>
      </c>
      <c r="B293" t="s">
        <v>273</v>
      </c>
      <c r="C293" t="s">
        <v>138</v>
      </c>
      <c r="D293">
        <v>760</v>
      </c>
      <c r="E293" s="1" t="s">
        <v>23</v>
      </c>
      <c r="F293" t="s">
        <v>57</v>
      </c>
      <c r="G293" s="1" t="s">
        <v>46</v>
      </c>
      <c r="H293" s="3">
        <v>3.2</v>
      </c>
      <c r="I293" s="3">
        <f t="shared" si="63"/>
        <v>9.6000000000000014</v>
      </c>
      <c r="J293" s="3">
        <f t="shared" si="71"/>
        <v>9.6000000000000014</v>
      </c>
      <c r="K293" t="str">
        <f t="shared" si="64"/>
        <v>ng/sample</v>
      </c>
      <c r="L293" s="3" t="s">
        <v>26</v>
      </c>
      <c r="M293" s="3" t="s">
        <v>26</v>
      </c>
      <c r="N293" s="3" t="s">
        <v>26</v>
      </c>
      <c r="O293" s="1" t="s">
        <v>169</v>
      </c>
      <c r="P293" s="1" t="s">
        <v>175</v>
      </c>
      <c r="Q293" s="1" t="s">
        <v>175</v>
      </c>
      <c r="R293" t="b">
        <f>IF(COUNTIF(carcinogens!$A$2:$A$35,F293),TRUE,FALSE)</f>
        <v>1</v>
      </c>
      <c r="S293" t="b">
        <f t="shared" si="70"/>
        <v>0</v>
      </c>
      <c r="T293" t="b">
        <f t="shared" si="72"/>
        <v>0</v>
      </c>
      <c r="U293" s="3">
        <f t="shared" si="65"/>
        <v>0</v>
      </c>
      <c r="V293" s="3">
        <f t="shared" si="73"/>
        <v>0</v>
      </c>
      <c r="W293" s="3">
        <f t="shared" si="74"/>
        <v>0</v>
      </c>
      <c r="X293" s="3">
        <f t="shared" si="66"/>
        <v>0</v>
      </c>
      <c r="Y293" s="3">
        <v>0</v>
      </c>
      <c r="Z293" s="3">
        <f t="shared" si="67"/>
        <v>9.6000000000000014</v>
      </c>
      <c r="AA293" s="3">
        <f t="shared" si="68"/>
        <v>9.6000000000000009E-3</v>
      </c>
      <c r="AB293" t="b">
        <f t="shared" si="69"/>
        <v>1</v>
      </c>
      <c r="AC293">
        <v>3</v>
      </c>
      <c r="AD293" t="str">
        <f>VLOOKUP(C293,'Feedstock source'!$A$1:$B$8,2,FALSE)</f>
        <v>sludge</v>
      </c>
      <c r="AE293" t="str">
        <f>VLOOKUP($F293,'PAHs abbreviations'!$A$2:$B$17,2,FALSE)</f>
        <v>B(b)F</v>
      </c>
    </row>
    <row r="294" spans="1:31">
      <c r="A294" t="s">
        <v>273</v>
      </c>
      <c r="B294" t="s">
        <v>273</v>
      </c>
      <c r="C294" t="s">
        <v>138</v>
      </c>
      <c r="D294">
        <v>760</v>
      </c>
      <c r="E294" s="1" t="s">
        <v>23</v>
      </c>
      <c r="F294" t="s">
        <v>58</v>
      </c>
      <c r="G294" s="1" t="s">
        <v>46</v>
      </c>
      <c r="H294" s="3" t="s">
        <v>28</v>
      </c>
      <c r="I294" s="3" t="str">
        <f t="shared" si="63"/>
        <v>&lt; 2</v>
      </c>
      <c r="J294" s="3" t="str">
        <f t="shared" si="71"/>
        <v>&lt; 2</v>
      </c>
      <c r="K294" t="str">
        <f t="shared" si="64"/>
        <v>ng/sample</v>
      </c>
      <c r="L294" s="3" t="s">
        <v>26</v>
      </c>
      <c r="M294" s="3" t="s">
        <v>26</v>
      </c>
      <c r="N294" s="3" t="s">
        <v>26</v>
      </c>
      <c r="O294" s="1" t="s">
        <v>169</v>
      </c>
      <c r="P294" s="1" t="s">
        <v>175</v>
      </c>
      <c r="Q294" s="1" t="s">
        <v>175</v>
      </c>
      <c r="R294" t="b">
        <f>IF(COUNTIF(carcinogens!$A$2:$A$35,F294),TRUE,FALSE)</f>
        <v>1</v>
      </c>
      <c r="S294" t="b">
        <f t="shared" si="70"/>
        <v>1</v>
      </c>
      <c r="T294" t="b">
        <f t="shared" si="72"/>
        <v>1</v>
      </c>
      <c r="U294" s="3">
        <f t="shared" si="65"/>
        <v>0</v>
      </c>
      <c r="V294" s="3">
        <f t="shared" si="73"/>
        <v>0</v>
      </c>
      <c r="W294" s="3">
        <f t="shared" si="74"/>
        <v>0</v>
      </c>
      <c r="X294" s="3">
        <f t="shared" si="66"/>
        <v>0</v>
      </c>
      <c r="Y294" s="3">
        <v>0</v>
      </c>
      <c r="Z294" s="3">
        <f t="shared" si="67"/>
        <v>0</v>
      </c>
      <c r="AA294" s="3">
        <f t="shared" si="68"/>
        <v>0</v>
      </c>
      <c r="AB294" t="b">
        <f t="shared" si="69"/>
        <v>1</v>
      </c>
      <c r="AC294">
        <v>3</v>
      </c>
      <c r="AD294" t="str">
        <f>VLOOKUP(C294,'Feedstock source'!$A$1:$B$8,2,FALSE)</f>
        <v>sludge</v>
      </c>
      <c r="AE294" t="str">
        <f>VLOOKUP($F294,'PAHs abbreviations'!$A$2:$B$17,2,FALSE)</f>
        <v>B(k)F</v>
      </c>
    </row>
    <row r="295" spans="1:31">
      <c r="A295" t="s">
        <v>273</v>
      </c>
      <c r="B295" t="s">
        <v>273</v>
      </c>
      <c r="C295" t="s">
        <v>138</v>
      </c>
      <c r="D295">
        <v>760</v>
      </c>
      <c r="E295" s="1" t="s">
        <v>23</v>
      </c>
      <c r="F295" t="s">
        <v>59</v>
      </c>
      <c r="G295" s="1" t="s">
        <v>46</v>
      </c>
      <c r="H295" s="3" t="s">
        <v>36</v>
      </c>
      <c r="I295" s="3" t="str">
        <f t="shared" si="63"/>
        <v>&lt;1</v>
      </c>
      <c r="J295" s="3" t="str">
        <f t="shared" ref="J295:J298" si="75">I295</f>
        <v>&lt;1</v>
      </c>
      <c r="K295" t="str">
        <f t="shared" si="64"/>
        <v>ng/sample</v>
      </c>
      <c r="L295" s="3" t="s">
        <v>26</v>
      </c>
      <c r="M295" s="3" t="s">
        <v>26</v>
      </c>
      <c r="N295" s="3" t="s">
        <v>26</v>
      </c>
      <c r="O295" s="1" t="s">
        <v>169</v>
      </c>
      <c r="P295" s="1" t="s">
        <v>175</v>
      </c>
      <c r="Q295" s="1" t="s">
        <v>175</v>
      </c>
      <c r="R295" t="b">
        <f>IF(COUNTIF(carcinogens!$A$2:$A$35,F295),TRUE,FALSE)</f>
        <v>1</v>
      </c>
      <c r="S295" t="b">
        <f t="shared" si="70"/>
        <v>1</v>
      </c>
      <c r="T295" t="b">
        <f t="shared" si="72"/>
        <v>1</v>
      </c>
      <c r="U295" s="3">
        <f t="shared" si="65"/>
        <v>0</v>
      </c>
      <c r="V295" s="3">
        <f t="shared" si="73"/>
        <v>0</v>
      </c>
      <c r="W295" s="3">
        <f t="shared" si="74"/>
        <v>0</v>
      </c>
      <c r="X295" s="3">
        <f t="shared" si="66"/>
        <v>0</v>
      </c>
      <c r="Y295" s="3">
        <v>0</v>
      </c>
      <c r="Z295" s="3">
        <f t="shared" si="67"/>
        <v>0</v>
      </c>
      <c r="AA295" s="3">
        <f t="shared" si="68"/>
        <v>0</v>
      </c>
      <c r="AB295" t="b">
        <f t="shared" si="69"/>
        <v>1</v>
      </c>
      <c r="AC295">
        <v>3</v>
      </c>
      <c r="AD295" t="str">
        <f>VLOOKUP(C295,'Feedstock source'!$A$1:$B$8,2,FALSE)</f>
        <v>sludge</v>
      </c>
      <c r="AE295" t="str">
        <f>VLOOKUP($F295,'PAHs abbreviations'!$A$2:$B$17,2,FALSE)</f>
        <v>B(a)P</v>
      </c>
    </row>
    <row r="296" spans="1:31">
      <c r="A296" t="s">
        <v>273</v>
      </c>
      <c r="B296" t="s">
        <v>273</v>
      </c>
      <c r="C296" t="s">
        <v>138</v>
      </c>
      <c r="D296">
        <v>760</v>
      </c>
      <c r="E296" s="1" t="s">
        <v>23</v>
      </c>
      <c r="F296" t="s">
        <v>60</v>
      </c>
      <c r="G296" s="1" t="s">
        <v>46</v>
      </c>
      <c r="H296" s="3" t="s">
        <v>36</v>
      </c>
      <c r="I296" s="3" t="str">
        <f t="shared" si="63"/>
        <v>&lt;1</v>
      </c>
      <c r="J296" s="3" t="str">
        <f t="shared" si="75"/>
        <v>&lt;1</v>
      </c>
      <c r="K296" t="str">
        <f t="shared" si="64"/>
        <v>ng/sample</v>
      </c>
      <c r="L296" s="3" t="s">
        <v>26</v>
      </c>
      <c r="M296" s="3" t="s">
        <v>26</v>
      </c>
      <c r="N296" s="3" t="s">
        <v>26</v>
      </c>
      <c r="O296" s="1" t="s">
        <v>169</v>
      </c>
      <c r="P296" s="1" t="s">
        <v>175</v>
      </c>
      <c r="Q296" s="1" t="s">
        <v>175</v>
      </c>
      <c r="R296" t="b">
        <f>IF(COUNTIF(carcinogens!$A$2:$A$35,F296),TRUE,FALSE)</f>
        <v>1</v>
      </c>
      <c r="S296" t="b">
        <f t="shared" si="70"/>
        <v>1</v>
      </c>
      <c r="T296" t="b">
        <f t="shared" si="72"/>
        <v>1</v>
      </c>
      <c r="U296" s="3">
        <f t="shared" si="65"/>
        <v>0</v>
      </c>
      <c r="V296" s="3">
        <f t="shared" si="73"/>
        <v>0</v>
      </c>
      <c r="W296" s="3">
        <f t="shared" si="74"/>
        <v>0</v>
      </c>
      <c r="X296" s="3">
        <f t="shared" si="66"/>
        <v>0</v>
      </c>
      <c r="Y296" s="3">
        <v>0</v>
      </c>
      <c r="Z296" s="3">
        <f t="shared" si="67"/>
        <v>0</v>
      </c>
      <c r="AA296" s="3">
        <f t="shared" si="68"/>
        <v>0</v>
      </c>
      <c r="AB296" t="b">
        <f t="shared" si="69"/>
        <v>1</v>
      </c>
      <c r="AC296">
        <v>3</v>
      </c>
      <c r="AD296" t="str">
        <f>VLOOKUP(C296,'Feedstock source'!$A$1:$B$8,2,FALSE)</f>
        <v>sludge</v>
      </c>
      <c r="AE296" t="str">
        <f>VLOOKUP($F296,'PAHs abbreviations'!$A$2:$B$17,2,FALSE)</f>
        <v>IP</v>
      </c>
    </row>
    <row r="297" spans="1:31">
      <c r="A297" t="s">
        <v>273</v>
      </c>
      <c r="B297" t="s">
        <v>273</v>
      </c>
      <c r="C297" t="s">
        <v>138</v>
      </c>
      <c r="D297">
        <v>760</v>
      </c>
      <c r="E297" s="1" t="s">
        <v>23</v>
      </c>
      <c r="F297" t="s">
        <v>61</v>
      </c>
      <c r="G297" s="1" t="s">
        <v>46</v>
      </c>
      <c r="H297" s="3" t="s">
        <v>26</v>
      </c>
      <c r="I297" s="3" t="str">
        <f t="shared" si="63"/>
        <v>&lt; 1</v>
      </c>
      <c r="J297" s="3" t="str">
        <f t="shared" si="75"/>
        <v>&lt; 1</v>
      </c>
      <c r="K297" t="str">
        <f t="shared" si="64"/>
        <v>ng/sample</v>
      </c>
      <c r="L297" s="3" t="s">
        <v>26</v>
      </c>
      <c r="M297" s="3" t="s">
        <v>26</v>
      </c>
      <c r="N297" s="3" t="s">
        <v>26</v>
      </c>
      <c r="O297" s="1" t="s">
        <v>169</v>
      </c>
      <c r="P297" s="1" t="s">
        <v>175</v>
      </c>
      <c r="Q297" s="1" t="s">
        <v>175</v>
      </c>
      <c r="R297" t="b">
        <f>IF(COUNTIF(carcinogens!$A$2:$A$35,F297),TRUE,FALSE)</f>
        <v>1</v>
      </c>
      <c r="S297" t="b">
        <f t="shared" si="70"/>
        <v>1</v>
      </c>
      <c r="T297" t="b">
        <f t="shared" si="72"/>
        <v>1</v>
      </c>
      <c r="U297" s="3">
        <f t="shared" si="65"/>
        <v>0</v>
      </c>
      <c r="V297" s="3">
        <f t="shared" si="73"/>
        <v>0</v>
      </c>
      <c r="W297" s="3">
        <f t="shared" si="74"/>
        <v>0</v>
      </c>
      <c r="X297" s="3">
        <f t="shared" si="66"/>
        <v>0</v>
      </c>
      <c r="Y297" s="3">
        <v>0</v>
      </c>
      <c r="Z297" s="3">
        <f t="shared" si="67"/>
        <v>0</v>
      </c>
      <c r="AA297" s="3">
        <f t="shared" si="68"/>
        <v>0</v>
      </c>
      <c r="AB297" t="b">
        <f t="shared" si="69"/>
        <v>1</v>
      </c>
      <c r="AC297">
        <v>3</v>
      </c>
      <c r="AD297" t="str">
        <f>VLOOKUP(C297,'Feedstock source'!$A$1:$B$8,2,FALSE)</f>
        <v>sludge</v>
      </c>
      <c r="AE297" t="str">
        <f>VLOOKUP($F297,'PAHs abbreviations'!$A$2:$B$17,2,FALSE)</f>
        <v>B(ghi)P</v>
      </c>
    </row>
    <row r="298" spans="1:31">
      <c r="A298" t="s">
        <v>273</v>
      </c>
      <c r="B298" t="s">
        <v>273</v>
      </c>
      <c r="C298" t="s">
        <v>138</v>
      </c>
      <c r="D298">
        <v>760</v>
      </c>
      <c r="E298" s="1" t="s">
        <v>23</v>
      </c>
      <c r="F298" t="s">
        <v>62</v>
      </c>
      <c r="G298" s="1" t="s">
        <v>46</v>
      </c>
      <c r="H298" s="3" t="s">
        <v>26</v>
      </c>
      <c r="I298" s="3" t="str">
        <f t="shared" si="63"/>
        <v>&lt; 1</v>
      </c>
      <c r="J298" s="3" t="str">
        <f t="shared" si="75"/>
        <v>&lt; 1</v>
      </c>
      <c r="K298" t="str">
        <f t="shared" si="64"/>
        <v>ng/sample</v>
      </c>
      <c r="L298" s="3" t="s">
        <v>26</v>
      </c>
      <c r="M298" s="3" t="s">
        <v>26</v>
      </c>
      <c r="N298" s="3" t="s">
        <v>26</v>
      </c>
      <c r="O298" s="1" t="s">
        <v>169</v>
      </c>
      <c r="P298" s="1" t="s">
        <v>175</v>
      </c>
      <c r="Q298" s="1" t="s">
        <v>175</v>
      </c>
      <c r="R298" t="b">
        <f>IF(COUNTIF(carcinogens!$A$2:$A$35,F298),TRUE,FALSE)</f>
        <v>1</v>
      </c>
      <c r="S298" t="b">
        <f t="shared" si="70"/>
        <v>1</v>
      </c>
      <c r="T298" t="b">
        <f t="shared" si="72"/>
        <v>1</v>
      </c>
      <c r="U298" s="3">
        <f t="shared" si="65"/>
        <v>0</v>
      </c>
      <c r="V298" s="3">
        <f t="shared" si="73"/>
        <v>0</v>
      </c>
      <c r="W298" s="3">
        <f t="shared" si="74"/>
        <v>0</v>
      </c>
      <c r="X298" s="3">
        <f t="shared" si="66"/>
        <v>0</v>
      </c>
      <c r="Y298" s="3">
        <v>0</v>
      </c>
      <c r="Z298" s="3">
        <f t="shared" si="67"/>
        <v>0</v>
      </c>
      <c r="AA298" s="3">
        <f t="shared" si="68"/>
        <v>0</v>
      </c>
      <c r="AB298" t="b">
        <f t="shared" si="69"/>
        <v>1</v>
      </c>
      <c r="AC298">
        <v>3</v>
      </c>
      <c r="AD298" t="str">
        <f>VLOOKUP(C298,'Feedstock source'!$A$1:$B$8,2,FALSE)</f>
        <v>sludge</v>
      </c>
      <c r="AE298" t="str">
        <f>VLOOKUP($F298,'PAHs abbreviations'!$A$2:$B$17,2,FALSE)</f>
        <v>DB(ah)A</v>
      </c>
    </row>
  </sheetData>
  <autoFilter ref="A1:AE298" xr:uid="{00000000-0001-0000-0500-000000000000}">
    <sortState xmlns:xlrd2="http://schemas.microsoft.com/office/spreadsheetml/2017/richdata2" ref="A2:AE298">
      <sortCondition ref="A1:A298"/>
    </sortState>
  </autoFilter>
  <phoneticPr fontId="2" type="noConversion"/>
  <pageMargins left="0.78740157499999996" right="0.78740157499999996" top="0.984251969" bottom="0.984251969" header="0.4921259845" footer="0.4921259845"/>
  <pageSetup paperSize="9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pageSetUpPr fitToPage="1"/>
  </sheetPr>
  <dimension ref="A1:AE508"/>
  <sheetViews>
    <sheetView topLeftCell="A133" zoomScaleNormal="100" workbookViewId="0">
      <pane xSplit="1" topLeftCell="B1" activePane="topRight" state="frozen"/>
      <selection pane="topRight" activeCell="D429" sqref="D429:D444"/>
    </sheetView>
  </sheetViews>
  <sheetFormatPr defaultColWidth="11.5703125" defaultRowHeight="12.75"/>
  <cols>
    <col min="1" max="1" width="24.85546875" customWidth="1"/>
    <col min="2" max="2" width="19.5703125" bestFit="1" customWidth="1"/>
    <col min="3" max="3" width="14" customWidth="1"/>
    <col min="4" max="4" width="13.140625" customWidth="1"/>
    <col min="5" max="5" width="12.7109375" customWidth="1"/>
    <col min="6" max="6" width="23.140625" customWidth="1"/>
    <col min="7" max="8" width="12.7109375" customWidth="1"/>
    <col min="9" max="10" width="12.7109375" style="3" customWidth="1"/>
    <col min="11" max="11" width="12.7109375" customWidth="1"/>
    <col min="12" max="14" width="12.7109375" style="3" customWidth="1"/>
    <col min="15" max="20" width="12.7109375" customWidth="1"/>
    <col min="21" max="27" width="12.7109375" style="3" customWidth="1"/>
    <col min="28" max="32" width="12.7109375" customWidth="1"/>
  </cols>
  <sheetData>
    <row r="1" spans="1:31">
      <c r="A1" t="s">
        <v>67</v>
      </c>
      <c r="B1" t="s">
        <v>121</v>
      </c>
      <c r="C1" t="s">
        <v>74</v>
      </c>
      <c r="D1" t="s">
        <v>120</v>
      </c>
      <c r="E1" t="s">
        <v>73</v>
      </c>
      <c r="F1" t="s">
        <v>69</v>
      </c>
      <c r="G1" t="s">
        <v>75</v>
      </c>
      <c r="H1" t="s">
        <v>191</v>
      </c>
      <c r="I1" s="3" t="s">
        <v>70</v>
      </c>
      <c r="J1" s="3" t="s">
        <v>181</v>
      </c>
      <c r="K1" s="1" t="s">
        <v>78</v>
      </c>
      <c r="L1" s="3" t="s">
        <v>166</v>
      </c>
      <c r="M1" s="3" t="s">
        <v>167</v>
      </c>
      <c r="N1" s="3" t="s">
        <v>168</v>
      </c>
      <c r="O1" s="1" t="s">
        <v>139</v>
      </c>
      <c r="P1" s="1" t="s">
        <v>173</v>
      </c>
      <c r="Q1" s="1" t="s">
        <v>218</v>
      </c>
      <c r="R1" s="1" t="s">
        <v>179</v>
      </c>
      <c r="S1" s="2" t="s">
        <v>180</v>
      </c>
      <c r="T1" s="2" t="s">
        <v>187</v>
      </c>
      <c r="U1" s="8" t="s">
        <v>184</v>
      </c>
      <c r="V1" s="8" t="s">
        <v>185</v>
      </c>
      <c r="W1" s="8" t="s">
        <v>186</v>
      </c>
      <c r="X1" s="9" t="s">
        <v>215</v>
      </c>
      <c r="Y1" s="9" t="s">
        <v>216</v>
      </c>
      <c r="Z1" s="9" t="s">
        <v>217</v>
      </c>
      <c r="AA1" s="9" t="s">
        <v>270</v>
      </c>
      <c r="AB1" s="1" t="s">
        <v>183</v>
      </c>
      <c r="AC1" s="2" t="s">
        <v>192</v>
      </c>
      <c r="AD1" s="2" t="s">
        <v>193</v>
      </c>
      <c r="AE1" s="4" t="s">
        <v>212</v>
      </c>
    </row>
    <row r="2" spans="1:31">
      <c r="A2" t="s">
        <v>275</v>
      </c>
      <c r="B2" t="s">
        <v>275</v>
      </c>
      <c r="C2" t="s">
        <v>136</v>
      </c>
      <c r="D2">
        <v>530</v>
      </c>
      <c r="E2" s="1" t="s">
        <v>22</v>
      </c>
      <c r="F2" t="s">
        <v>47</v>
      </c>
      <c r="G2" s="1" t="s">
        <v>46</v>
      </c>
      <c r="H2">
        <v>9.1999999999999904</v>
      </c>
      <c r="I2" s="3">
        <f t="shared" ref="I2:I65" si="0">IF(ISNUMBER(H2),H2*2,H2)</f>
        <v>18.399999999999981</v>
      </c>
      <c r="J2" s="3">
        <f t="shared" ref="J2:J33" si="1">I2</f>
        <v>18.399999999999981</v>
      </c>
      <c r="K2" t="str">
        <f t="shared" ref="K2:K65" si="2">IF(G2="PAH","ng/sample","pg/sample")</f>
        <v>ng/sample</v>
      </c>
      <c r="L2" s="3">
        <v>2.5</v>
      </c>
      <c r="M2" s="3">
        <v>7.3</v>
      </c>
      <c r="N2" s="3">
        <v>6</v>
      </c>
      <c r="O2" s="1" t="s">
        <v>172</v>
      </c>
      <c r="P2" s="1" t="s">
        <v>174</v>
      </c>
      <c r="Q2" s="1" t="s">
        <v>175</v>
      </c>
      <c r="R2" t="b">
        <f>IF(COUNTIF(carcinogens!$A$2:$A$35,F2),TRUE,FALSE)</f>
        <v>0</v>
      </c>
      <c r="S2" t="b">
        <f t="shared" ref="S2:S65" si="3">IF(ISNUMBER(I2),FALSE,TRUE)</f>
        <v>0</v>
      </c>
      <c r="T2" t="b">
        <f t="shared" ref="T2:T33" si="4">IF(ISNUMBER(I2),FALSE,TRUE)</f>
        <v>0</v>
      </c>
      <c r="U2" s="3">
        <f t="shared" ref="U2:U49" si="5">IF(ISNUMBER(L2),L2,0)</f>
        <v>2.5</v>
      </c>
      <c r="V2" s="3">
        <f t="shared" ref="V2:V49" si="6">IF(ISNUMBER(M2),M2,0)</f>
        <v>7.3</v>
      </c>
      <c r="W2" s="3">
        <f t="shared" ref="W2:W49" si="7">IF(ISNUMBER(N2),N2,0)</f>
        <v>6</v>
      </c>
      <c r="X2" s="3">
        <f t="shared" ref="X2:X65" si="8">AVERAGE(U2:W2)</f>
        <v>5.2666666666666666</v>
      </c>
      <c r="Y2" s="3">
        <v>0</v>
      </c>
      <c r="Z2" s="3">
        <f t="shared" ref="Z2:Z65" si="9">IF(ISNUMBER(I2),I2-X2,0)</f>
        <v>13.133333333333315</v>
      </c>
      <c r="AA2" s="3">
        <f t="shared" ref="AA2:AA65" si="10">Z2/1000</f>
        <v>1.3133333333333315E-2</v>
      </c>
      <c r="AB2" t="b">
        <f t="shared" ref="AB2:AB65" si="11">IF(ISNUMBER(L2),FALSE,TRUE)</f>
        <v>0</v>
      </c>
      <c r="AC2">
        <v>3</v>
      </c>
      <c r="AD2" t="str">
        <f>VLOOKUP(C2,'Feedstock source'!$A$1:$B$8,2,FALSE)</f>
        <v>wood</v>
      </c>
      <c r="AE2" t="str">
        <f>VLOOKUP($F2,'PAHs abbreviations'!$A$2:$B$17,2,FALSE)</f>
        <v>Nap</v>
      </c>
    </row>
    <row r="3" spans="1:31">
      <c r="A3" t="s">
        <v>275</v>
      </c>
      <c r="B3" t="s">
        <v>275</v>
      </c>
      <c r="C3" t="s">
        <v>136</v>
      </c>
      <c r="D3">
        <v>530</v>
      </c>
      <c r="E3" s="1" t="s">
        <v>22</v>
      </c>
      <c r="F3" t="s">
        <v>49</v>
      </c>
      <c r="G3" s="1" t="s">
        <v>46</v>
      </c>
      <c r="H3" t="s">
        <v>28</v>
      </c>
      <c r="I3" s="3" t="str">
        <f t="shared" si="0"/>
        <v>&lt; 2</v>
      </c>
      <c r="J3" s="3" t="str">
        <f t="shared" si="1"/>
        <v>&lt; 2</v>
      </c>
      <c r="K3" t="str">
        <f t="shared" si="2"/>
        <v>ng/sample</v>
      </c>
      <c r="L3" s="3" t="s">
        <v>28</v>
      </c>
      <c r="M3" s="3" t="s">
        <v>28</v>
      </c>
      <c r="N3" s="3" t="s">
        <v>28</v>
      </c>
      <c r="O3" s="1" t="s">
        <v>172</v>
      </c>
      <c r="P3" s="1" t="s">
        <v>174</v>
      </c>
      <c r="Q3" s="1" t="s">
        <v>175</v>
      </c>
      <c r="R3" t="b">
        <f>IF(COUNTIF(carcinogens!$A$2:$A$35,F3),TRUE,FALSE)</f>
        <v>0</v>
      </c>
      <c r="S3" t="b">
        <f t="shared" si="3"/>
        <v>1</v>
      </c>
      <c r="T3" t="b">
        <f t="shared" si="4"/>
        <v>1</v>
      </c>
      <c r="U3" s="3">
        <f t="shared" si="5"/>
        <v>0</v>
      </c>
      <c r="V3" s="3">
        <f t="shared" si="6"/>
        <v>0</v>
      </c>
      <c r="W3" s="3">
        <f t="shared" si="7"/>
        <v>0</v>
      </c>
      <c r="X3" s="3">
        <f t="shared" si="8"/>
        <v>0</v>
      </c>
      <c r="Y3" s="3">
        <v>0</v>
      </c>
      <c r="Z3" s="3">
        <f t="shared" si="9"/>
        <v>0</v>
      </c>
      <c r="AA3" s="3">
        <f t="shared" si="10"/>
        <v>0</v>
      </c>
      <c r="AB3" t="b">
        <f t="shared" si="11"/>
        <v>1</v>
      </c>
      <c r="AC3">
        <v>3</v>
      </c>
      <c r="AD3" t="str">
        <f>VLOOKUP(C3,'Feedstock source'!$A$1:$B$8,2,FALSE)</f>
        <v>wood</v>
      </c>
      <c r="AE3" t="str">
        <f>VLOOKUP($F3,'PAHs abbreviations'!$A$2:$B$17,2,FALSE)</f>
        <v>Ace</v>
      </c>
    </row>
    <row r="4" spans="1:31">
      <c r="A4" t="s">
        <v>275</v>
      </c>
      <c r="B4" t="s">
        <v>275</v>
      </c>
      <c r="C4" t="s">
        <v>136</v>
      </c>
      <c r="D4">
        <v>530</v>
      </c>
      <c r="E4" s="1" t="s">
        <v>22</v>
      </c>
      <c r="F4" t="s">
        <v>48</v>
      </c>
      <c r="G4" s="1" t="s">
        <v>46</v>
      </c>
      <c r="H4">
        <v>13</v>
      </c>
      <c r="I4" s="3">
        <f t="shared" si="0"/>
        <v>26</v>
      </c>
      <c r="J4" s="3">
        <f t="shared" si="1"/>
        <v>26</v>
      </c>
      <c r="K4" t="str">
        <f t="shared" si="2"/>
        <v>ng/sample</v>
      </c>
      <c r="L4" s="3" t="s">
        <v>28</v>
      </c>
      <c r="M4" s="3" t="s">
        <v>28</v>
      </c>
      <c r="N4" s="3" t="s">
        <v>28</v>
      </c>
      <c r="O4" s="1" t="s">
        <v>172</v>
      </c>
      <c r="P4" s="1" t="s">
        <v>174</v>
      </c>
      <c r="Q4" s="1" t="s">
        <v>175</v>
      </c>
      <c r="R4" t="b">
        <f>IF(COUNTIF(carcinogens!$A$2:$A$35,F4),TRUE,FALSE)</f>
        <v>0</v>
      </c>
      <c r="S4" t="b">
        <f t="shared" si="3"/>
        <v>0</v>
      </c>
      <c r="T4" t="b">
        <f t="shared" si="4"/>
        <v>0</v>
      </c>
      <c r="U4" s="3">
        <f t="shared" si="5"/>
        <v>0</v>
      </c>
      <c r="V4" s="3">
        <f t="shared" si="6"/>
        <v>0</v>
      </c>
      <c r="W4" s="3">
        <f t="shared" si="7"/>
        <v>0</v>
      </c>
      <c r="X4" s="3">
        <f t="shared" si="8"/>
        <v>0</v>
      </c>
      <c r="Y4" s="3">
        <v>0</v>
      </c>
      <c r="Z4" s="3">
        <f t="shared" si="9"/>
        <v>26</v>
      </c>
      <c r="AA4" s="3">
        <f t="shared" si="10"/>
        <v>2.5999999999999999E-2</v>
      </c>
      <c r="AB4" t="b">
        <f t="shared" si="11"/>
        <v>1</v>
      </c>
      <c r="AC4">
        <v>3</v>
      </c>
      <c r="AD4" t="str">
        <f>VLOOKUP(C4,'Feedstock source'!$A$1:$B$8,2,FALSE)</f>
        <v>wood</v>
      </c>
      <c r="AE4" t="str">
        <f>VLOOKUP($F4,'PAHs abbreviations'!$A$2:$B$17,2,FALSE)</f>
        <v>Acy</v>
      </c>
    </row>
    <row r="5" spans="1:31">
      <c r="A5" t="s">
        <v>275</v>
      </c>
      <c r="B5" t="s">
        <v>275</v>
      </c>
      <c r="C5" t="s">
        <v>136</v>
      </c>
      <c r="D5">
        <v>530</v>
      </c>
      <c r="E5" s="1" t="s">
        <v>22</v>
      </c>
      <c r="F5" t="s">
        <v>52</v>
      </c>
      <c r="G5" s="1" t="s">
        <v>46</v>
      </c>
      <c r="H5" t="s">
        <v>26</v>
      </c>
      <c r="I5" s="3" t="str">
        <f t="shared" si="0"/>
        <v>&lt; 1</v>
      </c>
      <c r="J5" s="3" t="str">
        <f t="shared" si="1"/>
        <v>&lt; 1</v>
      </c>
      <c r="K5" t="str">
        <f t="shared" si="2"/>
        <v>ng/sample</v>
      </c>
      <c r="L5" s="3" t="s">
        <v>26</v>
      </c>
      <c r="M5" s="3" t="s">
        <v>26</v>
      </c>
      <c r="N5" s="3" t="s">
        <v>26</v>
      </c>
      <c r="O5" s="1" t="s">
        <v>172</v>
      </c>
      <c r="P5" s="1" t="s">
        <v>174</v>
      </c>
      <c r="Q5" s="1" t="s">
        <v>175</v>
      </c>
      <c r="R5" t="b">
        <f>IF(COUNTIF(carcinogens!$A$2:$A$35,F5),TRUE,FALSE)</f>
        <v>0</v>
      </c>
      <c r="S5" t="b">
        <f t="shared" si="3"/>
        <v>1</v>
      </c>
      <c r="T5" t="b">
        <f t="shared" si="4"/>
        <v>1</v>
      </c>
      <c r="U5" s="3">
        <f t="shared" si="5"/>
        <v>0</v>
      </c>
      <c r="V5" s="3">
        <f t="shared" si="6"/>
        <v>0</v>
      </c>
      <c r="W5" s="3">
        <f t="shared" si="7"/>
        <v>0</v>
      </c>
      <c r="X5" s="3">
        <f t="shared" si="8"/>
        <v>0</v>
      </c>
      <c r="Y5" s="3">
        <v>0</v>
      </c>
      <c r="Z5" s="3">
        <f t="shared" si="9"/>
        <v>0</v>
      </c>
      <c r="AA5" s="3">
        <f t="shared" si="10"/>
        <v>0</v>
      </c>
      <c r="AB5" t="b">
        <f t="shared" si="11"/>
        <v>1</v>
      </c>
      <c r="AC5">
        <v>3</v>
      </c>
      <c r="AD5" t="str">
        <f>VLOOKUP(C5,'Feedstock source'!$A$1:$B$8,2,FALSE)</f>
        <v>wood</v>
      </c>
      <c r="AE5" t="str">
        <f>VLOOKUP($F5,'PAHs abbreviations'!$A$2:$B$17,2,FALSE)</f>
        <v>Ant</v>
      </c>
    </row>
    <row r="6" spans="1:31">
      <c r="A6" t="s">
        <v>275</v>
      </c>
      <c r="B6" t="s">
        <v>275</v>
      </c>
      <c r="C6" t="s">
        <v>136</v>
      </c>
      <c r="D6">
        <v>530</v>
      </c>
      <c r="E6" s="1" t="s">
        <v>22</v>
      </c>
      <c r="F6" t="s">
        <v>55</v>
      </c>
      <c r="G6" s="1" t="s">
        <v>46</v>
      </c>
      <c r="H6" t="s">
        <v>26</v>
      </c>
      <c r="I6" s="3" t="str">
        <f t="shared" si="0"/>
        <v>&lt; 1</v>
      </c>
      <c r="J6" s="3" t="str">
        <f t="shared" si="1"/>
        <v>&lt; 1</v>
      </c>
      <c r="K6" t="str">
        <f t="shared" si="2"/>
        <v>ng/sample</v>
      </c>
      <c r="L6" s="3" t="s">
        <v>26</v>
      </c>
      <c r="M6" s="3" t="s">
        <v>26</v>
      </c>
      <c r="N6" s="3" t="s">
        <v>26</v>
      </c>
      <c r="O6" s="1" t="s">
        <v>172</v>
      </c>
      <c r="P6" s="1" t="s">
        <v>174</v>
      </c>
      <c r="Q6" s="1" t="s">
        <v>175</v>
      </c>
      <c r="R6" t="b">
        <f>IF(COUNTIF(carcinogens!$A$2:$A$35,F6),TRUE,FALSE)</f>
        <v>1</v>
      </c>
      <c r="S6" t="b">
        <f t="shared" si="3"/>
        <v>1</v>
      </c>
      <c r="T6" t="b">
        <f t="shared" si="4"/>
        <v>1</v>
      </c>
      <c r="U6" s="3">
        <f t="shared" si="5"/>
        <v>0</v>
      </c>
      <c r="V6" s="3">
        <f t="shared" si="6"/>
        <v>0</v>
      </c>
      <c r="W6" s="3">
        <f t="shared" si="7"/>
        <v>0</v>
      </c>
      <c r="X6" s="3">
        <f t="shared" si="8"/>
        <v>0</v>
      </c>
      <c r="Y6" s="3">
        <v>0</v>
      </c>
      <c r="Z6" s="3">
        <f t="shared" si="9"/>
        <v>0</v>
      </c>
      <c r="AA6" s="3">
        <f t="shared" si="10"/>
        <v>0</v>
      </c>
      <c r="AB6" t="b">
        <f t="shared" si="11"/>
        <v>1</v>
      </c>
      <c r="AC6">
        <v>3</v>
      </c>
      <c r="AD6" t="str">
        <f>VLOOKUP(C6,'Feedstock source'!$A$1:$B$8,2,FALSE)</f>
        <v>wood</v>
      </c>
      <c r="AE6" t="str">
        <f>VLOOKUP($F6,'PAHs abbreviations'!$A$2:$B$17,2,FALSE)</f>
        <v>B(a)A</v>
      </c>
    </row>
    <row r="7" spans="1:31">
      <c r="A7" t="s">
        <v>275</v>
      </c>
      <c r="B7" t="s">
        <v>275</v>
      </c>
      <c r="C7" t="s">
        <v>136</v>
      </c>
      <c r="D7">
        <v>530</v>
      </c>
      <c r="E7" s="1" t="s">
        <v>22</v>
      </c>
      <c r="F7" t="s">
        <v>59</v>
      </c>
      <c r="G7" s="1" t="s">
        <v>46</v>
      </c>
      <c r="H7" t="s">
        <v>26</v>
      </c>
      <c r="I7" s="3" t="str">
        <f t="shared" si="0"/>
        <v>&lt; 1</v>
      </c>
      <c r="J7" s="3" t="str">
        <f t="shared" si="1"/>
        <v>&lt; 1</v>
      </c>
      <c r="K7" t="str">
        <f t="shared" si="2"/>
        <v>ng/sample</v>
      </c>
      <c r="L7" s="3" t="s">
        <v>26</v>
      </c>
      <c r="M7" s="3" t="s">
        <v>26</v>
      </c>
      <c r="N7" s="3" t="s">
        <v>26</v>
      </c>
      <c r="O7" s="1" t="s">
        <v>172</v>
      </c>
      <c r="P7" s="1" t="s">
        <v>174</v>
      </c>
      <c r="Q7" s="1" t="s">
        <v>175</v>
      </c>
      <c r="R7" t="b">
        <f>IF(COUNTIF(carcinogens!$A$2:$A$35,F7),TRUE,FALSE)</f>
        <v>1</v>
      </c>
      <c r="S7" t="b">
        <f t="shared" si="3"/>
        <v>1</v>
      </c>
      <c r="T7" t="b">
        <f t="shared" si="4"/>
        <v>1</v>
      </c>
      <c r="U7" s="3">
        <f t="shared" si="5"/>
        <v>0</v>
      </c>
      <c r="V7" s="3">
        <f t="shared" si="6"/>
        <v>0</v>
      </c>
      <c r="W7" s="3">
        <f t="shared" si="7"/>
        <v>0</v>
      </c>
      <c r="X7" s="3">
        <f t="shared" si="8"/>
        <v>0</v>
      </c>
      <c r="Y7" s="3">
        <v>0</v>
      </c>
      <c r="Z7" s="3">
        <f t="shared" si="9"/>
        <v>0</v>
      </c>
      <c r="AA7" s="3">
        <f t="shared" si="10"/>
        <v>0</v>
      </c>
      <c r="AB7" t="b">
        <f t="shared" si="11"/>
        <v>1</v>
      </c>
      <c r="AC7">
        <v>3</v>
      </c>
      <c r="AD7" t="str">
        <f>VLOOKUP(C7,'Feedstock source'!$A$1:$B$8,2,FALSE)</f>
        <v>wood</v>
      </c>
      <c r="AE7" t="str">
        <f>VLOOKUP($F7,'PAHs abbreviations'!$A$2:$B$17,2,FALSE)</f>
        <v>B(a)P</v>
      </c>
    </row>
    <row r="8" spans="1:31">
      <c r="A8" t="s">
        <v>275</v>
      </c>
      <c r="B8" t="s">
        <v>275</v>
      </c>
      <c r="C8" t="s">
        <v>136</v>
      </c>
      <c r="D8">
        <v>530</v>
      </c>
      <c r="E8" s="1" t="s">
        <v>22</v>
      </c>
      <c r="F8" t="s">
        <v>57</v>
      </c>
      <c r="G8" s="1" t="s">
        <v>46</v>
      </c>
      <c r="H8" t="s">
        <v>26</v>
      </c>
      <c r="I8" s="3" t="str">
        <f t="shared" si="0"/>
        <v>&lt; 1</v>
      </c>
      <c r="J8" s="3" t="str">
        <f t="shared" si="1"/>
        <v>&lt; 1</v>
      </c>
      <c r="K8" t="str">
        <f t="shared" si="2"/>
        <v>ng/sample</v>
      </c>
      <c r="L8" s="3" t="s">
        <v>26</v>
      </c>
      <c r="M8" s="3" t="s">
        <v>26</v>
      </c>
      <c r="N8" s="3" t="s">
        <v>26</v>
      </c>
      <c r="O8" s="1" t="s">
        <v>172</v>
      </c>
      <c r="P8" s="1" t="s">
        <v>174</v>
      </c>
      <c r="Q8" s="1" t="s">
        <v>175</v>
      </c>
      <c r="R8" t="b">
        <f>IF(COUNTIF(carcinogens!$A$2:$A$35,F8),TRUE,FALSE)</f>
        <v>1</v>
      </c>
      <c r="S8" t="b">
        <f t="shared" si="3"/>
        <v>1</v>
      </c>
      <c r="T8" t="b">
        <f t="shared" si="4"/>
        <v>1</v>
      </c>
      <c r="U8" s="3">
        <f t="shared" si="5"/>
        <v>0</v>
      </c>
      <c r="V8" s="3">
        <f t="shared" si="6"/>
        <v>0</v>
      </c>
      <c r="W8" s="3">
        <f t="shared" si="7"/>
        <v>0</v>
      </c>
      <c r="X8" s="3">
        <f t="shared" si="8"/>
        <v>0</v>
      </c>
      <c r="Y8" s="3">
        <v>0</v>
      </c>
      <c r="Z8" s="3">
        <f t="shared" si="9"/>
        <v>0</v>
      </c>
      <c r="AA8" s="3">
        <f t="shared" si="10"/>
        <v>0</v>
      </c>
      <c r="AB8" t="b">
        <f t="shared" si="11"/>
        <v>1</v>
      </c>
      <c r="AC8">
        <v>3</v>
      </c>
      <c r="AD8" t="str">
        <f>VLOOKUP(C8,'Feedstock source'!$A$1:$B$8,2,FALSE)</f>
        <v>wood</v>
      </c>
      <c r="AE8" t="str">
        <f>VLOOKUP($F8,'PAHs abbreviations'!$A$2:$B$17,2,FALSE)</f>
        <v>B(b)F</v>
      </c>
    </row>
    <row r="9" spans="1:31">
      <c r="A9" t="s">
        <v>275</v>
      </c>
      <c r="B9" t="s">
        <v>275</v>
      </c>
      <c r="C9" t="s">
        <v>136</v>
      </c>
      <c r="D9">
        <v>530</v>
      </c>
      <c r="E9" s="1" t="s">
        <v>22</v>
      </c>
      <c r="F9" t="s">
        <v>61</v>
      </c>
      <c r="G9" s="1" t="s">
        <v>46</v>
      </c>
      <c r="H9" t="s">
        <v>26</v>
      </c>
      <c r="I9" s="3" t="str">
        <f t="shared" si="0"/>
        <v>&lt; 1</v>
      </c>
      <c r="J9" s="3" t="str">
        <f t="shared" si="1"/>
        <v>&lt; 1</v>
      </c>
      <c r="K9" t="str">
        <f t="shared" si="2"/>
        <v>ng/sample</v>
      </c>
      <c r="L9" s="3" t="s">
        <v>26</v>
      </c>
      <c r="M9" s="3" t="s">
        <v>26</v>
      </c>
      <c r="N9" s="3" t="s">
        <v>26</v>
      </c>
      <c r="O9" s="1" t="s">
        <v>172</v>
      </c>
      <c r="P9" s="1" t="s">
        <v>174</v>
      </c>
      <c r="Q9" s="1" t="s">
        <v>175</v>
      </c>
      <c r="R9" t="b">
        <f>IF(COUNTIF(carcinogens!$A$2:$A$35,F9),TRUE,FALSE)</f>
        <v>1</v>
      </c>
      <c r="S9" t="b">
        <f t="shared" si="3"/>
        <v>1</v>
      </c>
      <c r="T9" t="b">
        <f t="shared" si="4"/>
        <v>1</v>
      </c>
      <c r="U9" s="3">
        <f t="shared" si="5"/>
        <v>0</v>
      </c>
      <c r="V9" s="3">
        <f t="shared" si="6"/>
        <v>0</v>
      </c>
      <c r="W9" s="3">
        <f t="shared" si="7"/>
        <v>0</v>
      </c>
      <c r="X9" s="3">
        <f t="shared" si="8"/>
        <v>0</v>
      </c>
      <c r="Y9" s="3">
        <v>0</v>
      </c>
      <c r="Z9" s="3">
        <f t="shared" si="9"/>
        <v>0</v>
      </c>
      <c r="AA9" s="3">
        <f t="shared" si="10"/>
        <v>0</v>
      </c>
      <c r="AB9" t="b">
        <f t="shared" si="11"/>
        <v>1</v>
      </c>
      <c r="AC9">
        <v>3</v>
      </c>
      <c r="AD9" t="str">
        <f>VLOOKUP(C9,'Feedstock source'!$A$1:$B$8,2,FALSE)</f>
        <v>wood</v>
      </c>
      <c r="AE9" t="str">
        <f>VLOOKUP($F9,'PAHs abbreviations'!$A$2:$B$17,2,FALSE)</f>
        <v>B(ghi)P</v>
      </c>
    </row>
    <row r="10" spans="1:31">
      <c r="A10" t="s">
        <v>275</v>
      </c>
      <c r="B10" t="s">
        <v>275</v>
      </c>
      <c r="C10" t="s">
        <v>136</v>
      </c>
      <c r="D10">
        <v>530</v>
      </c>
      <c r="E10" s="1" t="s">
        <v>22</v>
      </c>
      <c r="F10" t="s">
        <v>58</v>
      </c>
      <c r="G10" s="1" t="s">
        <v>46</v>
      </c>
      <c r="H10" t="s">
        <v>26</v>
      </c>
      <c r="I10" s="3" t="str">
        <f t="shared" si="0"/>
        <v>&lt; 1</v>
      </c>
      <c r="J10" s="3" t="str">
        <f t="shared" si="1"/>
        <v>&lt; 1</v>
      </c>
      <c r="K10" t="str">
        <f t="shared" si="2"/>
        <v>ng/sample</v>
      </c>
      <c r="L10" s="3" t="s">
        <v>26</v>
      </c>
      <c r="M10" s="3" t="s">
        <v>26</v>
      </c>
      <c r="N10" s="3" t="s">
        <v>26</v>
      </c>
      <c r="O10" s="1" t="s">
        <v>172</v>
      </c>
      <c r="P10" s="1" t="s">
        <v>174</v>
      </c>
      <c r="Q10" s="1" t="s">
        <v>175</v>
      </c>
      <c r="R10" t="b">
        <f>IF(COUNTIF(carcinogens!$A$2:$A$35,F10),TRUE,FALSE)</f>
        <v>1</v>
      </c>
      <c r="S10" t="b">
        <f t="shared" si="3"/>
        <v>1</v>
      </c>
      <c r="T10" t="b">
        <f t="shared" si="4"/>
        <v>1</v>
      </c>
      <c r="U10" s="3">
        <f t="shared" si="5"/>
        <v>0</v>
      </c>
      <c r="V10" s="3">
        <f t="shared" si="6"/>
        <v>0</v>
      </c>
      <c r="W10" s="3">
        <f t="shared" si="7"/>
        <v>0</v>
      </c>
      <c r="X10" s="3">
        <f t="shared" si="8"/>
        <v>0</v>
      </c>
      <c r="Y10" s="3">
        <v>0</v>
      </c>
      <c r="Z10" s="3">
        <f t="shared" si="9"/>
        <v>0</v>
      </c>
      <c r="AA10" s="3">
        <f t="shared" si="10"/>
        <v>0</v>
      </c>
      <c r="AB10" t="b">
        <f t="shared" si="11"/>
        <v>1</v>
      </c>
      <c r="AC10">
        <v>3</v>
      </c>
      <c r="AD10" t="str">
        <f>VLOOKUP(C10,'Feedstock source'!$A$1:$B$8,2,FALSE)</f>
        <v>wood</v>
      </c>
      <c r="AE10" t="str">
        <f>VLOOKUP($F10,'PAHs abbreviations'!$A$2:$B$17,2,FALSE)</f>
        <v>B(k)F</v>
      </c>
    </row>
    <row r="11" spans="1:31">
      <c r="A11" t="s">
        <v>275</v>
      </c>
      <c r="B11" t="s">
        <v>275</v>
      </c>
      <c r="C11" t="s">
        <v>136</v>
      </c>
      <c r="D11">
        <v>530</v>
      </c>
      <c r="E11" s="1" t="s">
        <v>22</v>
      </c>
      <c r="F11" t="s">
        <v>56</v>
      </c>
      <c r="G11" s="1" t="s">
        <v>46</v>
      </c>
      <c r="H11" t="s">
        <v>26</v>
      </c>
      <c r="I11" s="3" t="str">
        <f t="shared" si="0"/>
        <v>&lt; 1</v>
      </c>
      <c r="J11" s="3" t="str">
        <f t="shared" si="1"/>
        <v>&lt; 1</v>
      </c>
      <c r="K11" t="str">
        <f t="shared" si="2"/>
        <v>ng/sample</v>
      </c>
      <c r="L11" s="3" t="s">
        <v>26</v>
      </c>
      <c r="M11" s="3" t="s">
        <v>26</v>
      </c>
      <c r="N11" s="3" t="s">
        <v>26</v>
      </c>
      <c r="O11" s="1" t="s">
        <v>172</v>
      </c>
      <c r="P11" s="1" t="s">
        <v>174</v>
      </c>
      <c r="Q11" s="1" t="s">
        <v>175</v>
      </c>
      <c r="R11" t="b">
        <f>IF(COUNTIF(carcinogens!$A$2:$A$35,F11),TRUE,FALSE)</f>
        <v>1</v>
      </c>
      <c r="S11" t="b">
        <f t="shared" si="3"/>
        <v>1</v>
      </c>
      <c r="T11" t="b">
        <f t="shared" si="4"/>
        <v>1</v>
      </c>
      <c r="U11" s="3">
        <f t="shared" si="5"/>
        <v>0</v>
      </c>
      <c r="V11" s="3">
        <f t="shared" si="6"/>
        <v>0</v>
      </c>
      <c r="W11" s="3">
        <f t="shared" si="7"/>
        <v>0</v>
      </c>
      <c r="X11" s="3">
        <f t="shared" si="8"/>
        <v>0</v>
      </c>
      <c r="Y11" s="3">
        <v>0</v>
      </c>
      <c r="Z11" s="3">
        <f t="shared" si="9"/>
        <v>0</v>
      </c>
      <c r="AA11" s="3">
        <f t="shared" si="10"/>
        <v>0</v>
      </c>
      <c r="AB11" t="b">
        <f t="shared" si="11"/>
        <v>1</v>
      </c>
      <c r="AC11">
        <v>3</v>
      </c>
      <c r="AD11" t="str">
        <f>VLOOKUP(C11,'Feedstock source'!$A$1:$B$8,2,FALSE)</f>
        <v>wood</v>
      </c>
      <c r="AE11" t="str">
        <f>VLOOKUP($F11,'PAHs abbreviations'!$A$2:$B$17,2,FALSE)</f>
        <v>Cry</v>
      </c>
    </row>
    <row r="12" spans="1:31">
      <c r="A12" t="s">
        <v>275</v>
      </c>
      <c r="B12" t="s">
        <v>275</v>
      </c>
      <c r="C12" t="s">
        <v>136</v>
      </c>
      <c r="D12">
        <v>530</v>
      </c>
      <c r="E12" s="1" t="s">
        <v>22</v>
      </c>
      <c r="F12" t="s">
        <v>62</v>
      </c>
      <c r="G12" s="1" t="s">
        <v>46</v>
      </c>
      <c r="H12" t="s">
        <v>26</v>
      </c>
      <c r="I12" s="3" t="str">
        <f t="shared" si="0"/>
        <v>&lt; 1</v>
      </c>
      <c r="J12" s="3" t="str">
        <f t="shared" si="1"/>
        <v>&lt; 1</v>
      </c>
      <c r="K12" t="str">
        <f t="shared" si="2"/>
        <v>ng/sample</v>
      </c>
      <c r="L12" s="3" t="s">
        <v>26</v>
      </c>
      <c r="M12" s="3" t="s">
        <v>26</v>
      </c>
      <c r="N12" s="3" t="s">
        <v>26</v>
      </c>
      <c r="O12" s="1" t="s">
        <v>172</v>
      </c>
      <c r="P12" s="1" t="s">
        <v>174</v>
      </c>
      <c r="Q12" s="1" t="s">
        <v>175</v>
      </c>
      <c r="R12" t="b">
        <f>IF(COUNTIF(carcinogens!$A$2:$A$35,F12),TRUE,FALSE)</f>
        <v>1</v>
      </c>
      <c r="S12" t="b">
        <f t="shared" si="3"/>
        <v>1</v>
      </c>
      <c r="T12" t="b">
        <f t="shared" si="4"/>
        <v>1</v>
      </c>
      <c r="U12" s="3">
        <f t="shared" si="5"/>
        <v>0</v>
      </c>
      <c r="V12" s="3">
        <f t="shared" si="6"/>
        <v>0</v>
      </c>
      <c r="W12" s="3">
        <f t="shared" si="7"/>
        <v>0</v>
      </c>
      <c r="X12" s="3">
        <f t="shared" si="8"/>
        <v>0</v>
      </c>
      <c r="Y12" s="3">
        <v>0</v>
      </c>
      <c r="Z12" s="3">
        <f t="shared" si="9"/>
        <v>0</v>
      </c>
      <c r="AA12" s="3">
        <f t="shared" si="10"/>
        <v>0</v>
      </c>
      <c r="AB12" t="b">
        <f t="shared" si="11"/>
        <v>1</v>
      </c>
      <c r="AC12">
        <v>3</v>
      </c>
      <c r="AD12" t="str">
        <f>VLOOKUP(C12,'Feedstock source'!$A$1:$B$8,2,FALSE)</f>
        <v>wood</v>
      </c>
      <c r="AE12" t="str">
        <f>VLOOKUP($F12,'PAHs abbreviations'!$A$2:$B$17,2,FALSE)</f>
        <v>DB(ah)A</v>
      </c>
    </row>
    <row r="13" spans="1:31">
      <c r="A13" t="s">
        <v>275</v>
      </c>
      <c r="B13" t="s">
        <v>275</v>
      </c>
      <c r="C13" t="s">
        <v>136</v>
      </c>
      <c r="D13">
        <v>530</v>
      </c>
      <c r="E13" s="1" t="s">
        <v>22</v>
      </c>
      <c r="F13" t="s">
        <v>53</v>
      </c>
      <c r="G13" s="1" t="s">
        <v>46</v>
      </c>
      <c r="H13" t="s">
        <v>31</v>
      </c>
      <c r="I13" s="3" t="str">
        <f t="shared" si="0"/>
        <v>&lt; 3</v>
      </c>
      <c r="J13" s="3" t="str">
        <f t="shared" si="1"/>
        <v>&lt; 3</v>
      </c>
      <c r="K13" t="str">
        <f t="shared" si="2"/>
        <v>ng/sample</v>
      </c>
      <c r="L13" s="3" t="s">
        <v>28</v>
      </c>
      <c r="M13" s="3" t="s">
        <v>28</v>
      </c>
      <c r="N13" s="3" t="s">
        <v>28</v>
      </c>
      <c r="O13" s="1" t="s">
        <v>172</v>
      </c>
      <c r="P13" s="1" t="s">
        <v>174</v>
      </c>
      <c r="Q13" s="1" t="s">
        <v>175</v>
      </c>
      <c r="R13" t="b">
        <f>IF(COUNTIF(carcinogens!$A$2:$A$35,F13),TRUE,FALSE)</f>
        <v>0</v>
      </c>
      <c r="S13" t="b">
        <f t="shared" si="3"/>
        <v>1</v>
      </c>
      <c r="T13" t="b">
        <f t="shared" si="4"/>
        <v>1</v>
      </c>
      <c r="U13" s="3">
        <f t="shared" si="5"/>
        <v>0</v>
      </c>
      <c r="V13" s="3">
        <f t="shared" si="6"/>
        <v>0</v>
      </c>
      <c r="W13" s="3">
        <f t="shared" si="7"/>
        <v>0</v>
      </c>
      <c r="X13" s="3">
        <f t="shared" si="8"/>
        <v>0</v>
      </c>
      <c r="Y13" s="3">
        <v>0</v>
      </c>
      <c r="Z13" s="3">
        <f t="shared" si="9"/>
        <v>0</v>
      </c>
      <c r="AA13" s="3">
        <f t="shared" si="10"/>
        <v>0</v>
      </c>
      <c r="AB13" t="b">
        <f t="shared" si="11"/>
        <v>1</v>
      </c>
      <c r="AC13">
        <v>3</v>
      </c>
      <c r="AD13" t="str">
        <f>VLOOKUP(C13,'Feedstock source'!$A$1:$B$8,2,FALSE)</f>
        <v>wood</v>
      </c>
      <c r="AE13" t="str">
        <f>VLOOKUP($F13,'PAHs abbreviations'!$A$2:$B$17,2,FALSE)</f>
        <v>Flt</v>
      </c>
    </row>
    <row r="14" spans="1:31">
      <c r="A14" t="s">
        <v>275</v>
      </c>
      <c r="B14" t="s">
        <v>275</v>
      </c>
      <c r="C14" t="s">
        <v>136</v>
      </c>
      <c r="D14">
        <v>530</v>
      </c>
      <c r="E14" s="1" t="s">
        <v>22</v>
      </c>
      <c r="F14" t="s">
        <v>50</v>
      </c>
      <c r="G14" s="1" t="s">
        <v>46</v>
      </c>
      <c r="H14">
        <v>7</v>
      </c>
      <c r="I14" s="3">
        <f t="shared" si="0"/>
        <v>14</v>
      </c>
      <c r="J14" s="3">
        <f t="shared" si="1"/>
        <v>14</v>
      </c>
      <c r="K14" t="str">
        <f t="shared" si="2"/>
        <v>ng/sample</v>
      </c>
      <c r="L14" s="3" t="s">
        <v>28</v>
      </c>
      <c r="M14" s="3" t="s">
        <v>28</v>
      </c>
      <c r="N14" s="3" t="s">
        <v>28</v>
      </c>
      <c r="O14" s="1" t="s">
        <v>172</v>
      </c>
      <c r="P14" s="1" t="s">
        <v>174</v>
      </c>
      <c r="Q14" s="1" t="s">
        <v>175</v>
      </c>
      <c r="R14" t="b">
        <f>IF(COUNTIF(carcinogens!$A$2:$A$35,F14),TRUE,FALSE)</f>
        <v>0</v>
      </c>
      <c r="S14" t="b">
        <f t="shared" si="3"/>
        <v>0</v>
      </c>
      <c r="T14" t="b">
        <f t="shared" si="4"/>
        <v>0</v>
      </c>
      <c r="U14" s="3">
        <f t="shared" si="5"/>
        <v>0</v>
      </c>
      <c r="V14" s="3">
        <f t="shared" si="6"/>
        <v>0</v>
      </c>
      <c r="W14" s="3">
        <f t="shared" si="7"/>
        <v>0</v>
      </c>
      <c r="X14" s="3">
        <f t="shared" si="8"/>
        <v>0</v>
      </c>
      <c r="Y14" s="3">
        <v>0</v>
      </c>
      <c r="Z14" s="3">
        <f t="shared" si="9"/>
        <v>14</v>
      </c>
      <c r="AA14" s="3">
        <f t="shared" si="10"/>
        <v>1.4E-2</v>
      </c>
      <c r="AB14" t="b">
        <f t="shared" si="11"/>
        <v>1</v>
      </c>
      <c r="AC14">
        <v>3</v>
      </c>
      <c r="AD14" t="str">
        <f>VLOOKUP(C14,'Feedstock source'!$A$1:$B$8,2,FALSE)</f>
        <v>wood</v>
      </c>
      <c r="AE14" t="str">
        <f>VLOOKUP($F14,'PAHs abbreviations'!$A$2:$B$17,2,FALSE)</f>
        <v>Flu</v>
      </c>
    </row>
    <row r="15" spans="1:31">
      <c r="A15" t="s">
        <v>275</v>
      </c>
      <c r="B15" t="s">
        <v>275</v>
      </c>
      <c r="C15" t="s">
        <v>136</v>
      </c>
      <c r="D15">
        <v>530</v>
      </c>
      <c r="E15" s="1" t="s">
        <v>22</v>
      </c>
      <c r="F15" t="s">
        <v>60</v>
      </c>
      <c r="G15" s="1" t="s">
        <v>46</v>
      </c>
      <c r="H15" t="s">
        <v>26</v>
      </c>
      <c r="I15" s="3" t="str">
        <f t="shared" si="0"/>
        <v>&lt; 1</v>
      </c>
      <c r="J15" s="3" t="str">
        <f t="shared" si="1"/>
        <v>&lt; 1</v>
      </c>
      <c r="K15" t="str">
        <f t="shared" si="2"/>
        <v>ng/sample</v>
      </c>
      <c r="L15" s="3" t="s">
        <v>26</v>
      </c>
      <c r="M15" s="3" t="s">
        <v>26</v>
      </c>
      <c r="N15" s="3" t="s">
        <v>26</v>
      </c>
      <c r="O15" s="1" t="s">
        <v>172</v>
      </c>
      <c r="P15" s="1" t="s">
        <v>174</v>
      </c>
      <c r="Q15" s="1" t="s">
        <v>175</v>
      </c>
      <c r="R15" t="b">
        <f>IF(COUNTIF(carcinogens!$A$2:$A$35,F15),TRUE,FALSE)</f>
        <v>1</v>
      </c>
      <c r="S15" t="b">
        <f t="shared" si="3"/>
        <v>1</v>
      </c>
      <c r="T15" t="b">
        <f t="shared" si="4"/>
        <v>1</v>
      </c>
      <c r="U15" s="3">
        <f t="shared" si="5"/>
        <v>0</v>
      </c>
      <c r="V15" s="3">
        <f t="shared" si="6"/>
        <v>0</v>
      </c>
      <c r="W15" s="3">
        <f t="shared" si="7"/>
        <v>0</v>
      </c>
      <c r="X15" s="3">
        <f t="shared" si="8"/>
        <v>0</v>
      </c>
      <c r="Y15" s="3">
        <v>0</v>
      </c>
      <c r="Z15" s="3">
        <f t="shared" si="9"/>
        <v>0</v>
      </c>
      <c r="AA15" s="3">
        <f t="shared" si="10"/>
        <v>0</v>
      </c>
      <c r="AB15" t="b">
        <f t="shared" si="11"/>
        <v>1</v>
      </c>
      <c r="AC15">
        <v>3</v>
      </c>
      <c r="AD15" t="str">
        <f>VLOOKUP(C15,'Feedstock source'!$A$1:$B$8,2,FALSE)</f>
        <v>wood</v>
      </c>
      <c r="AE15" t="str">
        <f>VLOOKUP($F15,'PAHs abbreviations'!$A$2:$B$17,2,FALSE)</f>
        <v>IP</v>
      </c>
    </row>
    <row r="16" spans="1:31">
      <c r="A16" t="s">
        <v>275</v>
      </c>
      <c r="B16" t="s">
        <v>275</v>
      </c>
      <c r="C16" t="s">
        <v>136</v>
      </c>
      <c r="D16">
        <v>530</v>
      </c>
      <c r="E16" s="1" t="s">
        <v>22</v>
      </c>
      <c r="F16" t="s">
        <v>51</v>
      </c>
      <c r="G16" s="1" t="s">
        <v>46</v>
      </c>
      <c r="H16" t="s">
        <v>29</v>
      </c>
      <c r="I16" s="3" t="str">
        <f t="shared" si="0"/>
        <v>&lt; 6</v>
      </c>
      <c r="J16" s="3" t="str">
        <f t="shared" si="1"/>
        <v>&lt; 6</v>
      </c>
      <c r="K16" t="str">
        <f t="shared" si="2"/>
        <v>ng/sample</v>
      </c>
      <c r="L16" s="3" t="s">
        <v>29</v>
      </c>
      <c r="M16" s="3" t="s">
        <v>30</v>
      </c>
      <c r="N16" s="3" t="s">
        <v>30</v>
      </c>
      <c r="O16" s="1" t="s">
        <v>172</v>
      </c>
      <c r="P16" s="1" t="s">
        <v>174</v>
      </c>
      <c r="Q16" s="1" t="s">
        <v>175</v>
      </c>
      <c r="R16" t="b">
        <f>IF(COUNTIF(carcinogens!$A$2:$A$35,F16),TRUE,FALSE)</f>
        <v>0</v>
      </c>
      <c r="S16" t="b">
        <f t="shared" si="3"/>
        <v>1</v>
      </c>
      <c r="T16" t="b">
        <f t="shared" si="4"/>
        <v>1</v>
      </c>
      <c r="U16" s="3">
        <f t="shared" si="5"/>
        <v>0</v>
      </c>
      <c r="V16" s="3">
        <f t="shared" si="6"/>
        <v>0</v>
      </c>
      <c r="W16" s="3">
        <f t="shared" si="7"/>
        <v>0</v>
      </c>
      <c r="X16" s="3">
        <f t="shared" si="8"/>
        <v>0</v>
      </c>
      <c r="Y16" s="3">
        <v>0</v>
      </c>
      <c r="Z16" s="3">
        <f t="shared" si="9"/>
        <v>0</v>
      </c>
      <c r="AA16" s="3">
        <f t="shared" si="10"/>
        <v>0</v>
      </c>
      <c r="AB16" t="b">
        <f t="shared" si="11"/>
        <v>1</v>
      </c>
      <c r="AC16">
        <v>3</v>
      </c>
      <c r="AD16" t="str">
        <f>VLOOKUP(C16,'Feedstock source'!$A$1:$B$8,2,FALSE)</f>
        <v>wood</v>
      </c>
      <c r="AE16" t="str">
        <f>VLOOKUP($F16,'PAHs abbreviations'!$A$2:$B$17,2,FALSE)</f>
        <v>Phen</v>
      </c>
    </row>
    <row r="17" spans="1:31">
      <c r="A17" t="s">
        <v>275</v>
      </c>
      <c r="B17" t="s">
        <v>275</v>
      </c>
      <c r="C17" t="s">
        <v>136</v>
      </c>
      <c r="D17">
        <v>530</v>
      </c>
      <c r="E17" s="1" t="s">
        <v>22</v>
      </c>
      <c r="F17" t="s">
        <v>54</v>
      </c>
      <c r="G17" s="1" t="s">
        <v>46</v>
      </c>
      <c r="H17" t="s">
        <v>28</v>
      </c>
      <c r="I17" s="3" t="str">
        <f t="shared" si="0"/>
        <v>&lt; 2</v>
      </c>
      <c r="J17" s="3" t="str">
        <f t="shared" si="1"/>
        <v>&lt; 2</v>
      </c>
      <c r="K17" t="str">
        <f t="shared" si="2"/>
        <v>ng/sample</v>
      </c>
      <c r="L17" s="3" t="s">
        <v>28</v>
      </c>
      <c r="M17" s="3" t="s">
        <v>28</v>
      </c>
      <c r="N17" s="3" t="s">
        <v>28</v>
      </c>
      <c r="O17" s="1" t="s">
        <v>172</v>
      </c>
      <c r="P17" s="1" t="s">
        <v>174</v>
      </c>
      <c r="Q17" s="1" t="s">
        <v>175</v>
      </c>
      <c r="R17" t="b">
        <f>IF(COUNTIF(carcinogens!$A$2:$A$35,F17),TRUE,FALSE)</f>
        <v>0</v>
      </c>
      <c r="S17" t="b">
        <f t="shared" si="3"/>
        <v>1</v>
      </c>
      <c r="T17" t="b">
        <f t="shared" si="4"/>
        <v>1</v>
      </c>
      <c r="U17" s="3">
        <f t="shared" si="5"/>
        <v>0</v>
      </c>
      <c r="V17" s="3">
        <f t="shared" si="6"/>
        <v>0</v>
      </c>
      <c r="W17" s="3">
        <f t="shared" si="7"/>
        <v>0</v>
      </c>
      <c r="X17" s="3">
        <f t="shared" si="8"/>
        <v>0</v>
      </c>
      <c r="Y17" s="3">
        <v>0</v>
      </c>
      <c r="Z17" s="3">
        <f t="shared" si="9"/>
        <v>0</v>
      </c>
      <c r="AA17" s="3">
        <f t="shared" si="10"/>
        <v>0</v>
      </c>
      <c r="AB17" t="b">
        <f t="shared" si="11"/>
        <v>1</v>
      </c>
      <c r="AC17">
        <v>3</v>
      </c>
      <c r="AD17" t="str">
        <f>VLOOKUP(C17,'Feedstock source'!$A$1:$B$8,2,FALSE)</f>
        <v>wood</v>
      </c>
      <c r="AE17" t="str">
        <f>VLOOKUP($F17,'PAHs abbreviations'!$A$2:$B$17,2,FALSE)</f>
        <v>Pyr</v>
      </c>
    </row>
    <row r="18" spans="1:31">
      <c r="A18" t="s">
        <v>41</v>
      </c>
      <c r="B18" t="s">
        <v>41</v>
      </c>
      <c r="C18" t="s">
        <v>136</v>
      </c>
      <c r="D18">
        <v>600</v>
      </c>
      <c r="E18" s="1" t="s">
        <v>22</v>
      </c>
      <c r="F18" t="s">
        <v>49</v>
      </c>
      <c r="G18" s="1" t="s">
        <v>46</v>
      </c>
      <c r="H18" t="s">
        <v>28</v>
      </c>
      <c r="I18" s="3" t="str">
        <f t="shared" si="0"/>
        <v>&lt; 2</v>
      </c>
      <c r="J18" s="3" t="str">
        <f t="shared" si="1"/>
        <v>&lt; 2</v>
      </c>
      <c r="K18" t="str">
        <f t="shared" si="2"/>
        <v>ng/sample</v>
      </c>
      <c r="L18" s="3" t="s">
        <v>28</v>
      </c>
      <c r="M18" s="3" t="s">
        <v>28</v>
      </c>
      <c r="N18" s="3" t="s">
        <v>28</v>
      </c>
      <c r="O18" s="1" t="s">
        <v>172</v>
      </c>
      <c r="P18" s="1" t="s">
        <v>174</v>
      </c>
      <c r="Q18" s="1" t="s">
        <v>175</v>
      </c>
      <c r="R18" t="b">
        <f>IF(COUNTIF(carcinogens!$A$2:$A$35,F18),TRUE,FALSE)</f>
        <v>0</v>
      </c>
      <c r="S18" t="b">
        <f t="shared" si="3"/>
        <v>1</v>
      </c>
      <c r="T18" t="b">
        <f t="shared" si="4"/>
        <v>1</v>
      </c>
      <c r="U18" s="3">
        <f t="shared" si="5"/>
        <v>0</v>
      </c>
      <c r="V18" s="3">
        <f t="shared" si="6"/>
        <v>0</v>
      </c>
      <c r="W18" s="3">
        <f t="shared" si="7"/>
        <v>0</v>
      </c>
      <c r="X18" s="3">
        <f t="shared" si="8"/>
        <v>0</v>
      </c>
      <c r="Y18" s="3">
        <v>0</v>
      </c>
      <c r="Z18" s="3">
        <f t="shared" si="9"/>
        <v>0</v>
      </c>
      <c r="AA18" s="3">
        <f t="shared" si="10"/>
        <v>0</v>
      </c>
      <c r="AB18" t="b">
        <f t="shared" si="11"/>
        <v>1</v>
      </c>
      <c r="AC18">
        <v>3</v>
      </c>
      <c r="AD18" t="str">
        <f>VLOOKUP(C18,'Feedstock source'!$A$1:$B$8,2,FALSE)</f>
        <v>wood</v>
      </c>
      <c r="AE18" t="str">
        <f>VLOOKUP($F18,'PAHs abbreviations'!$A$2:$B$17,2,FALSE)</f>
        <v>Ace</v>
      </c>
    </row>
    <row r="19" spans="1:31">
      <c r="A19" t="s">
        <v>41</v>
      </c>
      <c r="B19" t="s">
        <v>41</v>
      </c>
      <c r="C19" t="s">
        <v>136</v>
      </c>
      <c r="D19">
        <v>600</v>
      </c>
      <c r="E19" s="1" t="s">
        <v>22</v>
      </c>
      <c r="F19" t="s">
        <v>48</v>
      </c>
      <c r="G19" s="1" t="s">
        <v>46</v>
      </c>
      <c r="H19">
        <v>5</v>
      </c>
      <c r="I19" s="3">
        <f t="shared" si="0"/>
        <v>10</v>
      </c>
      <c r="J19" s="3">
        <f t="shared" si="1"/>
        <v>10</v>
      </c>
      <c r="K19" t="str">
        <f t="shared" si="2"/>
        <v>ng/sample</v>
      </c>
      <c r="L19" s="3" t="s">
        <v>28</v>
      </c>
      <c r="M19" s="3" t="s">
        <v>28</v>
      </c>
      <c r="N19" s="3" t="s">
        <v>28</v>
      </c>
      <c r="O19" s="1" t="s">
        <v>172</v>
      </c>
      <c r="P19" s="1" t="s">
        <v>174</v>
      </c>
      <c r="Q19" s="1" t="s">
        <v>175</v>
      </c>
      <c r="R19" t="b">
        <f>IF(COUNTIF(carcinogens!$A$2:$A$35,F19),TRUE,FALSE)</f>
        <v>0</v>
      </c>
      <c r="S19" t="b">
        <f t="shared" si="3"/>
        <v>0</v>
      </c>
      <c r="T19" t="b">
        <f t="shared" si="4"/>
        <v>0</v>
      </c>
      <c r="U19" s="3">
        <f t="shared" si="5"/>
        <v>0</v>
      </c>
      <c r="V19" s="3">
        <f t="shared" si="6"/>
        <v>0</v>
      </c>
      <c r="W19" s="3">
        <f t="shared" si="7"/>
        <v>0</v>
      </c>
      <c r="X19" s="3">
        <f t="shared" si="8"/>
        <v>0</v>
      </c>
      <c r="Y19" s="3">
        <v>0</v>
      </c>
      <c r="Z19" s="3">
        <f t="shared" si="9"/>
        <v>10</v>
      </c>
      <c r="AA19" s="3">
        <f t="shared" si="10"/>
        <v>0.01</v>
      </c>
      <c r="AB19" t="b">
        <f t="shared" si="11"/>
        <v>1</v>
      </c>
      <c r="AC19">
        <v>3</v>
      </c>
      <c r="AD19" t="str">
        <f>VLOOKUP(C19,'Feedstock source'!$A$1:$B$8,2,FALSE)</f>
        <v>wood</v>
      </c>
      <c r="AE19" t="str">
        <f>VLOOKUP($F19,'PAHs abbreviations'!$A$2:$B$17,2,FALSE)</f>
        <v>Acy</v>
      </c>
    </row>
    <row r="20" spans="1:31">
      <c r="A20" t="s">
        <v>41</v>
      </c>
      <c r="B20" t="s">
        <v>41</v>
      </c>
      <c r="C20" t="s">
        <v>136</v>
      </c>
      <c r="D20">
        <v>600</v>
      </c>
      <c r="E20" s="1" t="s">
        <v>22</v>
      </c>
      <c r="F20" t="s">
        <v>52</v>
      </c>
      <c r="G20" s="1" t="s">
        <v>46</v>
      </c>
      <c r="H20" t="s">
        <v>28</v>
      </c>
      <c r="I20" s="3" t="str">
        <f t="shared" si="0"/>
        <v>&lt; 2</v>
      </c>
      <c r="J20" s="3" t="str">
        <f t="shared" si="1"/>
        <v>&lt; 2</v>
      </c>
      <c r="K20" t="str">
        <f t="shared" si="2"/>
        <v>ng/sample</v>
      </c>
      <c r="L20" s="3" t="s">
        <v>26</v>
      </c>
      <c r="M20" s="3" t="s">
        <v>26</v>
      </c>
      <c r="N20" s="3" t="s">
        <v>26</v>
      </c>
      <c r="O20" s="1" t="s">
        <v>172</v>
      </c>
      <c r="P20" s="1" t="s">
        <v>174</v>
      </c>
      <c r="Q20" s="1" t="s">
        <v>175</v>
      </c>
      <c r="R20" t="b">
        <f>IF(COUNTIF(carcinogens!$A$2:$A$35,F20),TRUE,FALSE)</f>
        <v>0</v>
      </c>
      <c r="S20" t="b">
        <f t="shared" si="3"/>
        <v>1</v>
      </c>
      <c r="T20" t="b">
        <f t="shared" si="4"/>
        <v>1</v>
      </c>
      <c r="U20" s="3">
        <f t="shared" si="5"/>
        <v>0</v>
      </c>
      <c r="V20" s="3">
        <f t="shared" si="6"/>
        <v>0</v>
      </c>
      <c r="W20" s="3">
        <f t="shared" si="7"/>
        <v>0</v>
      </c>
      <c r="X20" s="3">
        <f t="shared" si="8"/>
        <v>0</v>
      </c>
      <c r="Y20" s="3">
        <v>0</v>
      </c>
      <c r="Z20" s="3">
        <f t="shared" si="9"/>
        <v>0</v>
      </c>
      <c r="AA20" s="3">
        <f t="shared" si="10"/>
        <v>0</v>
      </c>
      <c r="AB20" t="b">
        <f t="shared" si="11"/>
        <v>1</v>
      </c>
      <c r="AC20">
        <v>3</v>
      </c>
      <c r="AD20" t="str">
        <f>VLOOKUP(C20,'Feedstock source'!$A$1:$B$8,2,FALSE)</f>
        <v>wood</v>
      </c>
      <c r="AE20" t="str">
        <f>VLOOKUP($F20,'PAHs abbreviations'!$A$2:$B$17,2,FALSE)</f>
        <v>Ant</v>
      </c>
    </row>
    <row r="21" spans="1:31">
      <c r="A21" t="s">
        <v>41</v>
      </c>
      <c r="B21" t="s">
        <v>41</v>
      </c>
      <c r="C21" t="s">
        <v>136</v>
      </c>
      <c r="D21">
        <v>600</v>
      </c>
      <c r="E21" s="1" t="s">
        <v>22</v>
      </c>
      <c r="F21" t="s">
        <v>55</v>
      </c>
      <c r="G21" s="1" t="s">
        <v>46</v>
      </c>
      <c r="H21" t="s">
        <v>28</v>
      </c>
      <c r="I21" s="3" t="str">
        <f t="shared" si="0"/>
        <v>&lt; 2</v>
      </c>
      <c r="J21" s="3" t="str">
        <f t="shared" si="1"/>
        <v>&lt; 2</v>
      </c>
      <c r="K21" t="str">
        <f t="shared" si="2"/>
        <v>ng/sample</v>
      </c>
      <c r="L21" s="3" t="s">
        <v>26</v>
      </c>
      <c r="M21" s="3" t="s">
        <v>26</v>
      </c>
      <c r="N21" s="3" t="s">
        <v>26</v>
      </c>
      <c r="O21" s="1" t="s">
        <v>172</v>
      </c>
      <c r="P21" s="1" t="s">
        <v>174</v>
      </c>
      <c r="Q21" s="1" t="s">
        <v>175</v>
      </c>
      <c r="R21" t="b">
        <f>IF(COUNTIF(carcinogens!$A$2:$A$35,F21),TRUE,FALSE)</f>
        <v>1</v>
      </c>
      <c r="S21" t="b">
        <f t="shared" si="3"/>
        <v>1</v>
      </c>
      <c r="T21" t="b">
        <f t="shared" si="4"/>
        <v>1</v>
      </c>
      <c r="U21" s="3">
        <f t="shared" si="5"/>
        <v>0</v>
      </c>
      <c r="V21" s="3">
        <f t="shared" si="6"/>
        <v>0</v>
      </c>
      <c r="W21" s="3">
        <f t="shared" si="7"/>
        <v>0</v>
      </c>
      <c r="X21" s="3">
        <f t="shared" si="8"/>
        <v>0</v>
      </c>
      <c r="Y21" s="3">
        <v>0</v>
      </c>
      <c r="Z21" s="3">
        <f t="shared" si="9"/>
        <v>0</v>
      </c>
      <c r="AA21" s="3">
        <f t="shared" si="10"/>
        <v>0</v>
      </c>
      <c r="AB21" t="b">
        <f t="shared" si="11"/>
        <v>1</v>
      </c>
      <c r="AC21">
        <v>3</v>
      </c>
      <c r="AD21" t="str">
        <f>VLOOKUP(C21,'Feedstock source'!$A$1:$B$8,2,FALSE)</f>
        <v>wood</v>
      </c>
      <c r="AE21" t="str">
        <f>VLOOKUP($F21,'PAHs abbreviations'!$A$2:$B$17,2,FALSE)</f>
        <v>B(a)A</v>
      </c>
    </row>
    <row r="22" spans="1:31">
      <c r="A22" t="s">
        <v>41</v>
      </c>
      <c r="B22" t="s">
        <v>41</v>
      </c>
      <c r="C22" t="s">
        <v>136</v>
      </c>
      <c r="D22">
        <v>600</v>
      </c>
      <c r="E22" s="1" t="s">
        <v>22</v>
      </c>
      <c r="F22" t="s">
        <v>59</v>
      </c>
      <c r="G22" s="1" t="s">
        <v>46</v>
      </c>
      <c r="H22" t="s">
        <v>26</v>
      </c>
      <c r="I22" s="3" t="str">
        <f t="shared" si="0"/>
        <v>&lt; 1</v>
      </c>
      <c r="J22" s="3" t="str">
        <f t="shared" si="1"/>
        <v>&lt; 1</v>
      </c>
      <c r="K22" t="str">
        <f t="shared" si="2"/>
        <v>ng/sample</v>
      </c>
      <c r="L22" s="3" t="s">
        <v>26</v>
      </c>
      <c r="M22" s="3" t="s">
        <v>26</v>
      </c>
      <c r="N22" s="3" t="s">
        <v>26</v>
      </c>
      <c r="O22" s="1" t="s">
        <v>172</v>
      </c>
      <c r="P22" s="1" t="s">
        <v>174</v>
      </c>
      <c r="Q22" s="1" t="s">
        <v>175</v>
      </c>
      <c r="R22" t="b">
        <f>IF(COUNTIF(carcinogens!$A$2:$A$35,F22),TRUE,FALSE)</f>
        <v>1</v>
      </c>
      <c r="S22" t="b">
        <f t="shared" si="3"/>
        <v>1</v>
      </c>
      <c r="T22" t="b">
        <f t="shared" si="4"/>
        <v>1</v>
      </c>
      <c r="U22" s="3">
        <f t="shared" si="5"/>
        <v>0</v>
      </c>
      <c r="V22" s="3">
        <f t="shared" si="6"/>
        <v>0</v>
      </c>
      <c r="W22" s="3">
        <f t="shared" si="7"/>
        <v>0</v>
      </c>
      <c r="X22" s="3">
        <f t="shared" si="8"/>
        <v>0</v>
      </c>
      <c r="Y22" s="3">
        <v>0</v>
      </c>
      <c r="Z22" s="3">
        <f t="shared" si="9"/>
        <v>0</v>
      </c>
      <c r="AA22" s="3">
        <f t="shared" si="10"/>
        <v>0</v>
      </c>
      <c r="AB22" t="b">
        <f t="shared" si="11"/>
        <v>1</v>
      </c>
      <c r="AC22">
        <v>3</v>
      </c>
      <c r="AD22" t="str">
        <f>VLOOKUP(C22,'Feedstock source'!$A$1:$B$8,2,FALSE)</f>
        <v>wood</v>
      </c>
      <c r="AE22" t="str">
        <f>VLOOKUP($F22,'PAHs abbreviations'!$A$2:$B$17,2,FALSE)</f>
        <v>B(a)P</v>
      </c>
    </row>
    <row r="23" spans="1:31">
      <c r="A23" t="s">
        <v>41</v>
      </c>
      <c r="B23" t="s">
        <v>41</v>
      </c>
      <c r="C23" t="s">
        <v>136</v>
      </c>
      <c r="D23">
        <v>600</v>
      </c>
      <c r="E23" s="1" t="s">
        <v>22</v>
      </c>
      <c r="F23" t="s">
        <v>57</v>
      </c>
      <c r="G23" s="1" t="s">
        <v>46</v>
      </c>
      <c r="H23" t="s">
        <v>28</v>
      </c>
      <c r="I23" s="3" t="str">
        <f t="shared" si="0"/>
        <v>&lt; 2</v>
      </c>
      <c r="J23" s="3" t="str">
        <f t="shared" si="1"/>
        <v>&lt; 2</v>
      </c>
      <c r="K23" t="str">
        <f t="shared" si="2"/>
        <v>ng/sample</v>
      </c>
      <c r="L23" s="3" t="s">
        <v>26</v>
      </c>
      <c r="M23" s="3" t="s">
        <v>26</v>
      </c>
      <c r="N23" s="3" t="s">
        <v>26</v>
      </c>
      <c r="O23" s="1" t="s">
        <v>172</v>
      </c>
      <c r="P23" s="1" t="s">
        <v>174</v>
      </c>
      <c r="Q23" s="1" t="s">
        <v>175</v>
      </c>
      <c r="R23" t="b">
        <f>IF(COUNTIF(carcinogens!$A$2:$A$35,F23),TRUE,FALSE)</f>
        <v>1</v>
      </c>
      <c r="S23" t="b">
        <f t="shared" si="3"/>
        <v>1</v>
      </c>
      <c r="T23" t="b">
        <f t="shared" si="4"/>
        <v>1</v>
      </c>
      <c r="U23" s="3">
        <f t="shared" si="5"/>
        <v>0</v>
      </c>
      <c r="V23" s="3">
        <f t="shared" si="6"/>
        <v>0</v>
      </c>
      <c r="W23" s="3">
        <f t="shared" si="7"/>
        <v>0</v>
      </c>
      <c r="X23" s="3">
        <f t="shared" si="8"/>
        <v>0</v>
      </c>
      <c r="Y23" s="3">
        <v>0</v>
      </c>
      <c r="Z23" s="3">
        <f t="shared" si="9"/>
        <v>0</v>
      </c>
      <c r="AA23" s="3">
        <f t="shared" si="10"/>
        <v>0</v>
      </c>
      <c r="AB23" t="b">
        <f t="shared" si="11"/>
        <v>1</v>
      </c>
      <c r="AC23">
        <v>3</v>
      </c>
      <c r="AD23" t="str">
        <f>VLOOKUP(C23,'Feedstock source'!$A$1:$B$8,2,FALSE)</f>
        <v>wood</v>
      </c>
      <c r="AE23" t="str">
        <f>VLOOKUP($F23,'PAHs abbreviations'!$A$2:$B$17,2,FALSE)</f>
        <v>B(b)F</v>
      </c>
    </row>
    <row r="24" spans="1:31">
      <c r="A24" t="s">
        <v>41</v>
      </c>
      <c r="B24" t="s">
        <v>41</v>
      </c>
      <c r="C24" t="s">
        <v>136</v>
      </c>
      <c r="D24">
        <v>600</v>
      </c>
      <c r="E24" s="1" t="s">
        <v>22</v>
      </c>
      <c r="F24" t="s">
        <v>61</v>
      </c>
      <c r="G24" s="1" t="s">
        <v>46</v>
      </c>
      <c r="H24" t="s">
        <v>26</v>
      </c>
      <c r="I24" s="3" t="str">
        <f t="shared" si="0"/>
        <v>&lt; 1</v>
      </c>
      <c r="J24" s="3" t="str">
        <f t="shared" si="1"/>
        <v>&lt; 1</v>
      </c>
      <c r="K24" t="str">
        <f t="shared" si="2"/>
        <v>ng/sample</v>
      </c>
      <c r="L24" s="3" t="s">
        <v>26</v>
      </c>
      <c r="M24" s="3" t="s">
        <v>26</v>
      </c>
      <c r="N24" s="3" t="s">
        <v>26</v>
      </c>
      <c r="O24" s="1" t="s">
        <v>172</v>
      </c>
      <c r="P24" s="1" t="s">
        <v>174</v>
      </c>
      <c r="Q24" s="1" t="s">
        <v>175</v>
      </c>
      <c r="R24" t="b">
        <f>IF(COUNTIF(carcinogens!$A$2:$A$35,F24),TRUE,FALSE)</f>
        <v>1</v>
      </c>
      <c r="S24" t="b">
        <f t="shared" si="3"/>
        <v>1</v>
      </c>
      <c r="T24" t="b">
        <f t="shared" si="4"/>
        <v>1</v>
      </c>
      <c r="U24" s="3">
        <f t="shared" si="5"/>
        <v>0</v>
      </c>
      <c r="V24" s="3">
        <f t="shared" si="6"/>
        <v>0</v>
      </c>
      <c r="W24" s="3">
        <f t="shared" si="7"/>
        <v>0</v>
      </c>
      <c r="X24" s="3">
        <f t="shared" si="8"/>
        <v>0</v>
      </c>
      <c r="Y24" s="3">
        <v>0</v>
      </c>
      <c r="Z24" s="3">
        <f t="shared" si="9"/>
        <v>0</v>
      </c>
      <c r="AA24" s="3">
        <f t="shared" si="10"/>
        <v>0</v>
      </c>
      <c r="AB24" t="b">
        <f t="shared" si="11"/>
        <v>1</v>
      </c>
      <c r="AC24">
        <v>3</v>
      </c>
      <c r="AD24" t="str">
        <f>VLOOKUP(C24,'Feedstock source'!$A$1:$B$8,2,FALSE)</f>
        <v>wood</v>
      </c>
      <c r="AE24" t="str">
        <f>VLOOKUP($F24,'PAHs abbreviations'!$A$2:$B$17,2,FALSE)</f>
        <v>B(ghi)P</v>
      </c>
    </row>
    <row r="25" spans="1:31">
      <c r="A25" t="s">
        <v>41</v>
      </c>
      <c r="B25" t="s">
        <v>41</v>
      </c>
      <c r="C25" t="s">
        <v>136</v>
      </c>
      <c r="D25">
        <v>600</v>
      </c>
      <c r="E25" s="1" t="s">
        <v>22</v>
      </c>
      <c r="F25" t="s">
        <v>58</v>
      </c>
      <c r="G25" s="1" t="s">
        <v>46</v>
      </c>
      <c r="H25" t="s">
        <v>26</v>
      </c>
      <c r="I25" s="3" t="str">
        <f t="shared" si="0"/>
        <v>&lt; 1</v>
      </c>
      <c r="J25" s="3" t="str">
        <f t="shared" si="1"/>
        <v>&lt; 1</v>
      </c>
      <c r="K25" t="str">
        <f t="shared" si="2"/>
        <v>ng/sample</v>
      </c>
      <c r="L25" s="3" t="s">
        <v>26</v>
      </c>
      <c r="M25" s="3" t="s">
        <v>26</v>
      </c>
      <c r="N25" s="3" t="s">
        <v>26</v>
      </c>
      <c r="O25" s="1" t="s">
        <v>172</v>
      </c>
      <c r="P25" s="1" t="s">
        <v>174</v>
      </c>
      <c r="Q25" s="1" t="s">
        <v>175</v>
      </c>
      <c r="R25" t="b">
        <f>IF(COUNTIF(carcinogens!$A$2:$A$35,F25),TRUE,FALSE)</f>
        <v>1</v>
      </c>
      <c r="S25" t="b">
        <f t="shared" si="3"/>
        <v>1</v>
      </c>
      <c r="T25" t="b">
        <f t="shared" si="4"/>
        <v>1</v>
      </c>
      <c r="U25" s="3">
        <f t="shared" si="5"/>
        <v>0</v>
      </c>
      <c r="V25" s="3">
        <f t="shared" si="6"/>
        <v>0</v>
      </c>
      <c r="W25" s="3">
        <f t="shared" si="7"/>
        <v>0</v>
      </c>
      <c r="X25" s="3">
        <f t="shared" si="8"/>
        <v>0</v>
      </c>
      <c r="Y25" s="3">
        <f>_xlfn.STDEV.S(U25:W25)</f>
        <v>0</v>
      </c>
      <c r="Z25" s="3">
        <f t="shared" si="9"/>
        <v>0</v>
      </c>
      <c r="AA25" s="3">
        <f t="shared" si="10"/>
        <v>0</v>
      </c>
      <c r="AB25" t="b">
        <f t="shared" si="11"/>
        <v>1</v>
      </c>
      <c r="AC25">
        <v>3</v>
      </c>
      <c r="AD25" t="str">
        <f>VLOOKUP(C25,'Feedstock source'!$A$1:$B$8,2,FALSE)</f>
        <v>wood</v>
      </c>
      <c r="AE25" t="str">
        <f>VLOOKUP($F25,'PAHs abbreviations'!$A$2:$B$17,2,FALSE)</f>
        <v>B(k)F</v>
      </c>
    </row>
    <row r="26" spans="1:31">
      <c r="A26" t="s">
        <v>41</v>
      </c>
      <c r="B26" t="s">
        <v>41</v>
      </c>
      <c r="C26" t="s">
        <v>136</v>
      </c>
      <c r="D26">
        <v>600</v>
      </c>
      <c r="E26" s="1" t="s">
        <v>22</v>
      </c>
      <c r="F26" t="s">
        <v>56</v>
      </c>
      <c r="G26" s="1" t="s">
        <v>46</v>
      </c>
      <c r="H26" t="s">
        <v>28</v>
      </c>
      <c r="I26" s="3" t="str">
        <f t="shared" si="0"/>
        <v>&lt; 2</v>
      </c>
      <c r="J26" s="3" t="str">
        <f t="shared" si="1"/>
        <v>&lt; 2</v>
      </c>
      <c r="K26" t="str">
        <f t="shared" si="2"/>
        <v>ng/sample</v>
      </c>
      <c r="L26" s="3" t="s">
        <v>26</v>
      </c>
      <c r="M26" s="3" t="s">
        <v>26</v>
      </c>
      <c r="N26" s="3" t="s">
        <v>26</v>
      </c>
      <c r="O26" s="1" t="s">
        <v>172</v>
      </c>
      <c r="P26" s="1" t="s">
        <v>174</v>
      </c>
      <c r="Q26" s="1" t="s">
        <v>175</v>
      </c>
      <c r="R26" t="b">
        <f>IF(COUNTIF(carcinogens!$A$2:$A$35,F26),TRUE,FALSE)</f>
        <v>1</v>
      </c>
      <c r="S26" t="b">
        <f t="shared" si="3"/>
        <v>1</v>
      </c>
      <c r="T26" t="b">
        <f t="shared" si="4"/>
        <v>1</v>
      </c>
      <c r="U26" s="3">
        <f t="shared" si="5"/>
        <v>0</v>
      </c>
      <c r="V26" s="3">
        <f t="shared" si="6"/>
        <v>0</v>
      </c>
      <c r="W26" s="3">
        <f t="shared" si="7"/>
        <v>0</v>
      </c>
      <c r="X26" s="3">
        <f t="shared" si="8"/>
        <v>0</v>
      </c>
      <c r="Y26" s="3">
        <v>0</v>
      </c>
      <c r="Z26" s="3">
        <f t="shared" si="9"/>
        <v>0</v>
      </c>
      <c r="AA26" s="3">
        <f t="shared" si="10"/>
        <v>0</v>
      </c>
      <c r="AB26" t="b">
        <f t="shared" si="11"/>
        <v>1</v>
      </c>
      <c r="AC26">
        <v>3</v>
      </c>
      <c r="AD26" t="str">
        <f>VLOOKUP(C26,'Feedstock source'!$A$1:$B$8,2,FALSE)</f>
        <v>wood</v>
      </c>
      <c r="AE26" t="str">
        <f>VLOOKUP($F26,'PAHs abbreviations'!$A$2:$B$17,2,FALSE)</f>
        <v>Cry</v>
      </c>
    </row>
    <row r="27" spans="1:31">
      <c r="A27" t="s">
        <v>41</v>
      </c>
      <c r="B27" t="s">
        <v>41</v>
      </c>
      <c r="C27" t="s">
        <v>136</v>
      </c>
      <c r="D27">
        <v>600</v>
      </c>
      <c r="E27" s="1" t="s">
        <v>22</v>
      </c>
      <c r="F27" t="s">
        <v>62</v>
      </c>
      <c r="G27" s="1" t="s">
        <v>46</v>
      </c>
      <c r="H27" t="s">
        <v>26</v>
      </c>
      <c r="I27" s="3" t="str">
        <f t="shared" si="0"/>
        <v>&lt; 1</v>
      </c>
      <c r="J27" s="3" t="str">
        <f t="shared" si="1"/>
        <v>&lt; 1</v>
      </c>
      <c r="K27" t="str">
        <f t="shared" si="2"/>
        <v>ng/sample</v>
      </c>
      <c r="L27" s="3" t="s">
        <v>26</v>
      </c>
      <c r="M27" s="3" t="s">
        <v>26</v>
      </c>
      <c r="N27" s="3" t="s">
        <v>26</v>
      </c>
      <c r="O27" s="1" t="s">
        <v>172</v>
      </c>
      <c r="P27" s="1" t="s">
        <v>174</v>
      </c>
      <c r="Q27" s="1" t="s">
        <v>175</v>
      </c>
      <c r="R27" t="b">
        <f>IF(COUNTIF(carcinogens!$A$2:$A$35,F27),TRUE,FALSE)</f>
        <v>1</v>
      </c>
      <c r="S27" t="b">
        <f t="shared" si="3"/>
        <v>1</v>
      </c>
      <c r="T27" t="b">
        <f t="shared" si="4"/>
        <v>1</v>
      </c>
      <c r="U27" s="3">
        <f t="shared" si="5"/>
        <v>0</v>
      </c>
      <c r="V27" s="3">
        <f t="shared" si="6"/>
        <v>0</v>
      </c>
      <c r="W27" s="3">
        <f t="shared" si="7"/>
        <v>0</v>
      </c>
      <c r="X27" s="3">
        <f t="shared" si="8"/>
        <v>0</v>
      </c>
      <c r="Y27" s="3">
        <v>0</v>
      </c>
      <c r="Z27" s="3">
        <f t="shared" si="9"/>
        <v>0</v>
      </c>
      <c r="AA27" s="3">
        <f t="shared" si="10"/>
        <v>0</v>
      </c>
      <c r="AB27" t="b">
        <f t="shared" si="11"/>
        <v>1</v>
      </c>
      <c r="AC27">
        <v>3</v>
      </c>
      <c r="AD27" t="str">
        <f>VLOOKUP(C27,'Feedstock source'!$A$1:$B$8,2,FALSE)</f>
        <v>wood</v>
      </c>
      <c r="AE27" t="str">
        <f>VLOOKUP($F27,'PAHs abbreviations'!$A$2:$B$17,2,FALSE)</f>
        <v>DB(ah)A</v>
      </c>
    </row>
    <row r="28" spans="1:31">
      <c r="A28" t="s">
        <v>41</v>
      </c>
      <c r="B28" t="s">
        <v>41</v>
      </c>
      <c r="C28" t="s">
        <v>136</v>
      </c>
      <c r="D28">
        <v>600</v>
      </c>
      <c r="E28" s="1" t="s">
        <v>22</v>
      </c>
      <c r="F28" t="s">
        <v>53</v>
      </c>
      <c r="G28" s="1" t="s">
        <v>46</v>
      </c>
      <c r="H28">
        <v>10</v>
      </c>
      <c r="I28" s="3">
        <f t="shared" si="0"/>
        <v>20</v>
      </c>
      <c r="J28" s="3">
        <f t="shared" si="1"/>
        <v>20</v>
      </c>
      <c r="K28" t="str">
        <f t="shared" si="2"/>
        <v>ng/sample</v>
      </c>
      <c r="L28" s="3" t="s">
        <v>28</v>
      </c>
      <c r="M28" s="3" t="s">
        <v>28</v>
      </c>
      <c r="N28" s="3" t="s">
        <v>28</v>
      </c>
      <c r="O28" s="1" t="s">
        <v>172</v>
      </c>
      <c r="P28" s="1" t="s">
        <v>174</v>
      </c>
      <c r="Q28" s="1" t="s">
        <v>175</v>
      </c>
      <c r="R28" t="b">
        <f>IF(COUNTIF(carcinogens!$A$2:$A$35,F28),TRUE,FALSE)</f>
        <v>0</v>
      </c>
      <c r="S28" t="b">
        <f t="shared" si="3"/>
        <v>0</v>
      </c>
      <c r="T28" t="b">
        <f t="shared" si="4"/>
        <v>0</v>
      </c>
      <c r="U28" s="3">
        <f t="shared" si="5"/>
        <v>0</v>
      </c>
      <c r="V28" s="3">
        <f t="shared" si="6"/>
        <v>0</v>
      </c>
      <c r="W28" s="3">
        <f t="shared" si="7"/>
        <v>0</v>
      </c>
      <c r="X28" s="3">
        <f t="shared" si="8"/>
        <v>0</v>
      </c>
      <c r="Y28" s="3">
        <v>0</v>
      </c>
      <c r="Z28" s="3">
        <f t="shared" si="9"/>
        <v>20</v>
      </c>
      <c r="AA28" s="3">
        <f t="shared" si="10"/>
        <v>0.02</v>
      </c>
      <c r="AB28" t="b">
        <f t="shared" si="11"/>
        <v>1</v>
      </c>
      <c r="AC28">
        <v>3</v>
      </c>
      <c r="AD28" t="str">
        <f>VLOOKUP(C28,'Feedstock source'!$A$1:$B$8,2,FALSE)</f>
        <v>wood</v>
      </c>
      <c r="AE28" t="str">
        <f>VLOOKUP($F28,'PAHs abbreviations'!$A$2:$B$17,2,FALSE)</f>
        <v>Flt</v>
      </c>
    </row>
    <row r="29" spans="1:31">
      <c r="A29" t="s">
        <v>41</v>
      </c>
      <c r="B29" t="s">
        <v>41</v>
      </c>
      <c r="C29" t="s">
        <v>136</v>
      </c>
      <c r="D29">
        <v>600</v>
      </c>
      <c r="E29" s="1" t="s">
        <v>22</v>
      </c>
      <c r="F29" t="s">
        <v>50</v>
      </c>
      <c r="G29" s="1" t="s">
        <v>46</v>
      </c>
      <c r="H29">
        <v>8</v>
      </c>
      <c r="I29" s="3">
        <f t="shared" si="0"/>
        <v>16</v>
      </c>
      <c r="J29" s="3">
        <f t="shared" si="1"/>
        <v>16</v>
      </c>
      <c r="K29" t="str">
        <f t="shared" si="2"/>
        <v>ng/sample</v>
      </c>
      <c r="L29" s="3" t="s">
        <v>28</v>
      </c>
      <c r="M29" s="3" t="s">
        <v>28</v>
      </c>
      <c r="N29" s="3" t="s">
        <v>28</v>
      </c>
      <c r="O29" s="1" t="s">
        <v>172</v>
      </c>
      <c r="P29" s="1" t="s">
        <v>174</v>
      </c>
      <c r="Q29" s="1" t="s">
        <v>175</v>
      </c>
      <c r="R29" t="b">
        <f>IF(COUNTIF(carcinogens!$A$2:$A$35,F29),TRUE,FALSE)</f>
        <v>0</v>
      </c>
      <c r="S29" t="b">
        <f t="shared" si="3"/>
        <v>0</v>
      </c>
      <c r="T29" t="b">
        <f t="shared" si="4"/>
        <v>0</v>
      </c>
      <c r="U29" s="3">
        <f t="shared" si="5"/>
        <v>0</v>
      </c>
      <c r="V29" s="3">
        <f t="shared" si="6"/>
        <v>0</v>
      </c>
      <c r="W29" s="3">
        <f t="shared" si="7"/>
        <v>0</v>
      </c>
      <c r="X29" s="3">
        <f t="shared" si="8"/>
        <v>0</v>
      </c>
      <c r="Y29" s="3">
        <v>0</v>
      </c>
      <c r="Z29" s="3">
        <f t="shared" si="9"/>
        <v>16</v>
      </c>
      <c r="AA29" s="3">
        <f t="shared" si="10"/>
        <v>1.6E-2</v>
      </c>
      <c r="AB29" t="b">
        <f t="shared" si="11"/>
        <v>1</v>
      </c>
      <c r="AC29">
        <v>3</v>
      </c>
      <c r="AD29" t="str">
        <f>VLOOKUP(C29,'Feedstock source'!$A$1:$B$8,2,FALSE)</f>
        <v>wood</v>
      </c>
      <c r="AE29" t="str">
        <f>VLOOKUP($F29,'PAHs abbreviations'!$A$2:$B$17,2,FALSE)</f>
        <v>Flu</v>
      </c>
    </row>
    <row r="30" spans="1:31">
      <c r="A30" t="s">
        <v>41</v>
      </c>
      <c r="B30" t="s">
        <v>41</v>
      </c>
      <c r="C30" t="s">
        <v>136</v>
      </c>
      <c r="D30">
        <v>600</v>
      </c>
      <c r="E30" s="1" t="s">
        <v>22</v>
      </c>
      <c r="F30" t="s">
        <v>60</v>
      </c>
      <c r="G30" s="1" t="s">
        <v>46</v>
      </c>
      <c r="H30" t="s">
        <v>26</v>
      </c>
      <c r="I30" s="3" t="str">
        <f t="shared" si="0"/>
        <v>&lt; 1</v>
      </c>
      <c r="J30" s="3" t="str">
        <f t="shared" si="1"/>
        <v>&lt; 1</v>
      </c>
      <c r="K30" t="str">
        <f t="shared" si="2"/>
        <v>ng/sample</v>
      </c>
      <c r="L30" s="3" t="s">
        <v>26</v>
      </c>
      <c r="M30" s="3" t="s">
        <v>26</v>
      </c>
      <c r="N30" s="3" t="s">
        <v>26</v>
      </c>
      <c r="O30" s="1" t="s">
        <v>172</v>
      </c>
      <c r="P30" s="1" t="s">
        <v>174</v>
      </c>
      <c r="Q30" s="1" t="s">
        <v>175</v>
      </c>
      <c r="R30" t="b">
        <f>IF(COUNTIF(carcinogens!$A$2:$A$35,F30),TRUE,FALSE)</f>
        <v>1</v>
      </c>
      <c r="S30" t="b">
        <f t="shared" si="3"/>
        <v>1</v>
      </c>
      <c r="T30" t="b">
        <f t="shared" si="4"/>
        <v>1</v>
      </c>
      <c r="U30" s="3">
        <f t="shared" si="5"/>
        <v>0</v>
      </c>
      <c r="V30" s="3">
        <f t="shared" si="6"/>
        <v>0</v>
      </c>
      <c r="W30" s="3">
        <f t="shared" si="7"/>
        <v>0</v>
      </c>
      <c r="X30" s="3">
        <f t="shared" si="8"/>
        <v>0</v>
      </c>
      <c r="Y30" s="3">
        <v>0</v>
      </c>
      <c r="Z30" s="3">
        <f t="shared" si="9"/>
        <v>0</v>
      </c>
      <c r="AA30" s="3">
        <f t="shared" si="10"/>
        <v>0</v>
      </c>
      <c r="AB30" t="b">
        <f t="shared" si="11"/>
        <v>1</v>
      </c>
      <c r="AC30">
        <v>3</v>
      </c>
      <c r="AD30" t="str">
        <f>VLOOKUP(C30,'Feedstock source'!$A$1:$B$8,2,FALSE)</f>
        <v>wood</v>
      </c>
      <c r="AE30" t="str">
        <f>VLOOKUP($F30,'PAHs abbreviations'!$A$2:$B$17,2,FALSE)</f>
        <v>IP</v>
      </c>
    </row>
    <row r="31" spans="1:31">
      <c r="A31" t="s">
        <v>41</v>
      </c>
      <c r="B31" t="s">
        <v>41</v>
      </c>
      <c r="C31" t="s">
        <v>136</v>
      </c>
      <c r="D31">
        <v>600</v>
      </c>
      <c r="E31" s="1" t="s">
        <v>22</v>
      </c>
      <c r="F31" t="s">
        <v>47</v>
      </c>
      <c r="G31" s="1" t="s">
        <v>46</v>
      </c>
      <c r="H31">
        <v>9.8000000000000007</v>
      </c>
      <c r="I31" s="3">
        <f t="shared" si="0"/>
        <v>19.600000000000001</v>
      </c>
      <c r="J31" s="3">
        <f t="shared" si="1"/>
        <v>19.600000000000001</v>
      </c>
      <c r="K31" t="str">
        <f t="shared" si="2"/>
        <v>ng/sample</v>
      </c>
      <c r="L31" s="3">
        <v>2.5</v>
      </c>
      <c r="M31" s="3">
        <v>7.3</v>
      </c>
      <c r="N31" s="3">
        <v>6</v>
      </c>
      <c r="O31" s="1" t="s">
        <v>172</v>
      </c>
      <c r="P31" s="1" t="s">
        <v>174</v>
      </c>
      <c r="Q31" s="1" t="s">
        <v>175</v>
      </c>
      <c r="R31" t="b">
        <f>IF(COUNTIF(carcinogens!$A$2:$A$35,F31),TRUE,FALSE)</f>
        <v>0</v>
      </c>
      <c r="S31" t="b">
        <f t="shared" si="3"/>
        <v>0</v>
      </c>
      <c r="T31" t="b">
        <f t="shared" si="4"/>
        <v>0</v>
      </c>
      <c r="U31" s="3">
        <f t="shared" si="5"/>
        <v>2.5</v>
      </c>
      <c r="V31" s="3">
        <f t="shared" si="6"/>
        <v>7.3</v>
      </c>
      <c r="W31" s="3">
        <f t="shared" si="7"/>
        <v>6</v>
      </c>
      <c r="X31" s="3">
        <f t="shared" si="8"/>
        <v>5.2666666666666666</v>
      </c>
      <c r="Y31" s="3">
        <v>0</v>
      </c>
      <c r="Z31" s="3">
        <f t="shared" si="9"/>
        <v>14.333333333333336</v>
      </c>
      <c r="AA31" s="3">
        <f t="shared" si="10"/>
        <v>1.4333333333333335E-2</v>
      </c>
      <c r="AB31" t="b">
        <f t="shared" si="11"/>
        <v>0</v>
      </c>
      <c r="AC31">
        <v>3</v>
      </c>
      <c r="AD31" t="str">
        <f>VLOOKUP(C31,'Feedstock source'!$A$1:$B$8,2,FALSE)</f>
        <v>wood</v>
      </c>
      <c r="AE31" t="str">
        <f>VLOOKUP($F31,'PAHs abbreviations'!$A$2:$B$17,2,FALSE)</f>
        <v>Nap</v>
      </c>
    </row>
    <row r="32" spans="1:31">
      <c r="A32" t="s">
        <v>41</v>
      </c>
      <c r="B32" t="s">
        <v>41</v>
      </c>
      <c r="C32" t="s">
        <v>136</v>
      </c>
      <c r="D32">
        <v>600</v>
      </c>
      <c r="E32" s="1" t="s">
        <v>22</v>
      </c>
      <c r="F32" t="s">
        <v>51</v>
      </c>
      <c r="G32" s="1" t="s">
        <v>46</v>
      </c>
      <c r="H32" t="s">
        <v>29</v>
      </c>
      <c r="I32" s="3" t="str">
        <f t="shared" si="0"/>
        <v>&lt; 6</v>
      </c>
      <c r="J32" s="3" t="str">
        <f t="shared" si="1"/>
        <v>&lt; 6</v>
      </c>
      <c r="K32" t="str">
        <f t="shared" si="2"/>
        <v>ng/sample</v>
      </c>
      <c r="L32" s="3" t="s">
        <v>29</v>
      </c>
      <c r="M32" s="3" t="s">
        <v>30</v>
      </c>
      <c r="N32" s="3" t="s">
        <v>30</v>
      </c>
      <c r="O32" s="1" t="s">
        <v>172</v>
      </c>
      <c r="P32" s="1" t="s">
        <v>174</v>
      </c>
      <c r="Q32" s="1" t="s">
        <v>175</v>
      </c>
      <c r="R32" t="b">
        <f>IF(COUNTIF(carcinogens!$A$2:$A$35,F32),TRUE,FALSE)</f>
        <v>0</v>
      </c>
      <c r="S32" t="b">
        <f t="shared" si="3"/>
        <v>1</v>
      </c>
      <c r="T32" t="b">
        <f t="shared" si="4"/>
        <v>1</v>
      </c>
      <c r="U32" s="3">
        <f t="shared" si="5"/>
        <v>0</v>
      </c>
      <c r="V32" s="3">
        <f t="shared" si="6"/>
        <v>0</v>
      </c>
      <c r="W32" s="3">
        <f t="shared" si="7"/>
        <v>0</v>
      </c>
      <c r="X32" s="3">
        <f t="shared" si="8"/>
        <v>0</v>
      </c>
      <c r="Y32" s="3">
        <v>0</v>
      </c>
      <c r="Z32" s="3">
        <f t="shared" si="9"/>
        <v>0</v>
      </c>
      <c r="AA32" s="3">
        <f t="shared" si="10"/>
        <v>0</v>
      </c>
      <c r="AB32" t="b">
        <f t="shared" si="11"/>
        <v>1</v>
      </c>
      <c r="AC32">
        <v>3</v>
      </c>
      <c r="AD32" t="str">
        <f>VLOOKUP(C32,'Feedstock source'!$A$1:$B$8,2,FALSE)</f>
        <v>wood</v>
      </c>
      <c r="AE32" t="str">
        <f>VLOOKUP($F32,'PAHs abbreviations'!$A$2:$B$17,2,FALSE)</f>
        <v>Phen</v>
      </c>
    </row>
    <row r="33" spans="1:31">
      <c r="A33" t="s">
        <v>41</v>
      </c>
      <c r="B33" t="s">
        <v>41</v>
      </c>
      <c r="C33" t="s">
        <v>136</v>
      </c>
      <c r="D33">
        <v>600</v>
      </c>
      <c r="E33" s="1" t="s">
        <v>22</v>
      </c>
      <c r="F33" t="s">
        <v>54</v>
      </c>
      <c r="G33" s="1" t="s">
        <v>46</v>
      </c>
      <c r="H33">
        <v>6</v>
      </c>
      <c r="I33" s="3">
        <f t="shared" si="0"/>
        <v>12</v>
      </c>
      <c r="J33" s="3">
        <f t="shared" si="1"/>
        <v>12</v>
      </c>
      <c r="K33" t="str">
        <f t="shared" si="2"/>
        <v>ng/sample</v>
      </c>
      <c r="L33" s="3" t="s">
        <v>28</v>
      </c>
      <c r="M33" s="3" t="s">
        <v>28</v>
      </c>
      <c r="N33" s="3" t="s">
        <v>28</v>
      </c>
      <c r="O33" s="1" t="s">
        <v>172</v>
      </c>
      <c r="P33" s="1" t="s">
        <v>174</v>
      </c>
      <c r="Q33" s="1" t="s">
        <v>175</v>
      </c>
      <c r="R33" t="b">
        <f>IF(COUNTIF(carcinogens!$A$2:$A$35,F33),TRUE,FALSE)</f>
        <v>0</v>
      </c>
      <c r="S33" t="b">
        <f t="shared" si="3"/>
        <v>0</v>
      </c>
      <c r="T33" t="b">
        <f t="shared" si="4"/>
        <v>0</v>
      </c>
      <c r="U33" s="3">
        <f t="shared" si="5"/>
        <v>0</v>
      </c>
      <c r="V33" s="3">
        <f t="shared" si="6"/>
        <v>0</v>
      </c>
      <c r="W33" s="3">
        <f t="shared" si="7"/>
        <v>0</v>
      </c>
      <c r="X33" s="3">
        <f t="shared" si="8"/>
        <v>0</v>
      </c>
      <c r="Y33" s="3">
        <v>0</v>
      </c>
      <c r="Z33" s="3">
        <f t="shared" si="9"/>
        <v>12</v>
      </c>
      <c r="AA33" s="3">
        <f t="shared" si="10"/>
        <v>1.2E-2</v>
      </c>
      <c r="AB33" t="b">
        <f t="shared" si="11"/>
        <v>1</v>
      </c>
      <c r="AC33">
        <v>3</v>
      </c>
      <c r="AD33" t="str">
        <f>VLOOKUP(C33,'Feedstock source'!$A$1:$B$8,2,FALSE)</f>
        <v>wood</v>
      </c>
      <c r="AE33" t="str">
        <f>VLOOKUP($F33,'PAHs abbreviations'!$A$2:$B$17,2,FALSE)</f>
        <v>Pyr</v>
      </c>
    </row>
    <row r="34" spans="1:31">
      <c r="A34" t="s">
        <v>42</v>
      </c>
      <c r="B34" t="s">
        <v>42</v>
      </c>
      <c r="C34" t="s">
        <v>136</v>
      </c>
      <c r="D34">
        <v>700</v>
      </c>
      <c r="E34" s="1" t="s">
        <v>22</v>
      </c>
      <c r="F34" t="s">
        <v>49</v>
      </c>
      <c r="G34" s="1" t="s">
        <v>46</v>
      </c>
      <c r="H34">
        <v>4</v>
      </c>
      <c r="I34" s="3">
        <f t="shared" si="0"/>
        <v>8</v>
      </c>
      <c r="J34" s="3">
        <f t="shared" ref="J34:J65" si="12">I34</f>
        <v>8</v>
      </c>
      <c r="K34" t="str">
        <f t="shared" si="2"/>
        <v>ng/sample</v>
      </c>
      <c r="L34" s="3" t="s">
        <v>28</v>
      </c>
      <c r="M34" s="3" t="s">
        <v>28</v>
      </c>
      <c r="N34" s="3" t="s">
        <v>28</v>
      </c>
      <c r="O34" s="1" t="s">
        <v>172</v>
      </c>
      <c r="P34" s="1" t="s">
        <v>174</v>
      </c>
      <c r="Q34" s="1" t="s">
        <v>175</v>
      </c>
      <c r="R34" t="b">
        <f>IF(COUNTIF(carcinogens!$A$2:$A$35,F34),TRUE,FALSE)</f>
        <v>0</v>
      </c>
      <c r="S34" t="b">
        <f t="shared" si="3"/>
        <v>0</v>
      </c>
      <c r="T34" t="b">
        <f t="shared" ref="T34:T66" si="13">IF(ISNUMBER(I34),FALSE,TRUE)</f>
        <v>0</v>
      </c>
      <c r="U34" s="3">
        <f t="shared" si="5"/>
        <v>0</v>
      </c>
      <c r="V34" s="3">
        <f t="shared" si="6"/>
        <v>0</v>
      </c>
      <c r="W34" s="3">
        <f t="shared" si="7"/>
        <v>0</v>
      </c>
      <c r="X34" s="3">
        <f t="shared" si="8"/>
        <v>0</v>
      </c>
      <c r="Y34" s="3">
        <v>0</v>
      </c>
      <c r="Z34" s="3">
        <f t="shared" si="9"/>
        <v>8</v>
      </c>
      <c r="AA34" s="3">
        <f t="shared" si="10"/>
        <v>8.0000000000000002E-3</v>
      </c>
      <c r="AB34" t="b">
        <f t="shared" si="11"/>
        <v>1</v>
      </c>
      <c r="AC34">
        <v>3</v>
      </c>
      <c r="AD34" t="str">
        <f>VLOOKUP(C34,'Feedstock source'!$A$1:$B$8,2,FALSE)</f>
        <v>wood</v>
      </c>
      <c r="AE34" t="str">
        <f>VLOOKUP($F34,'PAHs abbreviations'!$A$2:$B$17,2,FALSE)</f>
        <v>Ace</v>
      </c>
    </row>
    <row r="35" spans="1:31">
      <c r="A35" t="s">
        <v>42</v>
      </c>
      <c r="B35" t="s">
        <v>42</v>
      </c>
      <c r="C35" t="s">
        <v>136</v>
      </c>
      <c r="D35">
        <v>700</v>
      </c>
      <c r="E35" s="1" t="s">
        <v>22</v>
      </c>
      <c r="F35" t="s">
        <v>48</v>
      </c>
      <c r="G35" s="1" t="s">
        <v>46</v>
      </c>
      <c r="H35">
        <v>25</v>
      </c>
      <c r="I35" s="3">
        <f t="shared" si="0"/>
        <v>50</v>
      </c>
      <c r="J35" s="3">
        <f t="shared" si="12"/>
        <v>50</v>
      </c>
      <c r="K35" t="str">
        <f t="shared" si="2"/>
        <v>ng/sample</v>
      </c>
      <c r="L35" s="3" t="s">
        <v>28</v>
      </c>
      <c r="M35" s="3" t="s">
        <v>28</v>
      </c>
      <c r="N35" s="3" t="s">
        <v>28</v>
      </c>
      <c r="O35" s="1" t="s">
        <v>172</v>
      </c>
      <c r="P35" s="1" t="s">
        <v>174</v>
      </c>
      <c r="Q35" s="1" t="s">
        <v>175</v>
      </c>
      <c r="R35" t="b">
        <f>IF(COUNTIF(carcinogens!$A$2:$A$35,F35),TRUE,FALSE)</f>
        <v>0</v>
      </c>
      <c r="S35" t="b">
        <f t="shared" si="3"/>
        <v>0</v>
      </c>
      <c r="T35" t="b">
        <f t="shared" si="13"/>
        <v>0</v>
      </c>
      <c r="U35" s="3">
        <f t="shared" si="5"/>
        <v>0</v>
      </c>
      <c r="V35" s="3">
        <f t="shared" si="6"/>
        <v>0</v>
      </c>
      <c r="W35" s="3">
        <f t="shared" si="7"/>
        <v>0</v>
      </c>
      <c r="X35" s="3">
        <f t="shared" si="8"/>
        <v>0</v>
      </c>
      <c r="Y35" s="3">
        <v>0</v>
      </c>
      <c r="Z35" s="3">
        <f t="shared" si="9"/>
        <v>50</v>
      </c>
      <c r="AA35" s="3">
        <f t="shared" si="10"/>
        <v>0.05</v>
      </c>
      <c r="AB35" t="b">
        <f t="shared" si="11"/>
        <v>1</v>
      </c>
      <c r="AC35">
        <v>3</v>
      </c>
      <c r="AD35" t="str">
        <f>VLOOKUP(C35,'Feedstock source'!$A$1:$B$8,2,FALSE)</f>
        <v>wood</v>
      </c>
      <c r="AE35" t="str">
        <f>VLOOKUP($F35,'PAHs abbreviations'!$A$2:$B$17,2,FALSE)</f>
        <v>Acy</v>
      </c>
    </row>
    <row r="36" spans="1:31">
      <c r="A36" t="s">
        <v>42</v>
      </c>
      <c r="B36" t="s">
        <v>42</v>
      </c>
      <c r="C36" t="s">
        <v>136</v>
      </c>
      <c r="D36">
        <v>700</v>
      </c>
      <c r="E36" s="1" t="s">
        <v>22</v>
      </c>
      <c r="F36" t="s">
        <v>52</v>
      </c>
      <c r="G36" s="1" t="s">
        <v>46</v>
      </c>
      <c r="H36">
        <v>99</v>
      </c>
      <c r="I36" s="3">
        <f t="shared" si="0"/>
        <v>198</v>
      </c>
      <c r="J36" s="3">
        <f t="shared" si="12"/>
        <v>198</v>
      </c>
      <c r="K36" t="str">
        <f t="shared" si="2"/>
        <v>ng/sample</v>
      </c>
      <c r="L36" s="3" t="s">
        <v>26</v>
      </c>
      <c r="M36" s="3" t="s">
        <v>26</v>
      </c>
      <c r="N36" s="3" t="s">
        <v>26</v>
      </c>
      <c r="O36" s="1" t="s">
        <v>172</v>
      </c>
      <c r="P36" s="1" t="s">
        <v>174</v>
      </c>
      <c r="Q36" s="1" t="s">
        <v>175</v>
      </c>
      <c r="R36" t="b">
        <f>IF(COUNTIF(carcinogens!$A$2:$A$35,F36),TRUE,FALSE)</f>
        <v>0</v>
      </c>
      <c r="S36" t="b">
        <f t="shared" si="3"/>
        <v>0</v>
      </c>
      <c r="T36" t="b">
        <f t="shared" si="13"/>
        <v>0</v>
      </c>
      <c r="U36" s="3">
        <f t="shared" si="5"/>
        <v>0</v>
      </c>
      <c r="V36" s="3">
        <f t="shared" si="6"/>
        <v>0</v>
      </c>
      <c r="W36" s="3">
        <f t="shared" si="7"/>
        <v>0</v>
      </c>
      <c r="X36" s="3">
        <f t="shared" si="8"/>
        <v>0</v>
      </c>
      <c r="Y36" s="3">
        <v>0</v>
      </c>
      <c r="Z36" s="3">
        <f t="shared" si="9"/>
        <v>198</v>
      </c>
      <c r="AA36" s="3">
        <f t="shared" si="10"/>
        <v>0.19800000000000001</v>
      </c>
      <c r="AB36" t="b">
        <f t="shared" si="11"/>
        <v>1</v>
      </c>
      <c r="AC36">
        <v>3</v>
      </c>
      <c r="AD36" t="str">
        <f>VLOOKUP(C36,'Feedstock source'!$A$1:$B$8,2,FALSE)</f>
        <v>wood</v>
      </c>
      <c r="AE36" t="str">
        <f>VLOOKUP($F36,'PAHs abbreviations'!$A$2:$B$17,2,FALSE)</f>
        <v>Ant</v>
      </c>
    </row>
    <row r="37" spans="1:31">
      <c r="A37" t="s">
        <v>42</v>
      </c>
      <c r="B37" t="s">
        <v>42</v>
      </c>
      <c r="C37" t="s">
        <v>136</v>
      </c>
      <c r="D37">
        <v>700</v>
      </c>
      <c r="E37" s="1" t="s">
        <v>22</v>
      </c>
      <c r="F37" t="s">
        <v>55</v>
      </c>
      <c r="G37" s="1" t="s">
        <v>46</v>
      </c>
      <c r="H37">
        <v>2070</v>
      </c>
      <c r="I37" s="3">
        <f t="shared" si="0"/>
        <v>4140</v>
      </c>
      <c r="J37" s="3">
        <f t="shared" si="12"/>
        <v>4140</v>
      </c>
      <c r="K37" t="str">
        <f t="shared" si="2"/>
        <v>ng/sample</v>
      </c>
      <c r="L37" s="3" t="s">
        <v>26</v>
      </c>
      <c r="M37" s="3" t="s">
        <v>26</v>
      </c>
      <c r="N37" s="3" t="s">
        <v>26</v>
      </c>
      <c r="O37" s="1" t="s">
        <v>172</v>
      </c>
      <c r="P37" s="1" t="s">
        <v>174</v>
      </c>
      <c r="Q37" s="1" t="s">
        <v>175</v>
      </c>
      <c r="R37" t="b">
        <f>IF(COUNTIF(carcinogens!$A$2:$A$35,F37),TRUE,FALSE)</f>
        <v>1</v>
      </c>
      <c r="S37" t="b">
        <f t="shared" si="3"/>
        <v>0</v>
      </c>
      <c r="T37" t="b">
        <f t="shared" si="13"/>
        <v>0</v>
      </c>
      <c r="U37" s="3">
        <f t="shared" si="5"/>
        <v>0</v>
      </c>
      <c r="V37" s="3">
        <f t="shared" si="6"/>
        <v>0</v>
      </c>
      <c r="W37" s="3">
        <f t="shared" si="7"/>
        <v>0</v>
      </c>
      <c r="X37" s="3">
        <f t="shared" si="8"/>
        <v>0</v>
      </c>
      <c r="Y37" s="3">
        <v>0</v>
      </c>
      <c r="Z37" s="3">
        <f t="shared" si="9"/>
        <v>4140</v>
      </c>
      <c r="AA37" s="3">
        <f t="shared" si="10"/>
        <v>4.1399999999999997</v>
      </c>
      <c r="AB37" t="b">
        <f t="shared" si="11"/>
        <v>1</v>
      </c>
      <c r="AC37">
        <v>3</v>
      </c>
      <c r="AD37" t="str">
        <f>VLOOKUP(C37,'Feedstock source'!$A$1:$B$8,2,FALSE)</f>
        <v>wood</v>
      </c>
      <c r="AE37" t="str">
        <f>VLOOKUP($F37,'PAHs abbreviations'!$A$2:$B$17,2,FALSE)</f>
        <v>B(a)A</v>
      </c>
    </row>
    <row r="38" spans="1:31">
      <c r="A38" t="s">
        <v>42</v>
      </c>
      <c r="B38" t="s">
        <v>42</v>
      </c>
      <c r="C38" t="s">
        <v>136</v>
      </c>
      <c r="D38">
        <v>700</v>
      </c>
      <c r="E38" s="1" t="s">
        <v>22</v>
      </c>
      <c r="F38" t="s">
        <v>59</v>
      </c>
      <c r="G38" s="1" t="s">
        <v>46</v>
      </c>
      <c r="H38">
        <v>1130</v>
      </c>
      <c r="I38" s="3">
        <f t="shared" si="0"/>
        <v>2260</v>
      </c>
      <c r="J38" s="3">
        <f t="shared" si="12"/>
        <v>2260</v>
      </c>
      <c r="K38" t="str">
        <f t="shared" si="2"/>
        <v>ng/sample</v>
      </c>
      <c r="L38" s="3" t="s">
        <v>26</v>
      </c>
      <c r="M38" s="3" t="s">
        <v>26</v>
      </c>
      <c r="N38" s="3" t="s">
        <v>26</v>
      </c>
      <c r="O38" s="1" t="s">
        <v>172</v>
      </c>
      <c r="P38" s="1" t="s">
        <v>174</v>
      </c>
      <c r="Q38" s="1" t="s">
        <v>175</v>
      </c>
      <c r="R38" t="b">
        <f>IF(COUNTIF(carcinogens!$A$2:$A$35,F38),TRUE,FALSE)</f>
        <v>1</v>
      </c>
      <c r="S38" t="b">
        <f t="shared" si="3"/>
        <v>0</v>
      </c>
      <c r="T38" t="b">
        <f t="shared" si="13"/>
        <v>0</v>
      </c>
      <c r="U38" s="3">
        <f t="shared" si="5"/>
        <v>0</v>
      </c>
      <c r="V38" s="3">
        <f t="shared" si="6"/>
        <v>0</v>
      </c>
      <c r="W38" s="3">
        <f t="shared" si="7"/>
        <v>0</v>
      </c>
      <c r="X38" s="3">
        <f t="shared" si="8"/>
        <v>0</v>
      </c>
      <c r="Y38" s="3">
        <v>0</v>
      </c>
      <c r="Z38" s="3">
        <f t="shared" si="9"/>
        <v>2260</v>
      </c>
      <c r="AA38" s="3">
        <f t="shared" si="10"/>
        <v>2.2599999999999998</v>
      </c>
      <c r="AB38" t="b">
        <f t="shared" si="11"/>
        <v>1</v>
      </c>
      <c r="AC38">
        <v>3</v>
      </c>
      <c r="AD38" t="str">
        <f>VLOOKUP(C38,'Feedstock source'!$A$1:$B$8,2,FALSE)</f>
        <v>wood</v>
      </c>
      <c r="AE38" t="str">
        <f>VLOOKUP($F38,'PAHs abbreviations'!$A$2:$B$17,2,FALSE)</f>
        <v>B(a)P</v>
      </c>
    </row>
    <row r="39" spans="1:31">
      <c r="A39" t="s">
        <v>42</v>
      </c>
      <c r="B39" t="s">
        <v>42</v>
      </c>
      <c r="C39" t="s">
        <v>136</v>
      </c>
      <c r="D39">
        <v>700</v>
      </c>
      <c r="E39" s="1" t="s">
        <v>22</v>
      </c>
      <c r="F39" t="s">
        <v>57</v>
      </c>
      <c r="G39" s="1" t="s">
        <v>46</v>
      </c>
      <c r="H39">
        <v>2540</v>
      </c>
      <c r="I39" s="3">
        <f t="shared" si="0"/>
        <v>5080</v>
      </c>
      <c r="J39" s="3">
        <f t="shared" si="12"/>
        <v>5080</v>
      </c>
      <c r="K39" t="str">
        <f t="shared" si="2"/>
        <v>ng/sample</v>
      </c>
      <c r="L39" s="3" t="s">
        <v>26</v>
      </c>
      <c r="M39" s="3" t="s">
        <v>26</v>
      </c>
      <c r="N39" s="3" t="s">
        <v>26</v>
      </c>
      <c r="O39" s="1" t="s">
        <v>172</v>
      </c>
      <c r="P39" s="1" t="s">
        <v>174</v>
      </c>
      <c r="Q39" s="1" t="s">
        <v>175</v>
      </c>
      <c r="R39" t="b">
        <f>IF(COUNTIF(carcinogens!$A$2:$A$35,F39),TRUE,FALSE)</f>
        <v>1</v>
      </c>
      <c r="S39" t="b">
        <f t="shared" si="3"/>
        <v>0</v>
      </c>
      <c r="T39" t="b">
        <f t="shared" si="13"/>
        <v>0</v>
      </c>
      <c r="U39" s="3">
        <f t="shared" si="5"/>
        <v>0</v>
      </c>
      <c r="V39" s="3">
        <f t="shared" si="6"/>
        <v>0</v>
      </c>
      <c r="W39" s="3">
        <f t="shared" si="7"/>
        <v>0</v>
      </c>
      <c r="X39" s="3">
        <f t="shared" si="8"/>
        <v>0</v>
      </c>
      <c r="Y39" s="3">
        <v>0</v>
      </c>
      <c r="Z39" s="3">
        <f t="shared" si="9"/>
        <v>5080</v>
      </c>
      <c r="AA39" s="3">
        <f t="shared" si="10"/>
        <v>5.08</v>
      </c>
      <c r="AB39" t="b">
        <f t="shared" si="11"/>
        <v>1</v>
      </c>
      <c r="AC39">
        <v>3</v>
      </c>
      <c r="AD39" t="str">
        <f>VLOOKUP(C39,'Feedstock source'!$A$1:$B$8,2,FALSE)</f>
        <v>wood</v>
      </c>
      <c r="AE39" t="str">
        <f>VLOOKUP($F39,'PAHs abbreviations'!$A$2:$B$17,2,FALSE)</f>
        <v>B(b)F</v>
      </c>
    </row>
    <row r="40" spans="1:31">
      <c r="A40" t="s">
        <v>42</v>
      </c>
      <c r="B40" t="s">
        <v>42</v>
      </c>
      <c r="C40" t="s">
        <v>136</v>
      </c>
      <c r="D40">
        <v>700</v>
      </c>
      <c r="E40" s="1" t="s">
        <v>22</v>
      </c>
      <c r="F40" t="s">
        <v>61</v>
      </c>
      <c r="G40" s="1" t="s">
        <v>46</v>
      </c>
      <c r="H40">
        <v>2410</v>
      </c>
      <c r="I40" s="3">
        <f t="shared" si="0"/>
        <v>4820</v>
      </c>
      <c r="J40" s="3">
        <f t="shared" si="12"/>
        <v>4820</v>
      </c>
      <c r="K40" t="str">
        <f t="shared" si="2"/>
        <v>ng/sample</v>
      </c>
      <c r="L40" s="3" t="s">
        <v>26</v>
      </c>
      <c r="M40" s="3" t="s">
        <v>26</v>
      </c>
      <c r="N40" s="3" t="s">
        <v>26</v>
      </c>
      <c r="O40" s="1" t="s">
        <v>172</v>
      </c>
      <c r="P40" s="1" t="s">
        <v>174</v>
      </c>
      <c r="Q40" s="1" t="s">
        <v>175</v>
      </c>
      <c r="R40" t="b">
        <f>IF(COUNTIF(carcinogens!$A$2:$A$35,F40),TRUE,FALSE)</f>
        <v>1</v>
      </c>
      <c r="S40" t="b">
        <f t="shared" si="3"/>
        <v>0</v>
      </c>
      <c r="T40" t="b">
        <f t="shared" si="13"/>
        <v>0</v>
      </c>
      <c r="U40" s="3">
        <f t="shared" si="5"/>
        <v>0</v>
      </c>
      <c r="V40" s="3">
        <f t="shared" si="6"/>
        <v>0</v>
      </c>
      <c r="W40" s="3">
        <f t="shared" si="7"/>
        <v>0</v>
      </c>
      <c r="X40" s="3">
        <f t="shared" si="8"/>
        <v>0</v>
      </c>
      <c r="Y40" s="3">
        <v>0</v>
      </c>
      <c r="Z40" s="3">
        <f t="shared" si="9"/>
        <v>4820</v>
      </c>
      <c r="AA40" s="3">
        <f t="shared" si="10"/>
        <v>4.82</v>
      </c>
      <c r="AB40" t="b">
        <f t="shared" si="11"/>
        <v>1</v>
      </c>
      <c r="AC40">
        <v>3</v>
      </c>
      <c r="AD40" t="str">
        <f>VLOOKUP(C40,'Feedstock source'!$A$1:$B$8,2,FALSE)</f>
        <v>wood</v>
      </c>
      <c r="AE40" t="str">
        <f>VLOOKUP($F40,'PAHs abbreviations'!$A$2:$B$17,2,FALSE)</f>
        <v>B(ghi)P</v>
      </c>
    </row>
    <row r="41" spans="1:31">
      <c r="A41" t="s">
        <v>42</v>
      </c>
      <c r="B41" t="s">
        <v>42</v>
      </c>
      <c r="C41" t="s">
        <v>136</v>
      </c>
      <c r="D41">
        <v>700</v>
      </c>
      <c r="E41" s="1" t="s">
        <v>22</v>
      </c>
      <c r="F41" t="s">
        <v>58</v>
      </c>
      <c r="G41" s="1" t="s">
        <v>46</v>
      </c>
      <c r="H41">
        <v>859</v>
      </c>
      <c r="I41" s="3">
        <f t="shared" si="0"/>
        <v>1718</v>
      </c>
      <c r="J41" s="3">
        <f t="shared" si="12"/>
        <v>1718</v>
      </c>
      <c r="K41" t="str">
        <f t="shared" si="2"/>
        <v>ng/sample</v>
      </c>
      <c r="L41" s="3" t="s">
        <v>26</v>
      </c>
      <c r="M41" s="3" t="s">
        <v>26</v>
      </c>
      <c r="N41" s="3" t="s">
        <v>26</v>
      </c>
      <c r="O41" s="1" t="s">
        <v>172</v>
      </c>
      <c r="P41" s="1" t="s">
        <v>174</v>
      </c>
      <c r="Q41" s="1" t="s">
        <v>175</v>
      </c>
      <c r="R41" t="b">
        <f>IF(COUNTIF(carcinogens!$A$2:$A$35,F41),TRUE,FALSE)</f>
        <v>1</v>
      </c>
      <c r="S41" t="b">
        <f t="shared" si="3"/>
        <v>0</v>
      </c>
      <c r="T41" t="b">
        <f t="shared" si="13"/>
        <v>0</v>
      </c>
      <c r="U41" s="3">
        <f t="shared" si="5"/>
        <v>0</v>
      </c>
      <c r="V41" s="3">
        <f t="shared" si="6"/>
        <v>0</v>
      </c>
      <c r="W41" s="3">
        <f t="shared" si="7"/>
        <v>0</v>
      </c>
      <c r="X41" s="3">
        <f t="shared" si="8"/>
        <v>0</v>
      </c>
      <c r="Y41" s="3">
        <v>0</v>
      </c>
      <c r="Z41" s="3">
        <f t="shared" si="9"/>
        <v>1718</v>
      </c>
      <c r="AA41" s="3">
        <f t="shared" si="10"/>
        <v>1.718</v>
      </c>
      <c r="AB41" t="b">
        <f t="shared" si="11"/>
        <v>1</v>
      </c>
      <c r="AC41">
        <v>3</v>
      </c>
      <c r="AD41" t="str">
        <f>VLOOKUP(C41,'Feedstock source'!$A$1:$B$8,2,FALSE)</f>
        <v>wood</v>
      </c>
      <c r="AE41" t="str">
        <f>VLOOKUP($F41,'PAHs abbreviations'!$A$2:$B$17,2,FALSE)</f>
        <v>B(k)F</v>
      </c>
    </row>
    <row r="42" spans="1:31">
      <c r="A42" t="s">
        <v>42</v>
      </c>
      <c r="B42" t="s">
        <v>42</v>
      </c>
      <c r="C42" t="s">
        <v>136</v>
      </c>
      <c r="D42">
        <v>700</v>
      </c>
      <c r="E42" s="1" t="s">
        <v>22</v>
      </c>
      <c r="F42" t="s">
        <v>56</v>
      </c>
      <c r="G42" s="1" t="s">
        <v>46</v>
      </c>
      <c r="H42">
        <v>2560</v>
      </c>
      <c r="I42" s="3">
        <f t="shared" si="0"/>
        <v>5120</v>
      </c>
      <c r="J42" s="3">
        <f t="shared" si="12"/>
        <v>5120</v>
      </c>
      <c r="K42" t="str">
        <f t="shared" si="2"/>
        <v>ng/sample</v>
      </c>
      <c r="L42" s="3" t="s">
        <v>26</v>
      </c>
      <c r="M42" s="3" t="s">
        <v>26</v>
      </c>
      <c r="N42" s="3" t="s">
        <v>26</v>
      </c>
      <c r="O42" s="1" t="s">
        <v>172</v>
      </c>
      <c r="P42" s="1" t="s">
        <v>174</v>
      </c>
      <c r="Q42" s="1" t="s">
        <v>175</v>
      </c>
      <c r="R42" t="b">
        <f>IF(COUNTIF(carcinogens!$A$2:$A$35,F42),TRUE,FALSE)</f>
        <v>1</v>
      </c>
      <c r="S42" t="b">
        <f t="shared" si="3"/>
        <v>0</v>
      </c>
      <c r="T42" t="b">
        <f t="shared" si="13"/>
        <v>0</v>
      </c>
      <c r="U42" s="3">
        <f t="shared" si="5"/>
        <v>0</v>
      </c>
      <c r="V42" s="3">
        <f t="shared" si="6"/>
        <v>0</v>
      </c>
      <c r="W42" s="3">
        <f t="shared" si="7"/>
        <v>0</v>
      </c>
      <c r="X42" s="3">
        <f t="shared" si="8"/>
        <v>0</v>
      </c>
      <c r="Y42" s="3">
        <v>0</v>
      </c>
      <c r="Z42" s="3">
        <f t="shared" si="9"/>
        <v>5120</v>
      </c>
      <c r="AA42" s="3">
        <f t="shared" si="10"/>
        <v>5.12</v>
      </c>
      <c r="AB42" t="b">
        <f t="shared" si="11"/>
        <v>1</v>
      </c>
      <c r="AC42">
        <v>3</v>
      </c>
      <c r="AD42" t="str">
        <f>VLOOKUP(C42,'Feedstock source'!$A$1:$B$8,2,FALSE)</f>
        <v>wood</v>
      </c>
      <c r="AE42" t="str">
        <f>VLOOKUP($F42,'PAHs abbreviations'!$A$2:$B$17,2,FALSE)</f>
        <v>Cry</v>
      </c>
    </row>
    <row r="43" spans="1:31">
      <c r="A43" t="s">
        <v>42</v>
      </c>
      <c r="B43" t="s">
        <v>42</v>
      </c>
      <c r="C43" t="s">
        <v>136</v>
      </c>
      <c r="D43">
        <v>700</v>
      </c>
      <c r="E43" s="1" t="s">
        <v>22</v>
      </c>
      <c r="F43" t="s">
        <v>62</v>
      </c>
      <c r="G43" s="1" t="s">
        <v>46</v>
      </c>
      <c r="H43">
        <v>82</v>
      </c>
      <c r="I43" s="3">
        <f t="shared" si="0"/>
        <v>164</v>
      </c>
      <c r="J43" s="3">
        <f t="shared" si="12"/>
        <v>164</v>
      </c>
      <c r="K43" t="str">
        <f t="shared" si="2"/>
        <v>ng/sample</v>
      </c>
      <c r="L43" s="3" t="s">
        <v>26</v>
      </c>
      <c r="M43" s="3" t="s">
        <v>26</v>
      </c>
      <c r="N43" s="3" t="s">
        <v>26</v>
      </c>
      <c r="O43" s="1" t="s">
        <v>172</v>
      </c>
      <c r="P43" s="1" t="s">
        <v>174</v>
      </c>
      <c r="Q43" s="1" t="s">
        <v>175</v>
      </c>
      <c r="R43" t="b">
        <f>IF(COUNTIF(carcinogens!$A$2:$A$35,F43),TRUE,FALSE)</f>
        <v>1</v>
      </c>
      <c r="S43" t="b">
        <f t="shared" si="3"/>
        <v>0</v>
      </c>
      <c r="T43" t="b">
        <f t="shared" si="13"/>
        <v>0</v>
      </c>
      <c r="U43" s="3">
        <f t="shared" si="5"/>
        <v>0</v>
      </c>
      <c r="V43" s="3">
        <f t="shared" si="6"/>
        <v>0</v>
      </c>
      <c r="W43" s="3">
        <f t="shared" si="7"/>
        <v>0</v>
      </c>
      <c r="X43" s="3">
        <f t="shared" si="8"/>
        <v>0</v>
      </c>
      <c r="Y43" s="3">
        <v>0</v>
      </c>
      <c r="Z43" s="3">
        <f t="shared" si="9"/>
        <v>164</v>
      </c>
      <c r="AA43" s="3">
        <f t="shared" si="10"/>
        <v>0.16400000000000001</v>
      </c>
      <c r="AB43" t="b">
        <f t="shared" si="11"/>
        <v>1</v>
      </c>
      <c r="AC43">
        <v>3</v>
      </c>
      <c r="AD43" t="str">
        <f>VLOOKUP(C43,'Feedstock source'!$A$1:$B$8,2,FALSE)</f>
        <v>wood</v>
      </c>
      <c r="AE43" t="str">
        <f>VLOOKUP($F43,'PAHs abbreviations'!$A$2:$B$17,2,FALSE)</f>
        <v>DB(ah)A</v>
      </c>
    </row>
    <row r="44" spans="1:31">
      <c r="A44" t="s">
        <v>42</v>
      </c>
      <c r="B44" t="s">
        <v>42</v>
      </c>
      <c r="C44" t="s">
        <v>136</v>
      </c>
      <c r="D44">
        <v>700</v>
      </c>
      <c r="E44" s="1" t="s">
        <v>22</v>
      </c>
      <c r="F44" t="s">
        <v>53</v>
      </c>
      <c r="G44" s="1" t="s">
        <v>46</v>
      </c>
      <c r="H44">
        <v>12510</v>
      </c>
      <c r="I44" s="3">
        <f t="shared" si="0"/>
        <v>25020</v>
      </c>
      <c r="J44" s="3">
        <f t="shared" si="12"/>
        <v>25020</v>
      </c>
      <c r="K44" t="str">
        <f t="shared" si="2"/>
        <v>ng/sample</v>
      </c>
      <c r="L44" s="3" t="s">
        <v>28</v>
      </c>
      <c r="M44" s="3" t="s">
        <v>28</v>
      </c>
      <c r="N44" s="3" t="s">
        <v>28</v>
      </c>
      <c r="O44" s="1" t="s">
        <v>172</v>
      </c>
      <c r="P44" s="1" t="s">
        <v>174</v>
      </c>
      <c r="Q44" s="1" t="s">
        <v>175</v>
      </c>
      <c r="R44" t="b">
        <f>IF(COUNTIF(carcinogens!$A$2:$A$35,F44),TRUE,FALSE)</f>
        <v>0</v>
      </c>
      <c r="S44" t="b">
        <f t="shared" si="3"/>
        <v>0</v>
      </c>
      <c r="T44" t="b">
        <f t="shared" si="13"/>
        <v>0</v>
      </c>
      <c r="U44" s="3">
        <f t="shared" si="5"/>
        <v>0</v>
      </c>
      <c r="V44" s="3">
        <f t="shared" si="6"/>
        <v>0</v>
      </c>
      <c r="W44" s="3">
        <f t="shared" si="7"/>
        <v>0</v>
      </c>
      <c r="X44" s="3">
        <f t="shared" si="8"/>
        <v>0</v>
      </c>
      <c r="Y44" s="3">
        <v>0</v>
      </c>
      <c r="Z44" s="3">
        <f t="shared" si="9"/>
        <v>25020</v>
      </c>
      <c r="AA44" s="3">
        <f t="shared" si="10"/>
        <v>25.02</v>
      </c>
      <c r="AB44" t="b">
        <f t="shared" si="11"/>
        <v>1</v>
      </c>
      <c r="AC44">
        <v>3</v>
      </c>
      <c r="AD44" t="str">
        <f>VLOOKUP(C44,'Feedstock source'!$A$1:$B$8,2,FALSE)</f>
        <v>wood</v>
      </c>
      <c r="AE44" t="str">
        <f>VLOOKUP($F44,'PAHs abbreviations'!$A$2:$B$17,2,FALSE)</f>
        <v>Flt</v>
      </c>
    </row>
    <row r="45" spans="1:31">
      <c r="A45" t="s">
        <v>42</v>
      </c>
      <c r="B45" t="s">
        <v>42</v>
      </c>
      <c r="C45" t="s">
        <v>136</v>
      </c>
      <c r="D45">
        <v>700</v>
      </c>
      <c r="E45" s="1" t="s">
        <v>22</v>
      </c>
      <c r="F45" t="s">
        <v>50</v>
      </c>
      <c r="G45" s="1" t="s">
        <v>46</v>
      </c>
      <c r="H45">
        <v>29</v>
      </c>
      <c r="I45" s="3">
        <f t="shared" si="0"/>
        <v>58</v>
      </c>
      <c r="J45" s="3">
        <f t="shared" si="12"/>
        <v>58</v>
      </c>
      <c r="K45" t="str">
        <f t="shared" si="2"/>
        <v>ng/sample</v>
      </c>
      <c r="L45" s="3" t="s">
        <v>28</v>
      </c>
      <c r="M45" s="3" t="s">
        <v>28</v>
      </c>
      <c r="N45" s="3" t="s">
        <v>28</v>
      </c>
      <c r="O45" s="1" t="s">
        <v>172</v>
      </c>
      <c r="P45" s="1" t="s">
        <v>174</v>
      </c>
      <c r="Q45" s="1" t="s">
        <v>175</v>
      </c>
      <c r="R45" t="b">
        <f>IF(COUNTIF(carcinogens!$A$2:$A$35,F45),TRUE,FALSE)</f>
        <v>0</v>
      </c>
      <c r="S45" t="b">
        <f t="shared" si="3"/>
        <v>0</v>
      </c>
      <c r="T45" t="b">
        <f t="shared" si="13"/>
        <v>0</v>
      </c>
      <c r="U45" s="3">
        <f t="shared" si="5"/>
        <v>0</v>
      </c>
      <c r="V45" s="3">
        <f t="shared" si="6"/>
        <v>0</v>
      </c>
      <c r="W45" s="3">
        <f t="shared" si="7"/>
        <v>0</v>
      </c>
      <c r="X45" s="3">
        <f t="shared" si="8"/>
        <v>0</v>
      </c>
      <c r="Y45" s="3">
        <v>0</v>
      </c>
      <c r="Z45" s="3">
        <f t="shared" si="9"/>
        <v>58</v>
      </c>
      <c r="AA45" s="3">
        <f t="shared" si="10"/>
        <v>5.8000000000000003E-2</v>
      </c>
      <c r="AB45" t="b">
        <f t="shared" si="11"/>
        <v>1</v>
      </c>
      <c r="AC45">
        <v>3</v>
      </c>
      <c r="AD45" t="str">
        <f>VLOOKUP(C45,'Feedstock source'!$A$1:$B$8,2,FALSE)</f>
        <v>wood</v>
      </c>
      <c r="AE45" t="str">
        <f>VLOOKUP($F45,'PAHs abbreviations'!$A$2:$B$17,2,FALSE)</f>
        <v>Flu</v>
      </c>
    </row>
    <row r="46" spans="1:31">
      <c r="A46" t="s">
        <v>42</v>
      </c>
      <c r="B46" t="s">
        <v>42</v>
      </c>
      <c r="C46" t="s">
        <v>136</v>
      </c>
      <c r="D46">
        <v>700</v>
      </c>
      <c r="E46" s="1" t="s">
        <v>22</v>
      </c>
      <c r="F46" t="s">
        <v>60</v>
      </c>
      <c r="G46" s="1" t="s">
        <v>46</v>
      </c>
      <c r="H46">
        <v>1920</v>
      </c>
      <c r="I46" s="3">
        <f t="shared" si="0"/>
        <v>3840</v>
      </c>
      <c r="J46" s="3">
        <f t="shared" si="12"/>
        <v>3840</v>
      </c>
      <c r="K46" t="str">
        <f t="shared" si="2"/>
        <v>ng/sample</v>
      </c>
      <c r="L46" s="3" t="s">
        <v>26</v>
      </c>
      <c r="M46" s="3" t="s">
        <v>26</v>
      </c>
      <c r="N46" s="3" t="s">
        <v>26</v>
      </c>
      <c r="O46" s="1" t="s">
        <v>172</v>
      </c>
      <c r="P46" s="1" t="s">
        <v>174</v>
      </c>
      <c r="Q46" s="1" t="s">
        <v>175</v>
      </c>
      <c r="R46" t="b">
        <f>IF(COUNTIF(carcinogens!$A$2:$A$35,F46),TRUE,FALSE)</f>
        <v>1</v>
      </c>
      <c r="S46" t="b">
        <f t="shared" si="3"/>
        <v>0</v>
      </c>
      <c r="T46" t="b">
        <f t="shared" si="13"/>
        <v>0</v>
      </c>
      <c r="U46" s="3">
        <f t="shared" si="5"/>
        <v>0</v>
      </c>
      <c r="V46" s="3">
        <f t="shared" si="6"/>
        <v>0</v>
      </c>
      <c r="W46" s="3">
        <f t="shared" si="7"/>
        <v>0</v>
      </c>
      <c r="X46" s="3">
        <f t="shared" si="8"/>
        <v>0</v>
      </c>
      <c r="Y46" s="3">
        <v>0</v>
      </c>
      <c r="Z46" s="3">
        <f t="shared" si="9"/>
        <v>3840</v>
      </c>
      <c r="AA46" s="3">
        <f t="shared" si="10"/>
        <v>3.84</v>
      </c>
      <c r="AB46" t="b">
        <f t="shared" si="11"/>
        <v>1</v>
      </c>
      <c r="AC46">
        <v>3</v>
      </c>
      <c r="AD46" t="str">
        <f>VLOOKUP(C46,'Feedstock source'!$A$1:$B$8,2,FALSE)</f>
        <v>wood</v>
      </c>
      <c r="AE46" t="str">
        <f>VLOOKUP($F46,'PAHs abbreviations'!$A$2:$B$17,2,FALSE)</f>
        <v>IP</v>
      </c>
    </row>
    <row r="47" spans="1:31">
      <c r="A47" t="s">
        <v>42</v>
      </c>
      <c r="B47" t="s">
        <v>42</v>
      </c>
      <c r="C47" t="s">
        <v>136</v>
      </c>
      <c r="D47">
        <v>700</v>
      </c>
      <c r="E47" s="1" t="s">
        <v>22</v>
      </c>
      <c r="F47" t="s">
        <v>47</v>
      </c>
      <c r="G47" s="1" t="s">
        <v>46</v>
      </c>
      <c r="H47">
        <v>12</v>
      </c>
      <c r="I47" s="3">
        <f t="shared" si="0"/>
        <v>24</v>
      </c>
      <c r="J47" s="3">
        <f t="shared" si="12"/>
        <v>24</v>
      </c>
      <c r="K47" t="str">
        <f t="shared" si="2"/>
        <v>ng/sample</v>
      </c>
      <c r="L47" s="3">
        <v>2.5</v>
      </c>
      <c r="M47" s="3">
        <v>7.3</v>
      </c>
      <c r="N47" s="3">
        <v>6</v>
      </c>
      <c r="O47" s="1" t="s">
        <v>172</v>
      </c>
      <c r="P47" s="1" t="s">
        <v>174</v>
      </c>
      <c r="Q47" s="1" t="s">
        <v>175</v>
      </c>
      <c r="R47" t="b">
        <f>IF(COUNTIF(carcinogens!$A$2:$A$35,F47),TRUE,FALSE)</f>
        <v>0</v>
      </c>
      <c r="S47" t="b">
        <f t="shared" si="3"/>
        <v>0</v>
      </c>
      <c r="T47" t="b">
        <f t="shared" si="13"/>
        <v>0</v>
      </c>
      <c r="U47" s="3">
        <f t="shared" si="5"/>
        <v>2.5</v>
      </c>
      <c r="V47" s="3">
        <f t="shared" si="6"/>
        <v>7.3</v>
      </c>
      <c r="W47" s="3">
        <f t="shared" si="7"/>
        <v>6</v>
      </c>
      <c r="X47" s="3">
        <f t="shared" si="8"/>
        <v>5.2666666666666666</v>
      </c>
      <c r="Y47" s="3">
        <v>0</v>
      </c>
      <c r="Z47" s="3">
        <f t="shared" si="9"/>
        <v>18.733333333333334</v>
      </c>
      <c r="AA47" s="3">
        <f t="shared" si="10"/>
        <v>1.8733333333333334E-2</v>
      </c>
      <c r="AB47" t="b">
        <f t="shared" si="11"/>
        <v>0</v>
      </c>
      <c r="AC47">
        <v>3</v>
      </c>
      <c r="AD47" t="str">
        <f>VLOOKUP(C47,'Feedstock source'!$A$1:$B$8,2,FALSE)</f>
        <v>wood</v>
      </c>
      <c r="AE47" t="str">
        <f>VLOOKUP($F47,'PAHs abbreviations'!$A$2:$B$17,2,FALSE)</f>
        <v>Nap</v>
      </c>
    </row>
    <row r="48" spans="1:31">
      <c r="A48" t="s">
        <v>42</v>
      </c>
      <c r="B48" t="s">
        <v>42</v>
      </c>
      <c r="C48" t="s">
        <v>136</v>
      </c>
      <c r="D48">
        <v>700</v>
      </c>
      <c r="E48" s="1" t="s">
        <v>22</v>
      </c>
      <c r="F48" t="s">
        <v>51</v>
      </c>
      <c r="G48" s="1" t="s">
        <v>46</v>
      </c>
      <c r="H48">
        <v>1890</v>
      </c>
      <c r="I48" s="3">
        <f t="shared" si="0"/>
        <v>3780</v>
      </c>
      <c r="J48" s="3">
        <f t="shared" si="12"/>
        <v>3780</v>
      </c>
      <c r="K48" t="str">
        <f t="shared" si="2"/>
        <v>ng/sample</v>
      </c>
      <c r="L48" s="3" t="s">
        <v>29</v>
      </c>
      <c r="M48" s="3" t="s">
        <v>30</v>
      </c>
      <c r="N48" s="3" t="s">
        <v>30</v>
      </c>
      <c r="O48" s="1" t="s">
        <v>172</v>
      </c>
      <c r="P48" s="1" t="s">
        <v>174</v>
      </c>
      <c r="Q48" s="1" t="s">
        <v>175</v>
      </c>
      <c r="R48" t="b">
        <f>IF(COUNTIF(carcinogens!$A$2:$A$35,F48),TRUE,FALSE)</f>
        <v>0</v>
      </c>
      <c r="S48" t="b">
        <f t="shared" si="3"/>
        <v>0</v>
      </c>
      <c r="T48" t="b">
        <f t="shared" si="13"/>
        <v>0</v>
      </c>
      <c r="U48" s="3">
        <f t="shared" si="5"/>
        <v>0</v>
      </c>
      <c r="V48" s="3">
        <f t="shared" si="6"/>
        <v>0</v>
      </c>
      <c r="W48" s="3">
        <f t="shared" si="7"/>
        <v>0</v>
      </c>
      <c r="X48" s="3">
        <f t="shared" si="8"/>
        <v>0</v>
      </c>
      <c r="Y48" s="3">
        <v>0</v>
      </c>
      <c r="Z48" s="3">
        <f t="shared" si="9"/>
        <v>3780</v>
      </c>
      <c r="AA48" s="3">
        <f t="shared" si="10"/>
        <v>3.78</v>
      </c>
      <c r="AB48" t="b">
        <f t="shared" si="11"/>
        <v>1</v>
      </c>
      <c r="AC48">
        <v>3</v>
      </c>
      <c r="AD48" t="str">
        <f>VLOOKUP(C48,'Feedstock source'!$A$1:$B$8,2,FALSE)</f>
        <v>wood</v>
      </c>
      <c r="AE48" t="str">
        <f>VLOOKUP($F48,'PAHs abbreviations'!$A$2:$B$17,2,FALSE)</f>
        <v>Phen</v>
      </c>
    </row>
    <row r="49" spans="1:31">
      <c r="A49" t="s">
        <v>42</v>
      </c>
      <c r="B49" t="s">
        <v>42</v>
      </c>
      <c r="C49" t="s">
        <v>136</v>
      </c>
      <c r="D49">
        <v>700</v>
      </c>
      <c r="E49" s="1" t="s">
        <v>22</v>
      </c>
      <c r="F49" t="s">
        <v>54</v>
      </c>
      <c r="G49" s="1" t="s">
        <v>46</v>
      </c>
      <c r="H49">
        <v>19450</v>
      </c>
      <c r="I49" s="3">
        <f t="shared" si="0"/>
        <v>38900</v>
      </c>
      <c r="J49" s="3">
        <f t="shared" si="12"/>
        <v>38900</v>
      </c>
      <c r="K49" t="str">
        <f t="shared" si="2"/>
        <v>ng/sample</v>
      </c>
      <c r="L49" s="3" t="s">
        <v>28</v>
      </c>
      <c r="M49" s="3" t="s">
        <v>28</v>
      </c>
      <c r="N49" s="3" t="s">
        <v>28</v>
      </c>
      <c r="O49" s="1" t="s">
        <v>172</v>
      </c>
      <c r="P49" s="1" t="s">
        <v>174</v>
      </c>
      <c r="Q49" s="1" t="s">
        <v>175</v>
      </c>
      <c r="R49" t="b">
        <f>IF(COUNTIF(carcinogens!$A$2:$A$35,F49),TRUE,FALSE)</f>
        <v>0</v>
      </c>
      <c r="S49" t="b">
        <f t="shared" si="3"/>
        <v>0</v>
      </c>
      <c r="T49" t="b">
        <f t="shared" si="13"/>
        <v>0</v>
      </c>
      <c r="U49" s="3">
        <f t="shared" si="5"/>
        <v>0</v>
      </c>
      <c r="V49" s="3">
        <f t="shared" si="6"/>
        <v>0</v>
      </c>
      <c r="W49" s="3">
        <f t="shared" si="7"/>
        <v>0</v>
      </c>
      <c r="X49" s="3">
        <f t="shared" si="8"/>
        <v>0</v>
      </c>
      <c r="Y49" s="3">
        <v>0</v>
      </c>
      <c r="Z49" s="3">
        <f t="shared" si="9"/>
        <v>38900</v>
      </c>
      <c r="AA49" s="3">
        <f t="shared" si="10"/>
        <v>38.9</v>
      </c>
      <c r="AB49" t="b">
        <f t="shared" si="11"/>
        <v>1</v>
      </c>
      <c r="AC49">
        <v>3</v>
      </c>
      <c r="AD49" t="str">
        <f>VLOOKUP(C49,'Feedstock source'!$A$1:$B$8,2,FALSE)</f>
        <v>wood</v>
      </c>
      <c r="AE49" t="str">
        <f>VLOOKUP($F49,'PAHs abbreviations'!$A$2:$B$17,2,FALSE)</f>
        <v>Pyr</v>
      </c>
    </row>
    <row r="50" spans="1:31">
      <c r="A50" t="s">
        <v>126</v>
      </c>
      <c r="B50" t="s">
        <v>126</v>
      </c>
      <c r="C50" s="1" t="s">
        <v>134</v>
      </c>
      <c r="D50">
        <v>500</v>
      </c>
      <c r="E50" s="1" t="s">
        <v>22</v>
      </c>
      <c r="F50" t="s">
        <v>83</v>
      </c>
      <c r="G50" s="1" t="s">
        <v>76</v>
      </c>
      <c r="H50" t="s">
        <v>148</v>
      </c>
      <c r="I50" s="3" t="str">
        <f t="shared" si="0"/>
        <v>&lt; 2.5</v>
      </c>
      <c r="J50" s="3" t="str">
        <f t="shared" si="12"/>
        <v>&lt; 2.5</v>
      </c>
      <c r="K50" t="str">
        <f t="shared" si="2"/>
        <v>pg/sample</v>
      </c>
      <c r="L50" s="3" t="s">
        <v>148</v>
      </c>
      <c r="O50" s="1" t="s">
        <v>172</v>
      </c>
      <c r="P50" s="1" t="s">
        <v>174</v>
      </c>
      <c r="Q50" s="1" t="s">
        <v>175</v>
      </c>
      <c r="R50" t="b">
        <f>IF(COUNTIF(carcinogens!$A$2:$A$35,F50),TRUE,FALSE)</f>
        <v>1</v>
      </c>
      <c r="S50" t="b">
        <f t="shared" si="3"/>
        <v>1</v>
      </c>
      <c r="T50" t="b">
        <f t="shared" si="13"/>
        <v>1</v>
      </c>
      <c r="U50" s="3">
        <f t="shared" ref="U50:U113" si="14">IF(ISNUMBER(L50),L50,0)</f>
        <v>0</v>
      </c>
      <c r="X50" s="3">
        <f t="shared" si="8"/>
        <v>0</v>
      </c>
      <c r="Y50" s="3">
        <v>0</v>
      </c>
      <c r="Z50" s="3">
        <f t="shared" si="9"/>
        <v>0</v>
      </c>
      <c r="AA50" s="3">
        <f t="shared" si="10"/>
        <v>0</v>
      </c>
      <c r="AB50" t="b">
        <f t="shared" si="11"/>
        <v>1</v>
      </c>
      <c r="AC50">
        <v>1</v>
      </c>
      <c r="AD50" t="str">
        <f>VLOOKUP(C50,'Feedstock source'!$A$1:$B$8,2,FALSE)</f>
        <v>sludge</v>
      </c>
      <c r="AE50" t="e">
        <f>VLOOKUP($F50,'PAHs abbreviations'!$A$2:$B$17,2,FALSE)</f>
        <v>#N/A</v>
      </c>
    </row>
    <row r="51" spans="1:31">
      <c r="A51" t="s">
        <v>126</v>
      </c>
      <c r="B51" t="s">
        <v>126</v>
      </c>
      <c r="C51" s="1" t="s">
        <v>134</v>
      </c>
      <c r="D51">
        <v>500</v>
      </c>
      <c r="E51" s="1" t="s">
        <v>22</v>
      </c>
      <c r="F51" t="s">
        <v>92</v>
      </c>
      <c r="G51" s="1" t="s">
        <v>76</v>
      </c>
      <c r="H51" t="s">
        <v>150</v>
      </c>
      <c r="I51" s="3" t="str">
        <f t="shared" si="0"/>
        <v>&lt; 1.5</v>
      </c>
      <c r="J51" s="3" t="str">
        <f t="shared" si="12"/>
        <v>&lt; 1.5</v>
      </c>
      <c r="K51" t="str">
        <f t="shared" si="2"/>
        <v>pg/sample</v>
      </c>
      <c r="L51" s="3" t="s">
        <v>150</v>
      </c>
      <c r="O51" s="1" t="s">
        <v>172</v>
      </c>
      <c r="P51" s="1" t="s">
        <v>174</v>
      </c>
      <c r="Q51" s="1" t="s">
        <v>175</v>
      </c>
      <c r="R51" t="b">
        <f>IF(COUNTIF(carcinogens!$A$2:$A$35,F51),TRUE,FALSE)</f>
        <v>1</v>
      </c>
      <c r="S51" t="b">
        <f t="shared" si="3"/>
        <v>1</v>
      </c>
      <c r="T51" t="b">
        <f t="shared" si="13"/>
        <v>1</v>
      </c>
      <c r="U51" s="3">
        <f t="shared" si="14"/>
        <v>0</v>
      </c>
      <c r="X51" s="3">
        <f t="shared" si="8"/>
        <v>0</v>
      </c>
      <c r="Y51" s="3">
        <v>0</v>
      </c>
      <c r="Z51" s="3">
        <f t="shared" si="9"/>
        <v>0</v>
      </c>
      <c r="AA51" s="3">
        <f t="shared" si="10"/>
        <v>0</v>
      </c>
      <c r="AB51" t="b">
        <f t="shared" si="11"/>
        <v>1</v>
      </c>
      <c r="AC51">
        <v>1</v>
      </c>
      <c r="AD51" t="str">
        <f>VLOOKUP(C51,'Feedstock source'!$A$1:$B$8,2,FALSE)</f>
        <v>sludge</v>
      </c>
      <c r="AE51" t="e">
        <f>VLOOKUP($F51,'PAHs abbreviations'!$A$2:$B$17,2,FALSE)</f>
        <v>#N/A</v>
      </c>
    </row>
    <row r="52" spans="1:31">
      <c r="A52" t="s">
        <v>126</v>
      </c>
      <c r="B52" t="s">
        <v>126</v>
      </c>
      <c r="C52" s="1" t="s">
        <v>134</v>
      </c>
      <c r="D52">
        <v>500</v>
      </c>
      <c r="E52" s="1" t="s">
        <v>22</v>
      </c>
      <c r="F52" t="s">
        <v>93</v>
      </c>
      <c r="G52" s="1" t="s">
        <v>76</v>
      </c>
      <c r="H52" t="s">
        <v>150</v>
      </c>
      <c r="I52" s="3" t="str">
        <f t="shared" si="0"/>
        <v>&lt; 1.5</v>
      </c>
      <c r="J52" s="3" t="str">
        <f t="shared" si="12"/>
        <v>&lt; 1.5</v>
      </c>
      <c r="K52" t="str">
        <f t="shared" si="2"/>
        <v>pg/sample</v>
      </c>
      <c r="L52" s="3" t="s">
        <v>150</v>
      </c>
      <c r="O52" s="1" t="s">
        <v>172</v>
      </c>
      <c r="P52" s="1" t="s">
        <v>174</v>
      </c>
      <c r="Q52" s="1" t="s">
        <v>175</v>
      </c>
      <c r="R52" t="b">
        <f>IF(COUNTIF(carcinogens!$A$2:$A$35,F52),TRUE,FALSE)</f>
        <v>1</v>
      </c>
      <c r="S52" t="b">
        <f t="shared" si="3"/>
        <v>1</v>
      </c>
      <c r="T52" t="b">
        <f t="shared" si="13"/>
        <v>1</v>
      </c>
      <c r="U52" s="3">
        <f t="shared" si="14"/>
        <v>0</v>
      </c>
      <c r="X52" s="3">
        <f t="shared" si="8"/>
        <v>0</v>
      </c>
      <c r="Y52" s="3">
        <v>0</v>
      </c>
      <c r="Z52" s="3">
        <f t="shared" si="9"/>
        <v>0</v>
      </c>
      <c r="AA52" s="3">
        <f t="shared" si="10"/>
        <v>0</v>
      </c>
      <c r="AB52" t="b">
        <f t="shared" si="11"/>
        <v>1</v>
      </c>
      <c r="AC52">
        <v>1</v>
      </c>
      <c r="AD52" t="str">
        <f>VLOOKUP(C52,'Feedstock source'!$A$1:$B$8,2,FALSE)</f>
        <v>sludge</v>
      </c>
      <c r="AE52" t="e">
        <f>VLOOKUP($F52,'PAHs abbreviations'!$A$2:$B$17,2,FALSE)</f>
        <v>#N/A</v>
      </c>
    </row>
    <row r="53" spans="1:31">
      <c r="A53" t="s">
        <v>126</v>
      </c>
      <c r="B53" t="s">
        <v>126</v>
      </c>
      <c r="C53" s="1" t="s">
        <v>134</v>
      </c>
      <c r="D53">
        <v>500</v>
      </c>
      <c r="E53" s="1" t="s">
        <v>22</v>
      </c>
      <c r="F53" t="s">
        <v>80</v>
      </c>
      <c r="G53" s="1" t="s">
        <v>76</v>
      </c>
      <c r="H53" t="s">
        <v>99</v>
      </c>
      <c r="I53" s="3" t="str">
        <f t="shared" si="0"/>
        <v>&lt; 0.5</v>
      </c>
      <c r="J53" s="3" t="str">
        <f t="shared" si="12"/>
        <v>&lt; 0.5</v>
      </c>
      <c r="K53" t="str">
        <f t="shared" si="2"/>
        <v>pg/sample</v>
      </c>
      <c r="L53" s="3" t="s">
        <v>99</v>
      </c>
      <c r="O53" s="1" t="s">
        <v>172</v>
      </c>
      <c r="P53" s="1" t="s">
        <v>174</v>
      </c>
      <c r="Q53" s="1" t="s">
        <v>175</v>
      </c>
      <c r="R53" t="b">
        <f>IF(COUNTIF(carcinogens!$A$2:$A$35,F53),TRUE,FALSE)</f>
        <v>1</v>
      </c>
      <c r="S53" t="b">
        <f t="shared" si="3"/>
        <v>1</v>
      </c>
      <c r="T53" t="b">
        <f t="shared" si="13"/>
        <v>1</v>
      </c>
      <c r="U53" s="3">
        <f t="shared" si="14"/>
        <v>0</v>
      </c>
      <c r="X53" s="3">
        <f t="shared" si="8"/>
        <v>0</v>
      </c>
      <c r="Y53" s="3">
        <v>0</v>
      </c>
      <c r="Z53" s="3">
        <f t="shared" si="9"/>
        <v>0</v>
      </c>
      <c r="AA53" s="3">
        <f t="shared" si="10"/>
        <v>0</v>
      </c>
      <c r="AB53" t="b">
        <f t="shared" si="11"/>
        <v>1</v>
      </c>
      <c r="AC53">
        <v>1</v>
      </c>
      <c r="AD53" t="str">
        <f>VLOOKUP(C53,'Feedstock source'!$A$1:$B$8,2,FALSE)</f>
        <v>sludge</v>
      </c>
      <c r="AE53" t="e">
        <f>VLOOKUP($F53,'PAHs abbreviations'!$A$2:$B$17,2,FALSE)</f>
        <v>#N/A</v>
      </c>
    </row>
    <row r="54" spans="1:31">
      <c r="A54" t="s">
        <v>126</v>
      </c>
      <c r="B54" t="s">
        <v>126</v>
      </c>
      <c r="C54" s="1" t="s">
        <v>134</v>
      </c>
      <c r="D54">
        <v>500</v>
      </c>
      <c r="E54" s="1" t="s">
        <v>22</v>
      </c>
      <c r="F54" t="s">
        <v>88</v>
      </c>
      <c r="G54" s="1" t="s">
        <v>76</v>
      </c>
      <c r="H54" t="s">
        <v>99</v>
      </c>
      <c r="I54" s="3" t="str">
        <f t="shared" si="0"/>
        <v>&lt; 0.5</v>
      </c>
      <c r="J54" s="3" t="str">
        <f t="shared" si="12"/>
        <v>&lt; 0.5</v>
      </c>
      <c r="K54" t="str">
        <f t="shared" si="2"/>
        <v>pg/sample</v>
      </c>
      <c r="L54" s="3" t="s">
        <v>99</v>
      </c>
      <c r="O54" s="1" t="s">
        <v>172</v>
      </c>
      <c r="P54" s="1" t="s">
        <v>174</v>
      </c>
      <c r="Q54" s="1" t="s">
        <v>175</v>
      </c>
      <c r="R54" t="b">
        <f>IF(COUNTIF(carcinogens!$A$2:$A$35,F54),TRUE,FALSE)</f>
        <v>1</v>
      </c>
      <c r="S54" t="b">
        <f t="shared" si="3"/>
        <v>1</v>
      </c>
      <c r="T54" t="b">
        <f t="shared" si="13"/>
        <v>1</v>
      </c>
      <c r="U54" s="3">
        <f t="shared" si="14"/>
        <v>0</v>
      </c>
      <c r="X54" s="3">
        <f t="shared" si="8"/>
        <v>0</v>
      </c>
      <c r="Y54" s="3">
        <v>0</v>
      </c>
      <c r="Z54" s="3">
        <f t="shared" si="9"/>
        <v>0</v>
      </c>
      <c r="AA54" s="3">
        <f t="shared" si="10"/>
        <v>0</v>
      </c>
      <c r="AB54" t="b">
        <f t="shared" si="11"/>
        <v>1</v>
      </c>
      <c r="AC54">
        <v>1</v>
      </c>
      <c r="AD54" t="str">
        <f>VLOOKUP(C54,'Feedstock source'!$A$1:$B$8,2,FALSE)</f>
        <v>sludge</v>
      </c>
      <c r="AE54" t="e">
        <f>VLOOKUP($F54,'PAHs abbreviations'!$A$2:$B$17,2,FALSE)</f>
        <v>#N/A</v>
      </c>
    </row>
    <row r="55" spans="1:31">
      <c r="A55" t="s">
        <v>126</v>
      </c>
      <c r="B55" t="s">
        <v>126</v>
      </c>
      <c r="C55" s="1" t="s">
        <v>134</v>
      </c>
      <c r="D55">
        <v>500</v>
      </c>
      <c r="E55" s="1" t="s">
        <v>22</v>
      </c>
      <c r="F55" t="s">
        <v>81</v>
      </c>
      <c r="G55" s="1" t="s">
        <v>76</v>
      </c>
      <c r="H55" t="s">
        <v>99</v>
      </c>
      <c r="I55" s="3" t="str">
        <f t="shared" si="0"/>
        <v>&lt; 0.5</v>
      </c>
      <c r="J55" s="3" t="str">
        <f t="shared" si="12"/>
        <v>&lt; 0.5</v>
      </c>
      <c r="K55" t="str">
        <f t="shared" si="2"/>
        <v>pg/sample</v>
      </c>
      <c r="L55" s="3" t="s">
        <v>99</v>
      </c>
      <c r="O55" s="1" t="s">
        <v>172</v>
      </c>
      <c r="P55" s="1" t="s">
        <v>174</v>
      </c>
      <c r="Q55" s="1" t="s">
        <v>175</v>
      </c>
      <c r="R55" t="b">
        <f>IF(COUNTIF(carcinogens!$A$2:$A$35,F55),TRUE,FALSE)</f>
        <v>1</v>
      </c>
      <c r="S55" t="b">
        <f t="shared" si="3"/>
        <v>1</v>
      </c>
      <c r="T55" t="b">
        <f t="shared" si="13"/>
        <v>1</v>
      </c>
      <c r="U55" s="3">
        <f t="shared" si="14"/>
        <v>0</v>
      </c>
      <c r="X55" s="3">
        <f t="shared" si="8"/>
        <v>0</v>
      </c>
      <c r="Y55" s="3">
        <v>0</v>
      </c>
      <c r="Z55" s="3">
        <f t="shared" si="9"/>
        <v>0</v>
      </c>
      <c r="AA55" s="3">
        <f t="shared" si="10"/>
        <v>0</v>
      </c>
      <c r="AB55" t="b">
        <f t="shared" si="11"/>
        <v>1</v>
      </c>
      <c r="AC55">
        <v>1</v>
      </c>
      <c r="AD55" t="str">
        <f>VLOOKUP(C55,'Feedstock source'!$A$1:$B$8,2,FALSE)</f>
        <v>sludge</v>
      </c>
      <c r="AE55" t="e">
        <f>VLOOKUP($F55,'PAHs abbreviations'!$A$2:$B$17,2,FALSE)</f>
        <v>#N/A</v>
      </c>
    </row>
    <row r="56" spans="1:31">
      <c r="A56" t="s">
        <v>126</v>
      </c>
      <c r="B56" t="s">
        <v>126</v>
      </c>
      <c r="C56" s="1" t="s">
        <v>134</v>
      </c>
      <c r="D56">
        <v>500</v>
      </c>
      <c r="E56" s="1" t="s">
        <v>22</v>
      </c>
      <c r="F56" t="s">
        <v>89</v>
      </c>
      <c r="G56" s="1" t="s">
        <v>76</v>
      </c>
      <c r="H56" t="s">
        <v>99</v>
      </c>
      <c r="I56" s="3" t="str">
        <f t="shared" si="0"/>
        <v>&lt; 0.5</v>
      </c>
      <c r="J56" s="3" t="str">
        <f t="shared" si="12"/>
        <v>&lt; 0.5</v>
      </c>
      <c r="K56" t="str">
        <f t="shared" si="2"/>
        <v>pg/sample</v>
      </c>
      <c r="L56" s="3" t="s">
        <v>99</v>
      </c>
      <c r="O56" s="1" t="s">
        <v>172</v>
      </c>
      <c r="P56" s="1" t="s">
        <v>174</v>
      </c>
      <c r="Q56" s="1" t="s">
        <v>175</v>
      </c>
      <c r="R56" t="b">
        <f>IF(COUNTIF(carcinogens!$A$2:$A$35,F56),TRUE,FALSE)</f>
        <v>1</v>
      </c>
      <c r="S56" t="b">
        <f t="shared" si="3"/>
        <v>1</v>
      </c>
      <c r="T56" t="b">
        <f t="shared" si="13"/>
        <v>1</v>
      </c>
      <c r="U56" s="3">
        <f t="shared" si="14"/>
        <v>0</v>
      </c>
      <c r="X56" s="3">
        <f t="shared" si="8"/>
        <v>0</v>
      </c>
      <c r="Y56" s="3">
        <v>0</v>
      </c>
      <c r="Z56" s="3">
        <f t="shared" si="9"/>
        <v>0</v>
      </c>
      <c r="AA56" s="3">
        <f t="shared" si="10"/>
        <v>0</v>
      </c>
      <c r="AB56" t="b">
        <f t="shared" si="11"/>
        <v>1</v>
      </c>
      <c r="AC56">
        <v>1</v>
      </c>
      <c r="AD56" t="str">
        <f>VLOOKUP(C56,'Feedstock source'!$A$1:$B$8,2,FALSE)</f>
        <v>sludge</v>
      </c>
      <c r="AE56" t="e">
        <f>VLOOKUP($F56,'PAHs abbreviations'!$A$2:$B$17,2,FALSE)</f>
        <v>#N/A</v>
      </c>
    </row>
    <row r="57" spans="1:31">
      <c r="A57" t="s">
        <v>126</v>
      </c>
      <c r="B57" t="s">
        <v>126</v>
      </c>
      <c r="C57" s="1" t="s">
        <v>134</v>
      </c>
      <c r="D57">
        <v>500</v>
      </c>
      <c r="E57" s="1" t="s">
        <v>22</v>
      </c>
      <c r="F57" t="s">
        <v>82</v>
      </c>
      <c r="G57" s="1" t="s">
        <v>76</v>
      </c>
      <c r="H57" t="s">
        <v>99</v>
      </c>
      <c r="I57" s="3" t="str">
        <f t="shared" si="0"/>
        <v>&lt; 0.5</v>
      </c>
      <c r="J57" s="3" t="str">
        <f t="shared" si="12"/>
        <v>&lt; 0.5</v>
      </c>
      <c r="K57" t="str">
        <f t="shared" si="2"/>
        <v>pg/sample</v>
      </c>
      <c r="L57" s="3" t="s">
        <v>99</v>
      </c>
      <c r="O57" s="1" t="s">
        <v>172</v>
      </c>
      <c r="P57" s="1" t="s">
        <v>174</v>
      </c>
      <c r="Q57" s="1" t="s">
        <v>175</v>
      </c>
      <c r="R57" t="b">
        <f>IF(COUNTIF(carcinogens!$A$2:$A$35,F57),TRUE,FALSE)</f>
        <v>1</v>
      </c>
      <c r="S57" t="b">
        <f t="shared" si="3"/>
        <v>1</v>
      </c>
      <c r="T57" t="b">
        <f t="shared" si="13"/>
        <v>1</v>
      </c>
      <c r="U57" s="3">
        <f t="shared" si="14"/>
        <v>0</v>
      </c>
      <c r="X57" s="3">
        <f t="shared" si="8"/>
        <v>0</v>
      </c>
      <c r="Y57" s="3">
        <v>0</v>
      </c>
      <c r="Z57" s="3">
        <f t="shared" si="9"/>
        <v>0</v>
      </c>
      <c r="AA57" s="3">
        <f t="shared" si="10"/>
        <v>0</v>
      </c>
      <c r="AB57" t="b">
        <f t="shared" si="11"/>
        <v>1</v>
      </c>
      <c r="AC57">
        <v>1</v>
      </c>
      <c r="AD57" t="str">
        <f>VLOOKUP(C57,'Feedstock source'!$A$1:$B$8,2,FALSE)</f>
        <v>sludge</v>
      </c>
      <c r="AE57" t="e">
        <f>VLOOKUP($F57,'PAHs abbreviations'!$A$2:$B$17,2,FALSE)</f>
        <v>#N/A</v>
      </c>
    </row>
    <row r="58" spans="1:31">
      <c r="A58" t="s">
        <v>126</v>
      </c>
      <c r="B58" t="s">
        <v>126</v>
      </c>
      <c r="C58" s="1" t="s">
        <v>134</v>
      </c>
      <c r="D58">
        <v>500</v>
      </c>
      <c r="E58" s="1" t="s">
        <v>22</v>
      </c>
      <c r="F58" t="s">
        <v>90</v>
      </c>
      <c r="G58" s="1" t="s">
        <v>76</v>
      </c>
      <c r="H58" t="s">
        <v>99</v>
      </c>
      <c r="I58" s="3" t="str">
        <f t="shared" si="0"/>
        <v>&lt; 0.5</v>
      </c>
      <c r="J58" s="3" t="str">
        <f t="shared" si="12"/>
        <v>&lt; 0.5</v>
      </c>
      <c r="K58" t="str">
        <f t="shared" si="2"/>
        <v>pg/sample</v>
      </c>
      <c r="L58" s="3" t="s">
        <v>99</v>
      </c>
      <c r="O58" s="1" t="s">
        <v>172</v>
      </c>
      <c r="P58" s="1" t="s">
        <v>174</v>
      </c>
      <c r="Q58" s="1" t="s">
        <v>175</v>
      </c>
      <c r="R58" t="b">
        <f>IF(COUNTIF(carcinogens!$A$2:$A$35,F58),TRUE,FALSE)</f>
        <v>1</v>
      </c>
      <c r="S58" t="b">
        <f t="shared" si="3"/>
        <v>1</v>
      </c>
      <c r="T58" t="b">
        <f t="shared" si="13"/>
        <v>1</v>
      </c>
      <c r="U58" s="3">
        <f t="shared" si="14"/>
        <v>0</v>
      </c>
      <c r="X58" s="3">
        <f t="shared" si="8"/>
        <v>0</v>
      </c>
      <c r="Y58" s="3">
        <v>0</v>
      </c>
      <c r="Z58" s="3">
        <f t="shared" si="9"/>
        <v>0</v>
      </c>
      <c r="AA58" s="3">
        <f t="shared" si="10"/>
        <v>0</v>
      </c>
      <c r="AB58" t="b">
        <f t="shared" si="11"/>
        <v>1</v>
      </c>
      <c r="AC58">
        <v>1</v>
      </c>
      <c r="AD58" t="str">
        <f>VLOOKUP(C58,'Feedstock source'!$A$1:$B$8,2,FALSE)</f>
        <v>sludge</v>
      </c>
      <c r="AE58" t="e">
        <f>VLOOKUP($F58,'PAHs abbreviations'!$A$2:$B$17,2,FALSE)</f>
        <v>#N/A</v>
      </c>
    </row>
    <row r="59" spans="1:31">
      <c r="A59" t="s">
        <v>126</v>
      </c>
      <c r="B59" t="s">
        <v>126</v>
      </c>
      <c r="C59" s="1" t="s">
        <v>134</v>
      </c>
      <c r="D59">
        <v>500</v>
      </c>
      <c r="E59" s="1" t="s">
        <v>22</v>
      </c>
      <c r="F59" t="s">
        <v>79</v>
      </c>
      <c r="G59" s="1" t="s">
        <v>76</v>
      </c>
      <c r="H59" t="s">
        <v>99</v>
      </c>
      <c r="I59" s="3" t="str">
        <f t="shared" si="0"/>
        <v>&lt; 0.5</v>
      </c>
      <c r="J59" s="3" t="str">
        <f t="shared" si="12"/>
        <v>&lt; 0.5</v>
      </c>
      <c r="K59" t="str">
        <f t="shared" si="2"/>
        <v>pg/sample</v>
      </c>
      <c r="L59" s="3" t="s">
        <v>99</v>
      </c>
      <c r="O59" s="1" t="s">
        <v>172</v>
      </c>
      <c r="P59" s="1" t="s">
        <v>174</v>
      </c>
      <c r="Q59" s="1" t="s">
        <v>175</v>
      </c>
      <c r="R59" t="b">
        <f>IF(COUNTIF(carcinogens!$A$2:$A$35,F59),TRUE,FALSE)</f>
        <v>1</v>
      </c>
      <c r="S59" t="b">
        <f t="shared" si="3"/>
        <v>1</v>
      </c>
      <c r="T59" t="b">
        <f t="shared" si="13"/>
        <v>1</v>
      </c>
      <c r="U59" s="3">
        <f t="shared" si="14"/>
        <v>0</v>
      </c>
      <c r="X59" s="3">
        <f t="shared" si="8"/>
        <v>0</v>
      </c>
      <c r="Y59" s="3">
        <v>0</v>
      </c>
      <c r="Z59" s="3">
        <f t="shared" si="9"/>
        <v>0</v>
      </c>
      <c r="AA59" s="3">
        <f t="shared" si="10"/>
        <v>0</v>
      </c>
      <c r="AB59" t="b">
        <f t="shared" si="11"/>
        <v>1</v>
      </c>
      <c r="AC59">
        <v>1</v>
      </c>
      <c r="AD59" t="str">
        <f>VLOOKUP(C59,'Feedstock source'!$A$1:$B$8,2,FALSE)</f>
        <v>sludge</v>
      </c>
      <c r="AE59" t="e">
        <f>VLOOKUP($F59,'PAHs abbreviations'!$A$2:$B$17,2,FALSE)</f>
        <v>#N/A</v>
      </c>
    </row>
    <row r="60" spans="1:31">
      <c r="A60" t="s">
        <v>126</v>
      </c>
      <c r="B60" t="s">
        <v>126</v>
      </c>
      <c r="C60" s="1" t="s">
        <v>134</v>
      </c>
      <c r="D60">
        <v>500</v>
      </c>
      <c r="E60" s="1" t="s">
        <v>22</v>
      </c>
      <c r="F60" t="s">
        <v>86</v>
      </c>
      <c r="G60" s="1" t="s">
        <v>76</v>
      </c>
      <c r="H60" t="s">
        <v>99</v>
      </c>
      <c r="I60" s="3" t="str">
        <f t="shared" si="0"/>
        <v>&lt; 0.5</v>
      </c>
      <c r="J60" s="3" t="str">
        <f t="shared" si="12"/>
        <v>&lt; 0.5</v>
      </c>
      <c r="K60" t="str">
        <f t="shared" si="2"/>
        <v>pg/sample</v>
      </c>
      <c r="L60" s="3" t="s">
        <v>99</v>
      </c>
      <c r="O60" s="1" t="s">
        <v>172</v>
      </c>
      <c r="P60" s="1" t="s">
        <v>174</v>
      </c>
      <c r="Q60" s="1" t="s">
        <v>175</v>
      </c>
      <c r="R60" t="b">
        <f>IF(COUNTIF(carcinogens!$A$2:$A$35,F60),TRUE,FALSE)</f>
        <v>1</v>
      </c>
      <c r="S60" t="b">
        <f t="shared" si="3"/>
        <v>1</v>
      </c>
      <c r="T60" t="b">
        <f t="shared" si="13"/>
        <v>1</v>
      </c>
      <c r="U60" s="3">
        <f t="shared" si="14"/>
        <v>0</v>
      </c>
      <c r="X60" s="3">
        <f t="shared" si="8"/>
        <v>0</v>
      </c>
      <c r="Y60" s="3">
        <v>0</v>
      </c>
      <c r="Z60" s="3">
        <f t="shared" si="9"/>
        <v>0</v>
      </c>
      <c r="AA60" s="3">
        <f t="shared" si="10"/>
        <v>0</v>
      </c>
      <c r="AB60" t="b">
        <f t="shared" si="11"/>
        <v>1</v>
      </c>
      <c r="AC60">
        <v>1</v>
      </c>
      <c r="AD60" t="str">
        <f>VLOOKUP(C60,'Feedstock source'!$A$1:$B$8,2,FALSE)</f>
        <v>sludge</v>
      </c>
      <c r="AE60" t="e">
        <f>VLOOKUP($F60,'PAHs abbreviations'!$A$2:$B$17,2,FALSE)</f>
        <v>#N/A</v>
      </c>
    </row>
    <row r="61" spans="1:31">
      <c r="A61" t="s">
        <v>126</v>
      </c>
      <c r="B61" t="s">
        <v>126</v>
      </c>
      <c r="C61" s="1" t="s">
        <v>134</v>
      </c>
      <c r="D61">
        <v>500</v>
      </c>
      <c r="E61" s="1" t="s">
        <v>22</v>
      </c>
      <c r="F61" t="s">
        <v>91</v>
      </c>
      <c r="G61" s="1" t="s">
        <v>76</v>
      </c>
      <c r="H61" t="s">
        <v>99</v>
      </c>
      <c r="I61" s="3" t="str">
        <f t="shared" si="0"/>
        <v>&lt; 0.5</v>
      </c>
      <c r="J61" s="3" t="str">
        <f t="shared" si="12"/>
        <v>&lt; 0.5</v>
      </c>
      <c r="K61" t="str">
        <f t="shared" si="2"/>
        <v>pg/sample</v>
      </c>
      <c r="L61" s="3" t="s">
        <v>99</v>
      </c>
      <c r="O61" s="1" t="s">
        <v>172</v>
      </c>
      <c r="P61" s="1" t="s">
        <v>174</v>
      </c>
      <c r="Q61" s="1" t="s">
        <v>175</v>
      </c>
      <c r="R61" t="b">
        <f>IF(COUNTIF(carcinogens!$A$2:$A$35,F61),TRUE,FALSE)</f>
        <v>1</v>
      </c>
      <c r="S61" t="b">
        <f t="shared" si="3"/>
        <v>1</v>
      </c>
      <c r="T61" t="b">
        <f t="shared" si="13"/>
        <v>1</v>
      </c>
      <c r="U61" s="3">
        <f t="shared" si="14"/>
        <v>0</v>
      </c>
      <c r="X61" s="3">
        <f t="shared" si="8"/>
        <v>0</v>
      </c>
      <c r="Y61" s="3">
        <v>0</v>
      </c>
      <c r="Z61" s="3">
        <f t="shared" si="9"/>
        <v>0</v>
      </c>
      <c r="AA61" s="3">
        <f t="shared" si="10"/>
        <v>0</v>
      </c>
      <c r="AB61" t="b">
        <f t="shared" si="11"/>
        <v>1</v>
      </c>
      <c r="AC61">
        <v>1</v>
      </c>
      <c r="AD61" t="str">
        <f>VLOOKUP(C61,'Feedstock source'!$A$1:$B$8,2,FALSE)</f>
        <v>sludge</v>
      </c>
      <c r="AE61" t="e">
        <f>VLOOKUP($F61,'PAHs abbreviations'!$A$2:$B$17,2,FALSE)</f>
        <v>#N/A</v>
      </c>
    </row>
    <row r="62" spans="1:31">
      <c r="A62" t="s">
        <v>126</v>
      </c>
      <c r="B62" t="s">
        <v>126</v>
      </c>
      <c r="C62" s="1" t="s">
        <v>134</v>
      </c>
      <c r="D62">
        <v>500</v>
      </c>
      <c r="E62" s="1" t="s">
        <v>22</v>
      </c>
      <c r="F62" t="s">
        <v>87</v>
      </c>
      <c r="G62" s="1" t="s">
        <v>76</v>
      </c>
      <c r="H62" t="s">
        <v>99</v>
      </c>
      <c r="I62" s="3" t="str">
        <f t="shared" si="0"/>
        <v>&lt; 0.5</v>
      </c>
      <c r="J62" s="3" t="str">
        <f t="shared" si="12"/>
        <v>&lt; 0.5</v>
      </c>
      <c r="K62" t="str">
        <f t="shared" si="2"/>
        <v>pg/sample</v>
      </c>
      <c r="L62" s="3" t="s">
        <v>99</v>
      </c>
      <c r="O62" s="1" t="s">
        <v>172</v>
      </c>
      <c r="P62" s="1" t="s">
        <v>174</v>
      </c>
      <c r="Q62" s="1" t="s">
        <v>175</v>
      </c>
      <c r="R62" t="b">
        <f>IF(COUNTIF(carcinogens!$A$2:$A$35,F62),TRUE,FALSE)</f>
        <v>1</v>
      </c>
      <c r="S62" t="b">
        <f t="shared" si="3"/>
        <v>1</v>
      </c>
      <c r="T62" t="b">
        <f t="shared" si="13"/>
        <v>1</v>
      </c>
      <c r="U62" s="3">
        <f t="shared" si="14"/>
        <v>0</v>
      </c>
      <c r="X62" s="3">
        <f t="shared" si="8"/>
        <v>0</v>
      </c>
      <c r="Y62" s="3">
        <v>0</v>
      </c>
      <c r="Z62" s="3">
        <f t="shared" si="9"/>
        <v>0</v>
      </c>
      <c r="AA62" s="3">
        <f t="shared" si="10"/>
        <v>0</v>
      </c>
      <c r="AB62" t="b">
        <f t="shared" si="11"/>
        <v>1</v>
      </c>
      <c r="AC62">
        <v>1</v>
      </c>
      <c r="AD62" t="str">
        <f>VLOOKUP(C62,'Feedstock source'!$A$1:$B$8,2,FALSE)</f>
        <v>sludge</v>
      </c>
      <c r="AE62" t="e">
        <f>VLOOKUP($F62,'PAHs abbreviations'!$A$2:$B$17,2,FALSE)</f>
        <v>#N/A</v>
      </c>
    </row>
    <row r="63" spans="1:31">
      <c r="A63" t="s">
        <v>126</v>
      </c>
      <c r="B63" t="s">
        <v>126</v>
      </c>
      <c r="C63" s="1" t="s">
        <v>134</v>
      </c>
      <c r="D63">
        <v>500</v>
      </c>
      <c r="E63" s="1" t="s">
        <v>22</v>
      </c>
      <c r="F63" t="s">
        <v>77</v>
      </c>
      <c r="G63" s="1" t="s">
        <v>76</v>
      </c>
      <c r="H63" t="s">
        <v>99</v>
      </c>
      <c r="I63" s="3" t="str">
        <f t="shared" si="0"/>
        <v>&lt; 0.5</v>
      </c>
      <c r="J63" s="3" t="str">
        <f t="shared" si="12"/>
        <v>&lt; 0.5</v>
      </c>
      <c r="K63" t="str">
        <f t="shared" si="2"/>
        <v>pg/sample</v>
      </c>
      <c r="L63" s="3" t="s">
        <v>99</v>
      </c>
      <c r="O63" s="1" t="s">
        <v>172</v>
      </c>
      <c r="P63" s="1" t="s">
        <v>174</v>
      </c>
      <c r="Q63" s="1" t="s">
        <v>175</v>
      </c>
      <c r="R63" t="b">
        <f>IF(COUNTIF(carcinogens!$A$2:$A$35,F63),TRUE,FALSE)</f>
        <v>1</v>
      </c>
      <c r="S63" t="b">
        <f t="shared" si="3"/>
        <v>1</v>
      </c>
      <c r="T63" t="b">
        <f t="shared" si="13"/>
        <v>1</v>
      </c>
      <c r="U63" s="3">
        <f t="shared" si="14"/>
        <v>0</v>
      </c>
      <c r="X63" s="3">
        <f t="shared" si="8"/>
        <v>0</v>
      </c>
      <c r="Y63" s="3">
        <v>0</v>
      </c>
      <c r="Z63" s="3">
        <f t="shared" si="9"/>
        <v>0</v>
      </c>
      <c r="AA63" s="3">
        <f t="shared" si="10"/>
        <v>0</v>
      </c>
      <c r="AB63" t="b">
        <f t="shared" si="11"/>
        <v>1</v>
      </c>
      <c r="AC63">
        <v>1</v>
      </c>
      <c r="AD63" t="str">
        <f>VLOOKUP(C63,'Feedstock source'!$A$1:$B$8,2,FALSE)</f>
        <v>sludge</v>
      </c>
      <c r="AE63" t="e">
        <f>VLOOKUP($F63,'PAHs abbreviations'!$A$2:$B$17,2,FALSE)</f>
        <v>#N/A</v>
      </c>
    </row>
    <row r="64" spans="1:31">
      <c r="A64" t="s">
        <v>126</v>
      </c>
      <c r="B64" t="s">
        <v>126</v>
      </c>
      <c r="C64" s="1" t="s">
        <v>134</v>
      </c>
      <c r="D64">
        <v>500</v>
      </c>
      <c r="E64" s="1" t="s">
        <v>22</v>
      </c>
      <c r="F64" t="s">
        <v>85</v>
      </c>
      <c r="G64" s="1" t="s">
        <v>76</v>
      </c>
      <c r="H64" t="s">
        <v>99</v>
      </c>
      <c r="I64" s="3" t="str">
        <f t="shared" si="0"/>
        <v>&lt; 0.5</v>
      </c>
      <c r="J64" s="3" t="str">
        <f t="shared" si="12"/>
        <v>&lt; 0.5</v>
      </c>
      <c r="K64" t="str">
        <f t="shared" si="2"/>
        <v>pg/sample</v>
      </c>
      <c r="L64" s="3" t="s">
        <v>99</v>
      </c>
      <c r="O64" s="1" t="s">
        <v>172</v>
      </c>
      <c r="P64" s="1" t="s">
        <v>174</v>
      </c>
      <c r="Q64" s="1" t="s">
        <v>175</v>
      </c>
      <c r="R64" t="b">
        <f>IF(COUNTIF(carcinogens!$A$2:$A$35,F64),TRUE,FALSE)</f>
        <v>1</v>
      </c>
      <c r="S64" t="b">
        <f t="shared" si="3"/>
        <v>1</v>
      </c>
      <c r="T64" t="b">
        <f t="shared" si="13"/>
        <v>1</v>
      </c>
      <c r="U64" s="3">
        <f t="shared" si="14"/>
        <v>0</v>
      </c>
      <c r="X64" s="3">
        <f t="shared" si="8"/>
        <v>0</v>
      </c>
      <c r="Y64" s="3">
        <v>0</v>
      </c>
      <c r="Z64" s="3">
        <f t="shared" si="9"/>
        <v>0</v>
      </c>
      <c r="AA64" s="3">
        <f t="shared" si="10"/>
        <v>0</v>
      </c>
      <c r="AB64" t="b">
        <f t="shared" si="11"/>
        <v>1</v>
      </c>
      <c r="AC64">
        <v>1</v>
      </c>
      <c r="AD64" t="str">
        <f>VLOOKUP(C64,'Feedstock source'!$A$1:$B$8,2,FALSE)</f>
        <v>sludge</v>
      </c>
      <c r="AE64" t="e">
        <f>VLOOKUP($F64,'PAHs abbreviations'!$A$2:$B$17,2,FALSE)</f>
        <v>#N/A</v>
      </c>
    </row>
    <row r="65" spans="1:31">
      <c r="A65" t="s">
        <v>126</v>
      </c>
      <c r="B65" t="s">
        <v>126</v>
      </c>
      <c r="C65" s="1" t="s">
        <v>134</v>
      </c>
      <c r="D65">
        <v>500</v>
      </c>
      <c r="E65" s="1" t="s">
        <v>22</v>
      </c>
      <c r="F65" t="s">
        <v>84</v>
      </c>
      <c r="G65" s="1" t="s">
        <v>76</v>
      </c>
      <c r="H65" t="s">
        <v>149</v>
      </c>
      <c r="I65" s="3" t="str">
        <f t="shared" si="0"/>
        <v>&lt; 5.0</v>
      </c>
      <c r="J65" s="3" t="str">
        <f t="shared" si="12"/>
        <v>&lt; 5.0</v>
      </c>
      <c r="K65" t="str">
        <f t="shared" si="2"/>
        <v>pg/sample</v>
      </c>
      <c r="L65" s="3" t="s">
        <v>149</v>
      </c>
      <c r="O65" s="1" t="s">
        <v>172</v>
      </c>
      <c r="P65" s="1" t="s">
        <v>174</v>
      </c>
      <c r="Q65" s="1" t="s">
        <v>175</v>
      </c>
      <c r="R65" t="b">
        <f>IF(COUNTIF(carcinogens!$A$2:$A$35,F65),TRUE,FALSE)</f>
        <v>1</v>
      </c>
      <c r="S65" t="b">
        <f t="shared" si="3"/>
        <v>1</v>
      </c>
      <c r="T65" t="b">
        <f t="shared" si="13"/>
        <v>1</v>
      </c>
      <c r="U65" s="3">
        <f t="shared" si="14"/>
        <v>0</v>
      </c>
      <c r="X65" s="3">
        <f t="shared" si="8"/>
        <v>0</v>
      </c>
      <c r="Y65" s="3">
        <v>0</v>
      </c>
      <c r="Z65" s="3">
        <f t="shared" si="9"/>
        <v>0</v>
      </c>
      <c r="AA65" s="3">
        <f t="shared" si="10"/>
        <v>0</v>
      </c>
      <c r="AB65" t="b">
        <f t="shared" si="11"/>
        <v>1</v>
      </c>
      <c r="AC65">
        <v>1</v>
      </c>
      <c r="AD65" t="str">
        <f>VLOOKUP(C65,'Feedstock source'!$A$1:$B$8,2,FALSE)</f>
        <v>sludge</v>
      </c>
      <c r="AE65" t="e">
        <f>VLOOKUP($F65,'PAHs abbreviations'!$A$2:$B$17,2,FALSE)</f>
        <v>#N/A</v>
      </c>
    </row>
    <row r="66" spans="1:31">
      <c r="A66" t="s">
        <v>126</v>
      </c>
      <c r="B66" t="s">
        <v>126</v>
      </c>
      <c r="C66" s="1" t="s">
        <v>134</v>
      </c>
      <c r="D66">
        <v>500</v>
      </c>
      <c r="E66" s="1" t="s">
        <v>22</v>
      </c>
      <c r="F66" t="s">
        <v>94</v>
      </c>
      <c r="G66" s="1" t="s">
        <v>76</v>
      </c>
      <c r="H66" t="s">
        <v>149</v>
      </c>
      <c r="I66" s="3" t="str">
        <f t="shared" ref="I66:I129" si="15">IF(ISNUMBER(H66),H66*2,H66)</f>
        <v>&lt; 5.0</v>
      </c>
      <c r="J66" s="3" t="str">
        <f t="shared" ref="J66:J97" si="16">I66</f>
        <v>&lt; 5.0</v>
      </c>
      <c r="K66" t="str">
        <f t="shared" ref="K66:K129" si="17">IF(G66="PAH","ng/sample","pg/sample")</f>
        <v>pg/sample</v>
      </c>
      <c r="L66" s="3" t="s">
        <v>149</v>
      </c>
      <c r="O66" s="1" t="s">
        <v>172</v>
      </c>
      <c r="P66" s="1" t="s">
        <v>174</v>
      </c>
      <c r="Q66" s="1" t="s">
        <v>175</v>
      </c>
      <c r="R66" t="b">
        <f>IF(COUNTIF(carcinogens!$A$2:$A$35,F66),TRUE,FALSE)</f>
        <v>1</v>
      </c>
      <c r="S66" t="b">
        <f t="shared" ref="S66:S129" si="18">IF(ISNUMBER(I66),FALSE,TRUE)</f>
        <v>1</v>
      </c>
      <c r="T66" t="b">
        <f t="shared" si="13"/>
        <v>1</v>
      </c>
      <c r="U66" s="3">
        <f t="shared" si="14"/>
        <v>0</v>
      </c>
      <c r="X66" s="3">
        <f t="shared" ref="X66:X129" si="19">AVERAGE(U66:W66)</f>
        <v>0</v>
      </c>
      <c r="Y66" s="3">
        <v>0</v>
      </c>
      <c r="Z66" s="3">
        <f t="shared" ref="Z66:Z129" si="20">IF(ISNUMBER(I66),I66-X66,0)</f>
        <v>0</v>
      </c>
      <c r="AA66" s="3">
        <f t="shared" ref="AA66:AA129" si="21">Z66/1000</f>
        <v>0</v>
      </c>
      <c r="AB66" t="b">
        <f t="shared" ref="AB66:AB129" si="22">IF(ISNUMBER(L66),FALSE,TRUE)</f>
        <v>1</v>
      </c>
      <c r="AC66">
        <v>1</v>
      </c>
      <c r="AD66" t="str">
        <f>VLOOKUP(C66,'Feedstock source'!$A$1:$B$8,2,FALSE)</f>
        <v>sludge</v>
      </c>
      <c r="AE66" t="e">
        <f>VLOOKUP($F66,'PAHs abbreviations'!$A$2:$B$17,2,FALSE)</f>
        <v>#N/A</v>
      </c>
    </row>
    <row r="67" spans="1:31">
      <c r="A67" t="s">
        <v>127</v>
      </c>
      <c r="B67" t="s">
        <v>127</v>
      </c>
      <c r="C67" s="1" t="s">
        <v>134</v>
      </c>
      <c r="D67">
        <v>600</v>
      </c>
      <c r="E67" s="1" t="s">
        <v>22</v>
      </c>
      <c r="F67" t="s">
        <v>83</v>
      </c>
      <c r="G67" s="1" t="s">
        <v>76</v>
      </c>
      <c r="H67" t="s">
        <v>148</v>
      </c>
      <c r="I67" s="3" t="str">
        <f t="shared" si="15"/>
        <v>&lt; 2.5</v>
      </c>
      <c r="J67" s="3">
        <v>2.5</v>
      </c>
      <c r="K67" t="str">
        <f t="shared" si="17"/>
        <v>pg/sample</v>
      </c>
      <c r="L67" s="3" t="s">
        <v>148</v>
      </c>
      <c r="O67" s="1" t="s">
        <v>172</v>
      </c>
      <c r="P67" s="1" t="s">
        <v>174</v>
      </c>
      <c r="Q67" s="1" t="s">
        <v>175</v>
      </c>
      <c r="R67" t="b">
        <f>IF(COUNTIF(carcinogens!$A$2:$A$35,F67),TRUE,FALSE)</f>
        <v>1</v>
      </c>
      <c r="S67" t="b">
        <f t="shared" si="18"/>
        <v>1</v>
      </c>
      <c r="T67" t="b">
        <f t="shared" ref="T67:T83" si="23">IF(ISNUMBER(J67),FALSE,TRUE)</f>
        <v>0</v>
      </c>
      <c r="U67" s="3">
        <f t="shared" si="14"/>
        <v>0</v>
      </c>
      <c r="X67" s="3">
        <f t="shared" si="19"/>
        <v>0</v>
      </c>
      <c r="Y67" s="3">
        <v>0</v>
      </c>
      <c r="Z67" s="3">
        <f t="shared" si="20"/>
        <v>0</v>
      </c>
      <c r="AA67" s="3">
        <f t="shared" si="21"/>
        <v>0</v>
      </c>
      <c r="AB67" t="b">
        <f t="shared" si="22"/>
        <v>1</v>
      </c>
      <c r="AC67">
        <v>1</v>
      </c>
      <c r="AD67" t="str">
        <f>VLOOKUP(C67,'Feedstock source'!$A$1:$B$8,2,FALSE)</f>
        <v>sludge</v>
      </c>
      <c r="AE67" t="e">
        <f>VLOOKUP($F67,'PAHs abbreviations'!$A$2:$B$17,2,FALSE)</f>
        <v>#N/A</v>
      </c>
    </row>
    <row r="68" spans="1:31">
      <c r="A68" t="s">
        <v>127</v>
      </c>
      <c r="B68" t="s">
        <v>127</v>
      </c>
      <c r="C68" s="1" t="s">
        <v>134</v>
      </c>
      <c r="D68">
        <v>600</v>
      </c>
      <c r="E68" s="1" t="s">
        <v>22</v>
      </c>
      <c r="F68" t="s">
        <v>92</v>
      </c>
      <c r="G68" s="1" t="s">
        <v>76</v>
      </c>
      <c r="H68" t="s">
        <v>150</v>
      </c>
      <c r="I68" s="3" t="str">
        <f t="shared" si="15"/>
        <v>&lt; 1.5</v>
      </c>
      <c r="J68" s="3">
        <v>1.5</v>
      </c>
      <c r="K68" t="str">
        <f t="shared" si="17"/>
        <v>pg/sample</v>
      </c>
      <c r="L68" s="3" t="s">
        <v>150</v>
      </c>
      <c r="O68" s="1" t="s">
        <v>172</v>
      </c>
      <c r="P68" s="1" t="s">
        <v>174</v>
      </c>
      <c r="Q68" s="1" t="s">
        <v>175</v>
      </c>
      <c r="R68" t="b">
        <f>IF(COUNTIF(carcinogens!$A$2:$A$35,F68),TRUE,FALSE)</f>
        <v>1</v>
      </c>
      <c r="S68" t="b">
        <f t="shared" si="18"/>
        <v>1</v>
      </c>
      <c r="T68" t="b">
        <f t="shared" si="23"/>
        <v>0</v>
      </c>
      <c r="U68" s="3">
        <f t="shared" si="14"/>
        <v>0</v>
      </c>
      <c r="X68" s="3">
        <f t="shared" si="19"/>
        <v>0</v>
      </c>
      <c r="Y68" s="3">
        <v>0</v>
      </c>
      <c r="Z68" s="3">
        <f t="shared" si="20"/>
        <v>0</v>
      </c>
      <c r="AA68" s="3">
        <f t="shared" si="21"/>
        <v>0</v>
      </c>
      <c r="AB68" t="b">
        <f t="shared" si="22"/>
        <v>1</v>
      </c>
      <c r="AC68">
        <v>1</v>
      </c>
      <c r="AD68" t="str">
        <f>VLOOKUP(C68,'Feedstock source'!$A$1:$B$8,2,FALSE)</f>
        <v>sludge</v>
      </c>
      <c r="AE68" t="e">
        <f>VLOOKUP($F68,'PAHs abbreviations'!$A$2:$B$17,2,FALSE)</f>
        <v>#N/A</v>
      </c>
    </row>
    <row r="69" spans="1:31">
      <c r="A69" t="s">
        <v>127</v>
      </c>
      <c r="B69" t="s">
        <v>127</v>
      </c>
      <c r="C69" s="1" t="s">
        <v>134</v>
      </c>
      <c r="D69">
        <v>600</v>
      </c>
      <c r="E69" s="1" t="s">
        <v>22</v>
      </c>
      <c r="F69" t="s">
        <v>93</v>
      </c>
      <c r="G69" s="1" t="s">
        <v>76</v>
      </c>
      <c r="H69" t="s">
        <v>150</v>
      </c>
      <c r="I69" s="3" t="str">
        <f t="shared" si="15"/>
        <v>&lt; 1.5</v>
      </c>
      <c r="J69" s="3">
        <v>1.5</v>
      </c>
      <c r="K69" t="str">
        <f t="shared" si="17"/>
        <v>pg/sample</v>
      </c>
      <c r="L69" s="3" t="s">
        <v>150</v>
      </c>
      <c r="O69" s="1" t="s">
        <v>172</v>
      </c>
      <c r="P69" s="1" t="s">
        <v>174</v>
      </c>
      <c r="Q69" s="1" t="s">
        <v>175</v>
      </c>
      <c r="R69" t="b">
        <f>IF(COUNTIF(carcinogens!$A$2:$A$35,F69),TRUE,FALSE)</f>
        <v>1</v>
      </c>
      <c r="S69" t="b">
        <f t="shared" si="18"/>
        <v>1</v>
      </c>
      <c r="T69" t="b">
        <f t="shared" si="23"/>
        <v>0</v>
      </c>
      <c r="U69" s="3">
        <f t="shared" si="14"/>
        <v>0</v>
      </c>
      <c r="X69" s="3">
        <f t="shared" si="19"/>
        <v>0</v>
      </c>
      <c r="Y69" s="3">
        <v>0</v>
      </c>
      <c r="Z69" s="3">
        <f t="shared" si="20"/>
        <v>0</v>
      </c>
      <c r="AA69" s="3">
        <f t="shared" si="21"/>
        <v>0</v>
      </c>
      <c r="AB69" t="b">
        <f t="shared" si="22"/>
        <v>1</v>
      </c>
      <c r="AC69">
        <v>1</v>
      </c>
      <c r="AD69" t="str">
        <f>VLOOKUP(C69,'Feedstock source'!$A$1:$B$8,2,FALSE)</f>
        <v>sludge</v>
      </c>
      <c r="AE69" t="e">
        <f>VLOOKUP($F69,'PAHs abbreviations'!$A$2:$B$17,2,FALSE)</f>
        <v>#N/A</v>
      </c>
    </row>
    <row r="70" spans="1:31">
      <c r="A70" t="s">
        <v>127</v>
      </c>
      <c r="B70" t="s">
        <v>127</v>
      </c>
      <c r="C70" s="1" t="s">
        <v>134</v>
      </c>
      <c r="D70">
        <v>600</v>
      </c>
      <c r="E70" s="1" t="s">
        <v>22</v>
      </c>
      <c r="F70" t="s">
        <v>80</v>
      </c>
      <c r="G70" s="1" t="s">
        <v>76</v>
      </c>
      <c r="H70" t="s">
        <v>99</v>
      </c>
      <c r="I70" s="3" t="str">
        <f t="shared" si="15"/>
        <v>&lt; 0.5</v>
      </c>
      <c r="J70" s="3">
        <v>0.5</v>
      </c>
      <c r="K70" t="str">
        <f t="shared" si="17"/>
        <v>pg/sample</v>
      </c>
      <c r="L70" s="3" t="s">
        <v>99</v>
      </c>
      <c r="O70" s="1" t="s">
        <v>172</v>
      </c>
      <c r="P70" s="1" t="s">
        <v>174</v>
      </c>
      <c r="Q70" s="1" t="s">
        <v>175</v>
      </c>
      <c r="R70" t="b">
        <f>IF(COUNTIF(carcinogens!$A$2:$A$35,F70),TRUE,FALSE)</f>
        <v>1</v>
      </c>
      <c r="S70" t="b">
        <f t="shared" si="18"/>
        <v>1</v>
      </c>
      <c r="T70" t="b">
        <f t="shared" si="23"/>
        <v>0</v>
      </c>
      <c r="U70" s="3">
        <f t="shared" si="14"/>
        <v>0</v>
      </c>
      <c r="X70" s="3">
        <f t="shared" si="19"/>
        <v>0</v>
      </c>
      <c r="Y70" s="3">
        <v>0</v>
      </c>
      <c r="Z70" s="3">
        <f t="shared" si="20"/>
        <v>0</v>
      </c>
      <c r="AA70" s="3">
        <f t="shared" si="21"/>
        <v>0</v>
      </c>
      <c r="AB70" t="b">
        <f t="shared" si="22"/>
        <v>1</v>
      </c>
      <c r="AC70">
        <v>1</v>
      </c>
      <c r="AD70" t="str">
        <f>VLOOKUP(C70,'Feedstock source'!$A$1:$B$8,2,FALSE)</f>
        <v>sludge</v>
      </c>
      <c r="AE70" t="e">
        <f>VLOOKUP($F70,'PAHs abbreviations'!$A$2:$B$17,2,FALSE)</f>
        <v>#N/A</v>
      </c>
    </row>
    <row r="71" spans="1:31">
      <c r="A71" t="s">
        <v>127</v>
      </c>
      <c r="B71" t="s">
        <v>127</v>
      </c>
      <c r="C71" s="1" t="s">
        <v>134</v>
      </c>
      <c r="D71">
        <v>600</v>
      </c>
      <c r="E71" s="1" t="s">
        <v>22</v>
      </c>
      <c r="F71" t="s">
        <v>88</v>
      </c>
      <c r="G71" s="1" t="s">
        <v>76</v>
      </c>
      <c r="H71" t="s">
        <v>99</v>
      </c>
      <c r="I71" s="3" t="str">
        <f t="shared" si="15"/>
        <v>&lt; 0.5</v>
      </c>
      <c r="J71" s="3">
        <v>0.5</v>
      </c>
      <c r="K71" t="str">
        <f t="shared" si="17"/>
        <v>pg/sample</v>
      </c>
      <c r="L71" s="3" t="s">
        <v>99</v>
      </c>
      <c r="O71" s="1" t="s">
        <v>172</v>
      </c>
      <c r="P71" s="1" t="s">
        <v>174</v>
      </c>
      <c r="Q71" s="1" t="s">
        <v>175</v>
      </c>
      <c r="R71" t="b">
        <f>IF(COUNTIF(carcinogens!$A$2:$A$35,F71),TRUE,FALSE)</f>
        <v>1</v>
      </c>
      <c r="S71" t="b">
        <f t="shared" si="18"/>
        <v>1</v>
      </c>
      <c r="T71" t="b">
        <f t="shared" si="23"/>
        <v>0</v>
      </c>
      <c r="U71" s="3">
        <f t="shared" si="14"/>
        <v>0</v>
      </c>
      <c r="X71" s="3">
        <f t="shared" si="19"/>
        <v>0</v>
      </c>
      <c r="Y71" s="3">
        <v>0</v>
      </c>
      <c r="Z71" s="3">
        <f t="shared" si="20"/>
        <v>0</v>
      </c>
      <c r="AA71" s="3">
        <f t="shared" si="21"/>
        <v>0</v>
      </c>
      <c r="AB71" t="b">
        <f t="shared" si="22"/>
        <v>1</v>
      </c>
      <c r="AC71">
        <v>1</v>
      </c>
      <c r="AD71" t="str">
        <f>VLOOKUP(C71,'Feedstock source'!$A$1:$B$8,2,FALSE)</f>
        <v>sludge</v>
      </c>
      <c r="AE71" t="e">
        <f>VLOOKUP($F71,'PAHs abbreviations'!$A$2:$B$17,2,FALSE)</f>
        <v>#N/A</v>
      </c>
    </row>
    <row r="72" spans="1:31">
      <c r="A72" t="s">
        <v>127</v>
      </c>
      <c r="B72" t="s">
        <v>127</v>
      </c>
      <c r="C72" s="1" t="s">
        <v>134</v>
      </c>
      <c r="D72">
        <v>600</v>
      </c>
      <c r="E72" s="1" t="s">
        <v>22</v>
      </c>
      <c r="F72" t="s">
        <v>81</v>
      </c>
      <c r="G72" s="1" t="s">
        <v>76</v>
      </c>
      <c r="H72" t="s">
        <v>99</v>
      </c>
      <c r="I72" s="3" t="str">
        <f t="shared" si="15"/>
        <v>&lt; 0.5</v>
      </c>
      <c r="J72" s="3">
        <v>0.5</v>
      </c>
      <c r="K72" t="str">
        <f t="shared" si="17"/>
        <v>pg/sample</v>
      </c>
      <c r="L72" s="3" t="s">
        <v>99</v>
      </c>
      <c r="O72" s="1" t="s">
        <v>172</v>
      </c>
      <c r="P72" s="1" t="s">
        <v>174</v>
      </c>
      <c r="Q72" s="1" t="s">
        <v>175</v>
      </c>
      <c r="R72" t="b">
        <f>IF(COUNTIF(carcinogens!$A$2:$A$35,F72),TRUE,FALSE)</f>
        <v>1</v>
      </c>
      <c r="S72" t="b">
        <f t="shared" si="18"/>
        <v>1</v>
      </c>
      <c r="T72" t="b">
        <f t="shared" si="23"/>
        <v>0</v>
      </c>
      <c r="U72" s="3">
        <f t="shared" si="14"/>
        <v>0</v>
      </c>
      <c r="X72" s="3">
        <f t="shared" si="19"/>
        <v>0</v>
      </c>
      <c r="Y72" s="3">
        <v>0</v>
      </c>
      <c r="Z72" s="3">
        <f t="shared" si="20"/>
        <v>0</v>
      </c>
      <c r="AA72" s="3">
        <f t="shared" si="21"/>
        <v>0</v>
      </c>
      <c r="AB72" t="b">
        <f t="shared" si="22"/>
        <v>1</v>
      </c>
      <c r="AC72">
        <v>1</v>
      </c>
      <c r="AD72" t="str">
        <f>VLOOKUP(C72,'Feedstock source'!$A$1:$B$8,2,FALSE)</f>
        <v>sludge</v>
      </c>
      <c r="AE72" t="e">
        <f>VLOOKUP($F72,'PAHs abbreviations'!$A$2:$B$17,2,FALSE)</f>
        <v>#N/A</v>
      </c>
    </row>
    <row r="73" spans="1:31">
      <c r="A73" t="s">
        <v>127</v>
      </c>
      <c r="B73" t="s">
        <v>127</v>
      </c>
      <c r="C73" s="1" t="s">
        <v>134</v>
      </c>
      <c r="D73">
        <v>600</v>
      </c>
      <c r="E73" s="1" t="s">
        <v>22</v>
      </c>
      <c r="F73" t="s">
        <v>89</v>
      </c>
      <c r="G73" s="1" t="s">
        <v>76</v>
      </c>
      <c r="H73" t="s">
        <v>99</v>
      </c>
      <c r="I73" s="3" t="str">
        <f t="shared" si="15"/>
        <v>&lt; 0.5</v>
      </c>
      <c r="J73" s="3">
        <v>0.5</v>
      </c>
      <c r="K73" t="str">
        <f t="shared" si="17"/>
        <v>pg/sample</v>
      </c>
      <c r="L73" s="3" t="s">
        <v>99</v>
      </c>
      <c r="O73" s="1" t="s">
        <v>172</v>
      </c>
      <c r="P73" s="1" t="s">
        <v>174</v>
      </c>
      <c r="Q73" s="1" t="s">
        <v>175</v>
      </c>
      <c r="R73" t="b">
        <f>IF(COUNTIF(carcinogens!$A$2:$A$35,F73),TRUE,FALSE)</f>
        <v>1</v>
      </c>
      <c r="S73" t="b">
        <f t="shared" si="18"/>
        <v>1</v>
      </c>
      <c r="T73" t="b">
        <f t="shared" si="23"/>
        <v>0</v>
      </c>
      <c r="U73" s="3">
        <f t="shared" si="14"/>
        <v>0</v>
      </c>
      <c r="X73" s="3">
        <f t="shared" si="19"/>
        <v>0</v>
      </c>
      <c r="Y73" s="3">
        <v>0</v>
      </c>
      <c r="Z73" s="3">
        <f t="shared" si="20"/>
        <v>0</v>
      </c>
      <c r="AA73" s="3">
        <f t="shared" si="21"/>
        <v>0</v>
      </c>
      <c r="AB73" t="b">
        <f t="shared" si="22"/>
        <v>1</v>
      </c>
      <c r="AC73">
        <v>1</v>
      </c>
      <c r="AD73" t="str">
        <f>VLOOKUP(C73,'Feedstock source'!$A$1:$B$8,2,FALSE)</f>
        <v>sludge</v>
      </c>
      <c r="AE73" t="e">
        <f>VLOOKUP($F73,'PAHs abbreviations'!$A$2:$B$17,2,FALSE)</f>
        <v>#N/A</v>
      </c>
    </row>
    <row r="74" spans="1:31">
      <c r="A74" t="s">
        <v>127</v>
      </c>
      <c r="B74" t="s">
        <v>127</v>
      </c>
      <c r="C74" s="1" t="s">
        <v>134</v>
      </c>
      <c r="D74">
        <v>600</v>
      </c>
      <c r="E74" s="1" t="s">
        <v>22</v>
      </c>
      <c r="F74" t="s">
        <v>82</v>
      </c>
      <c r="G74" s="1" t="s">
        <v>76</v>
      </c>
      <c r="H74" t="s">
        <v>99</v>
      </c>
      <c r="I74" s="3" t="str">
        <f t="shared" si="15"/>
        <v>&lt; 0.5</v>
      </c>
      <c r="J74" s="3">
        <v>0.5</v>
      </c>
      <c r="K74" t="str">
        <f t="shared" si="17"/>
        <v>pg/sample</v>
      </c>
      <c r="L74" s="3" t="s">
        <v>99</v>
      </c>
      <c r="O74" s="1" t="s">
        <v>172</v>
      </c>
      <c r="P74" s="1" t="s">
        <v>174</v>
      </c>
      <c r="Q74" s="1" t="s">
        <v>175</v>
      </c>
      <c r="R74" t="b">
        <f>IF(COUNTIF(carcinogens!$A$2:$A$35,F74),TRUE,FALSE)</f>
        <v>1</v>
      </c>
      <c r="S74" t="b">
        <f t="shared" si="18"/>
        <v>1</v>
      </c>
      <c r="T74" t="b">
        <f t="shared" si="23"/>
        <v>0</v>
      </c>
      <c r="U74" s="3">
        <f t="shared" si="14"/>
        <v>0</v>
      </c>
      <c r="X74" s="3">
        <f t="shared" si="19"/>
        <v>0</v>
      </c>
      <c r="Y74" s="3">
        <v>0</v>
      </c>
      <c r="Z74" s="3">
        <f t="shared" si="20"/>
        <v>0</v>
      </c>
      <c r="AA74" s="3">
        <f t="shared" si="21"/>
        <v>0</v>
      </c>
      <c r="AB74" t="b">
        <f t="shared" si="22"/>
        <v>1</v>
      </c>
      <c r="AC74">
        <v>1</v>
      </c>
      <c r="AD74" t="str">
        <f>VLOOKUP(C74,'Feedstock source'!$A$1:$B$8,2,FALSE)</f>
        <v>sludge</v>
      </c>
      <c r="AE74" t="e">
        <f>VLOOKUP($F74,'PAHs abbreviations'!$A$2:$B$17,2,FALSE)</f>
        <v>#N/A</v>
      </c>
    </row>
    <row r="75" spans="1:31">
      <c r="A75" t="s">
        <v>127</v>
      </c>
      <c r="B75" t="s">
        <v>127</v>
      </c>
      <c r="C75" s="1" t="s">
        <v>134</v>
      </c>
      <c r="D75">
        <v>600</v>
      </c>
      <c r="E75" s="1" t="s">
        <v>22</v>
      </c>
      <c r="F75" t="s">
        <v>90</v>
      </c>
      <c r="G75" s="1" t="s">
        <v>76</v>
      </c>
      <c r="H75" t="s">
        <v>99</v>
      </c>
      <c r="I75" s="3" t="str">
        <f t="shared" si="15"/>
        <v>&lt; 0.5</v>
      </c>
      <c r="J75" s="3">
        <v>0.5</v>
      </c>
      <c r="K75" t="str">
        <f t="shared" si="17"/>
        <v>pg/sample</v>
      </c>
      <c r="L75" s="3" t="s">
        <v>99</v>
      </c>
      <c r="O75" s="1" t="s">
        <v>172</v>
      </c>
      <c r="P75" s="1" t="s">
        <v>174</v>
      </c>
      <c r="Q75" s="1" t="s">
        <v>175</v>
      </c>
      <c r="R75" t="b">
        <f>IF(COUNTIF(carcinogens!$A$2:$A$35,F75),TRUE,FALSE)</f>
        <v>1</v>
      </c>
      <c r="S75" t="b">
        <f t="shared" si="18"/>
        <v>1</v>
      </c>
      <c r="T75" t="b">
        <f t="shared" si="23"/>
        <v>0</v>
      </c>
      <c r="U75" s="3">
        <f t="shared" si="14"/>
        <v>0</v>
      </c>
      <c r="X75" s="3">
        <f t="shared" si="19"/>
        <v>0</v>
      </c>
      <c r="Y75" s="3">
        <v>0</v>
      </c>
      <c r="Z75" s="3">
        <f t="shared" si="20"/>
        <v>0</v>
      </c>
      <c r="AA75" s="3">
        <f t="shared" si="21"/>
        <v>0</v>
      </c>
      <c r="AB75" t="b">
        <f t="shared" si="22"/>
        <v>1</v>
      </c>
      <c r="AC75">
        <v>1</v>
      </c>
      <c r="AD75" t="str">
        <f>VLOOKUP(C75,'Feedstock source'!$A$1:$B$8,2,FALSE)</f>
        <v>sludge</v>
      </c>
      <c r="AE75" t="e">
        <f>VLOOKUP($F75,'PAHs abbreviations'!$A$2:$B$17,2,FALSE)</f>
        <v>#N/A</v>
      </c>
    </row>
    <row r="76" spans="1:31">
      <c r="A76" t="s">
        <v>127</v>
      </c>
      <c r="B76" t="s">
        <v>127</v>
      </c>
      <c r="C76" s="1" t="s">
        <v>134</v>
      </c>
      <c r="D76">
        <v>600</v>
      </c>
      <c r="E76" s="1" t="s">
        <v>22</v>
      </c>
      <c r="F76" t="s">
        <v>79</v>
      </c>
      <c r="G76" s="1" t="s">
        <v>76</v>
      </c>
      <c r="H76" t="s">
        <v>99</v>
      </c>
      <c r="I76" s="3" t="str">
        <f t="shared" si="15"/>
        <v>&lt; 0.5</v>
      </c>
      <c r="J76" s="3">
        <v>0.5</v>
      </c>
      <c r="K76" t="str">
        <f t="shared" si="17"/>
        <v>pg/sample</v>
      </c>
      <c r="L76" s="3" t="s">
        <v>99</v>
      </c>
      <c r="O76" s="1" t="s">
        <v>172</v>
      </c>
      <c r="P76" s="1" t="s">
        <v>174</v>
      </c>
      <c r="Q76" s="1" t="s">
        <v>175</v>
      </c>
      <c r="R76" t="b">
        <f>IF(COUNTIF(carcinogens!$A$2:$A$35,F76),TRUE,FALSE)</f>
        <v>1</v>
      </c>
      <c r="S76" t="b">
        <f t="shared" si="18"/>
        <v>1</v>
      </c>
      <c r="T76" t="b">
        <f t="shared" si="23"/>
        <v>0</v>
      </c>
      <c r="U76" s="3">
        <f t="shared" si="14"/>
        <v>0</v>
      </c>
      <c r="X76" s="3">
        <f t="shared" si="19"/>
        <v>0</v>
      </c>
      <c r="Y76" s="3">
        <v>0</v>
      </c>
      <c r="Z76" s="3">
        <f t="shared" si="20"/>
        <v>0</v>
      </c>
      <c r="AA76" s="3">
        <f t="shared" si="21"/>
        <v>0</v>
      </c>
      <c r="AB76" t="b">
        <f t="shared" si="22"/>
        <v>1</v>
      </c>
      <c r="AC76">
        <v>1</v>
      </c>
      <c r="AD76" t="str">
        <f>VLOOKUP(C76,'Feedstock source'!$A$1:$B$8,2,FALSE)</f>
        <v>sludge</v>
      </c>
      <c r="AE76" t="e">
        <f>VLOOKUP($F76,'PAHs abbreviations'!$A$2:$B$17,2,FALSE)</f>
        <v>#N/A</v>
      </c>
    </row>
    <row r="77" spans="1:31">
      <c r="A77" t="s">
        <v>127</v>
      </c>
      <c r="B77" t="s">
        <v>127</v>
      </c>
      <c r="C77" s="1" t="s">
        <v>134</v>
      </c>
      <c r="D77">
        <v>600</v>
      </c>
      <c r="E77" s="1" t="s">
        <v>22</v>
      </c>
      <c r="F77" t="s">
        <v>86</v>
      </c>
      <c r="G77" s="1" t="s">
        <v>76</v>
      </c>
      <c r="H77" t="s">
        <v>99</v>
      </c>
      <c r="I77" s="3" t="str">
        <f t="shared" si="15"/>
        <v>&lt; 0.5</v>
      </c>
      <c r="J77" s="3">
        <v>0.5</v>
      </c>
      <c r="K77" t="str">
        <f t="shared" si="17"/>
        <v>pg/sample</v>
      </c>
      <c r="L77" s="3" t="s">
        <v>99</v>
      </c>
      <c r="O77" s="1" t="s">
        <v>172</v>
      </c>
      <c r="P77" s="1" t="s">
        <v>174</v>
      </c>
      <c r="Q77" s="1" t="s">
        <v>175</v>
      </c>
      <c r="R77" t="b">
        <f>IF(COUNTIF(carcinogens!$A$2:$A$35,F77),TRUE,FALSE)</f>
        <v>1</v>
      </c>
      <c r="S77" t="b">
        <f t="shared" si="18"/>
        <v>1</v>
      </c>
      <c r="T77" t="b">
        <f t="shared" si="23"/>
        <v>0</v>
      </c>
      <c r="U77" s="3">
        <f t="shared" si="14"/>
        <v>0</v>
      </c>
      <c r="X77" s="3">
        <f t="shared" si="19"/>
        <v>0</v>
      </c>
      <c r="Y77" s="3">
        <v>0</v>
      </c>
      <c r="Z77" s="3">
        <f t="shared" si="20"/>
        <v>0</v>
      </c>
      <c r="AA77" s="3">
        <f t="shared" si="21"/>
        <v>0</v>
      </c>
      <c r="AB77" t="b">
        <f t="shared" si="22"/>
        <v>1</v>
      </c>
      <c r="AC77">
        <v>1</v>
      </c>
      <c r="AD77" t="str">
        <f>VLOOKUP(C77,'Feedstock source'!$A$1:$B$8,2,FALSE)</f>
        <v>sludge</v>
      </c>
      <c r="AE77" t="e">
        <f>VLOOKUP($F77,'PAHs abbreviations'!$A$2:$B$17,2,FALSE)</f>
        <v>#N/A</v>
      </c>
    </row>
    <row r="78" spans="1:31">
      <c r="A78" t="s">
        <v>127</v>
      </c>
      <c r="B78" t="s">
        <v>127</v>
      </c>
      <c r="C78" s="1" t="s">
        <v>134</v>
      </c>
      <c r="D78">
        <v>600</v>
      </c>
      <c r="E78" s="1" t="s">
        <v>22</v>
      </c>
      <c r="F78" t="s">
        <v>91</v>
      </c>
      <c r="G78" s="1" t="s">
        <v>76</v>
      </c>
      <c r="H78" t="s">
        <v>99</v>
      </c>
      <c r="I78" s="3" t="str">
        <f t="shared" si="15"/>
        <v>&lt; 0.5</v>
      </c>
      <c r="J78" s="3">
        <v>0.5</v>
      </c>
      <c r="K78" t="str">
        <f t="shared" si="17"/>
        <v>pg/sample</v>
      </c>
      <c r="L78" s="3" t="s">
        <v>99</v>
      </c>
      <c r="O78" s="1" t="s">
        <v>172</v>
      </c>
      <c r="P78" s="1" t="s">
        <v>174</v>
      </c>
      <c r="Q78" s="1" t="s">
        <v>175</v>
      </c>
      <c r="R78" t="b">
        <f>IF(COUNTIF(carcinogens!$A$2:$A$35,F78),TRUE,FALSE)</f>
        <v>1</v>
      </c>
      <c r="S78" t="b">
        <f t="shared" si="18"/>
        <v>1</v>
      </c>
      <c r="T78" t="b">
        <f t="shared" si="23"/>
        <v>0</v>
      </c>
      <c r="U78" s="3">
        <f t="shared" si="14"/>
        <v>0</v>
      </c>
      <c r="X78" s="3">
        <f t="shared" si="19"/>
        <v>0</v>
      </c>
      <c r="Y78" s="3">
        <v>0</v>
      </c>
      <c r="Z78" s="3">
        <f t="shared" si="20"/>
        <v>0</v>
      </c>
      <c r="AA78" s="3">
        <f t="shared" si="21"/>
        <v>0</v>
      </c>
      <c r="AB78" t="b">
        <f t="shared" si="22"/>
        <v>1</v>
      </c>
      <c r="AC78">
        <v>1</v>
      </c>
      <c r="AD78" t="str">
        <f>VLOOKUP(C78,'Feedstock source'!$A$1:$B$8,2,FALSE)</f>
        <v>sludge</v>
      </c>
      <c r="AE78" t="e">
        <f>VLOOKUP($F78,'PAHs abbreviations'!$A$2:$B$17,2,FALSE)</f>
        <v>#N/A</v>
      </c>
    </row>
    <row r="79" spans="1:31">
      <c r="A79" t="s">
        <v>127</v>
      </c>
      <c r="B79" t="s">
        <v>127</v>
      </c>
      <c r="C79" s="1" t="s">
        <v>134</v>
      </c>
      <c r="D79">
        <v>600</v>
      </c>
      <c r="E79" s="1" t="s">
        <v>22</v>
      </c>
      <c r="F79" t="s">
        <v>87</v>
      </c>
      <c r="G79" s="1" t="s">
        <v>76</v>
      </c>
      <c r="H79" t="s">
        <v>99</v>
      </c>
      <c r="I79" s="3" t="str">
        <f t="shared" si="15"/>
        <v>&lt; 0.5</v>
      </c>
      <c r="J79" s="3">
        <v>0.5</v>
      </c>
      <c r="K79" t="str">
        <f t="shared" si="17"/>
        <v>pg/sample</v>
      </c>
      <c r="L79" s="3" t="s">
        <v>99</v>
      </c>
      <c r="O79" s="1" t="s">
        <v>172</v>
      </c>
      <c r="P79" s="1" t="s">
        <v>174</v>
      </c>
      <c r="Q79" s="1" t="s">
        <v>175</v>
      </c>
      <c r="R79" t="b">
        <f>IF(COUNTIF(carcinogens!$A$2:$A$35,F79),TRUE,FALSE)</f>
        <v>1</v>
      </c>
      <c r="S79" t="b">
        <f t="shared" si="18"/>
        <v>1</v>
      </c>
      <c r="T79" t="b">
        <f t="shared" si="23"/>
        <v>0</v>
      </c>
      <c r="U79" s="3">
        <f t="shared" si="14"/>
        <v>0</v>
      </c>
      <c r="X79" s="3">
        <f t="shared" si="19"/>
        <v>0</v>
      </c>
      <c r="Y79" s="3">
        <v>0</v>
      </c>
      <c r="Z79" s="3">
        <f t="shared" si="20"/>
        <v>0</v>
      </c>
      <c r="AA79" s="3">
        <f t="shared" si="21"/>
        <v>0</v>
      </c>
      <c r="AB79" t="b">
        <f t="shared" si="22"/>
        <v>1</v>
      </c>
      <c r="AC79">
        <v>1</v>
      </c>
      <c r="AD79" t="str">
        <f>VLOOKUP(C79,'Feedstock source'!$A$1:$B$8,2,FALSE)</f>
        <v>sludge</v>
      </c>
      <c r="AE79" t="e">
        <f>VLOOKUP($F79,'PAHs abbreviations'!$A$2:$B$17,2,FALSE)</f>
        <v>#N/A</v>
      </c>
    </row>
    <row r="80" spans="1:31">
      <c r="A80" t="s">
        <v>127</v>
      </c>
      <c r="B80" t="s">
        <v>127</v>
      </c>
      <c r="C80" s="1" t="s">
        <v>134</v>
      </c>
      <c r="D80">
        <v>600</v>
      </c>
      <c r="E80" s="1" t="s">
        <v>22</v>
      </c>
      <c r="F80" t="s">
        <v>77</v>
      </c>
      <c r="G80" s="1" t="s">
        <v>76</v>
      </c>
      <c r="H80" t="s">
        <v>99</v>
      </c>
      <c r="I80" s="3" t="str">
        <f t="shared" si="15"/>
        <v>&lt; 0.5</v>
      </c>
      <c r="J80" s="3">
        <v>0.5</v>
      </c>
      <c r="K80" t="str">
        <f t="shared" si="17"/>
        <v>pg/sample</v>
      </c>
      <c r="L80" s="3" t="s">
        <v>99</v>
      </c>
      <c r="O80" s="1" t="s">
        <v>172</v>
      </c>
      <c r="P80" s="1" t="s">
        <v>174</v>
      </c>
      <c r="Q80" s="1" t="s">
        <v>175</v>
      </c>
      <c r="R80" t="b">
        <f>IF(COUNTIF(carcinogens!$A$2:$A$35,F80),TRUE,FALSE)</f>
        <v>1</v>
      </c>
      <c r="S80" t="b">
        <f t="shared" si="18"/>
        <v>1</v>
      </c>
      <c r="T80" t="b">
        <f t="shared" si="23"/>
        <v>0</v>
      </c>
      <c r="U80" s="3">
        <f t="shared" si="14"/>
        <v>0</v>
      </c>
      <c r="X80" s="3">
        <f t="shared" si="19"/>
        <v>0</v>
      </c>
      <c r="Y80" s="3">
        <v>0</v>
      </c>
      <c r="Z80" s="3">
        <f t="shared" si="20"/>
        <v>0</v>
      </c>
      <c r="AA80" s="3">
        <f t="shared" si="21"/>
        <v>0</v>
      </c>
      <c r="AB80" t="b">
        <f t="shared" si="22"/>
        <v>1</v>
      </c>
      <c r="AC80">
        <v>1</v>
      </c>
      <c r="AD80" t="str">
        <f>VLOOKUP(C80,'Feedstock source'!$A$1:$B$8,2,FALSE)</f>
        <v>sludge</v>
      </c>
      <c r="AE80" t="e">
        <f>VLOOKUP($F80,'PAHs abbreviations'!$A$2:$B$17,2,FALSE)</f>
        <v>#N/A</v>
      </c>
    </row>
    <row r="81" spans="1:31">
      <c r="A81" t="s">
        <v>127</v>
      </c>
      <c r="B81" t="s">
        <v>127</v>
      </c>
      <c r="C81" s="1" t="s">
        <v>134</v>
      </c>
      <c r="D81">
        <v>600</v>
      </c>
      <c r="E81" s="1" t="s">
        <v>22</v>
      </c>
      <c r="F81" t="s">
        <v>85</v>
      </c>
      <c r="G81" s="1" t="s">
        <v>76</v>
      </c>
      <c r="H81" t="s">
        <v>99</v>
      </c>
      <c r="I81" s="3" t="str">
        <f t="shared" si="15"/>
        <v>&lt; 0.5</v>
      </c>
      <c r="J81" s="3">
        <v>0.5</v>
      </c>
      <c r="K81" t="str">
        <f t="shared" si="17"/>
        <v>pg/sample</v>
      </c>
      <c r="L81" s="3" t="s">
        <v>99</v>
      </c>
      <c r="O81" s="1" t="s">
        <v>172</v>
      </c>
      <c r="P81" s="1" t="s">
        <v>174</v>
      </c>
      <c r="Q81" s="1" t="s">
        <v>175</v>
      </c>
      <c r="R81" t="b">
        <f>IF(COUNTIF(carcinogens!$A$2:$A$35,F81),TRUE,FALSE)</f>
        <v>1</v>
      </c>
      <c r="S81" t="b">
        <f t="shared" si="18"/>
        <v>1</v>
      </c>
      <c r="T81" t="b">
        <f t="shared" si="23"/>
        <v>0</v>
      </c>
      <c r="U81" s="3">
        <f t="shared" si="14"/>
        <v>0</v>
      </c>
      <c r="X81" s="3">
        <f t="shared" si="19"/>
        <v>0</v>
      </c>
      <c r="Y81" s="3">
        <v>0</v>
      </c>
      <c r="Z81" s="3">
        <f t="shared" si="20"/>
        <v>0</v>
      </c>
      <c r="AA81" s="3">
        <f t="shared" si="21"/>
        <v>0</v>
      </c>
      <c r="AB81" t="b">
        <f t="shared" si="22"/>
        <v>1</v>
      </c>
      <c r="AC81">
        <v>1</v>
      </c>
      <c r="AD81" t="str">
        <f>VLOOKUP(C81,'Feedstock source'!$A$1:$B$8,2,FALSE)</f>
        <v>sludge</v>
      </c>
      <c r="AE81" t="e">
        <f>VLOOKUP($F81,'PAHs abbreviations'!$A$2:$B$17,2,FALSE)</f>
        <v>#N/A</v>
      </c>
    </row>
    <row r="82" spans="1:31">
      <c r="A82" t="s">
        <v>127</v>
      </c>
      <c r="B82" t="s">
        <v>127</v>
      </c>
      <c r="C82" s="1" t="s">
        <v>134</v>
      </c>
      <c r="D82">
        <v>600</v>
      </c>
      <c r="E82" s="1" t="s">
        <v>22</v>
      </c>
      <c r="F82" t="s">
        <v>84</v>
      </c>
      <c r="G82" s="1" t="s">
        <v>76</v>
      </c>
      <c r="H82" t="s">
        <v>149</v>
      </c>
      <c r="I82" s="3" t="str">
        <f t="shared" si="15"/>
        <v>&lt; 5.0</v>
      </c>
      <c r="J82" s="3">
        <v>5</v>
      </c>
      <c r="K82" t="str">
        <f t="shared" si="17"/>
        <v>pg/sample</v>
      </c>
      <c r="L82" s="3" t="s">
        <v>149</v>
      </c>
      <c r="O82" s="1" t="s">
        <v>172</v>
      </c>
      <c r="P82" s="1" t="s">
        <v>174</v>
      </c>
      <c r="Q82" s="1" t="s">
        <v>175</v>
      </c>
      <c r="R82" t="b">
        <f>IF(COUNTIF(carcinogens!$A$2:$A$35,F82),TRUE,FALSE)</f>
        <v>1</v>
      </c>
      <c r="S82" t="b">
        <f t="shared" si="18"/>
        <v>1</v>
      </c>
      <c r="T82" t="b">
        <f t="shared" si="23"/>
        <v>0</v>
      </c>
      <c r="U82" s="3">
        <f t="shared" si="14"/>
        <v>0</v>
      </c>
      <c r="X82" s="3">
        <f t="shared" si="19"/>
        <v>0</v>
      </c>
      <c r="Y82" s="3">
        <v>0</v>
      </c>
      <c r="Z82" s="3">
        <f t="shared" si="20"/>
        <v>0</v>
      </c>
      <c r="AA82" s="3">
        <f t="shared" si="21"/>
        <v>0</v>
      </c>
      <c r="AB82" t="b">
        <f t="shared" si="22"/>
        <v>1</v>
      </c>
      <c r="AC82">
        <v>1</v>
      </c>
      <c r="AD82" t="str">
        <f>VLOOKUP(C82,'Feedstock source'!$A$1:$B$8,2,FALSE)</f>
        <v>sludge</v>
      </c>
      <c r="AE82" t="e">
        <f>VLOOKUP($F82,'PAHs abbreviations'!$A$2:$B$17,2,FALSE)</f>
        <v>#N/A</v>
      </c>
    </row>
    <row r="83" spans="1:31">
      <c r="A83" t="s">
        <v>127</v>
      </c>
      <c r="B83" t="s">
        <v>127</v>
      </c>
      <c r="C83" s="1" t="s">
        <v>134</v>
      </c>
      <c r="D83">
        <v>600</v>
      </c>
      <c r="E83" s="1" t="s">
        <v>22</v>
      </c>
      <c r="F83" t="s">
        <v>94</v>
      </c>
      <c r="G83" s="1" t="s">
        <v>76</v>
      </c>
      <c r="H83" t="s">
        <v>149</v>
      </c>
      <c r="I83" s="3" t="str">
        <f t="shared" si="15"/>
        <v>&lt; 5.0</v>
      </c>
      <c r="J83" s="3">
        <v>5</v>
      </c>
      <c r="K83" t="str">
        <f t="shared" si="17"/>
        <v>pg/sample</v>
      </c>
      <c r="L83" s="3" t="s">
        <v>149</v>
      </c>
      <c r="O83" s="1" t="s">
        <v>172</v>
      </c>
      <c r="P83" s="1" t="s">
        <v>174</v>
      </c>
      <c r="Q83" s="1" t="s">
        <v>175</v>
      </c>
      <c r="R83" t="b">
        <f>IF(COUNTIF(carcinogens!$A$2:$A$35,F83),TRUE,FALSE)</f>
        <v>1</v>
      </c>
      <c r="S83" t="b">
        <f t="shared" si="18"/>
        <v>1</v>
      </c>
      <c r="T83" t="b">
        <f t="shared" si="23"/>
        <v>0</v>
      </c>
      <c r="U83" s="3">
        <f t="shared" si="14"/>
        <v>0</v>
      </c>
      <c r="X83" s="3">
        <f t="shared" si="19"/>
        <v>0</v>
      </c>
      <c r="Y83" s="3">
        <v>0</v>
      </c>
      <c r="Z83" s="3">
        <f t="shared" si="20"/>
        <v>0</v>
      </c>
      <c r="AA83" s="3">
        <f t="shared" si="21"/>
        <v>0</v>
      </c>
      <c r="AB83" t="b">
        <f t="shared" si="22"/>
        <v>1</v>
      </c>
      <c r="AC83">
        <v>1</v>
      </c>
      <c r="AD83" t="str">
        <f>VLOOKUP(C83,'Feedstock source'!$A$1:$B$8,2,FALSE)</f>
        <v>sludge</v>
      </c>
      <c r="AE83" t="e">
        <f>VLOOKUP($F83,'PAHs abbreviations'!$A$2:$B$17,2,FALSE)</f>
        <v>#N/A</v>
      </c>
    </row>
    <row r="84" spans="1:31">
      <c r="A84" t="s">
        <v>128</v>
      </c>
      <c r="B84" t="s">
        <v>128</v>
      </c>
      <c r="C84" s="1" t="s">
        <v>134</v>
      </c>
      <c r="D84">
        <v>700</v>
      </c>
      <c r="E84" s="1" t="s">
        <v>22</v>
      </c>
      <c r="F84" t="s">
        <v>83</v>
      </c>
      <c r="G84" s="1" t="s">
        <v>76</v>
      </c>
      <c r="H84" t="s">
        <v>148</v>
      </c>
      <c r="I84" s="3" t="str">
        <f t="shared" si="15"/>
        <v>&lt; 2.5</v>
      </c>
      <c r="J84" s="3" t="str">
        <f t="shared" ref="J84:J115" si="24">I84</f>
        <v>&lt; 2.5</v>
      </c>
      <c r="K84" t="str">
        <f t="shared" si="17"/>
        <v>pg/sample</v>
      </c>
      <c r="L84" s="3" t="s">
        <v>148</v>
      </c>
      <c r="O84" s="1" t="s">
        <v>172</v>
      </c>
      <c r="P84" s="1" t="s">
        <v>174</v>
      </c>
      <c r="Q84" s="1" t="s">
        <v>175</v>
      </c>
      <c r="R84" t="b">
        <f>IF(COUNTIF(carcinogens!$A$2:$A$35,F84),TRUE,FALSE)</f>
        <v>1</v>
      </c>
      <c r="S84" t="b">
        <f t="shared" si="18"/>
        <v>1</v>
      </c>
      <c r="T84" t="b">
        <f t="shared" ref="T84:T115" si="25">IF(ISNUMBER(I84),FALSE,TRUE)</f>
        <v>1</v>
      </c>
      <c r="U84" s="3">
        <f t="shared" si="14"/>
        <v>0</v>
      </c>
      <c r="X84" s="3">
        <f t="shared" si="19"/>
        <v>0</v>
      </c>
      <c r="Y84" s="3">
        <v>0</v>
      </c>
      <c r="Z84" s="3">
        <f t="shared" si="20"/>
        <v>0</v>
      </c>
      <c r="AA84" s="3">
        <f t="shared" si="21"/>
        <v>0</v>
      </c>
      <c r="AB84" t="b">
        <f t="shared" si="22"/>
        <v>1</v>
      </c>
      <c r="AC84">
        <v>1</v>
      </c>
      <c r="AD84" t="str">
        <f>VLOOKUP(C84,'Feedstock source'!$A$1:$B$8,2,FALSE)</f>
        <v>sludge</v>
      </c>
      <c r="AE84" t="e">
        <f>VLOOKUP($F84,'PAHs abbreviations'!$A$2:$B$17,2,FALSE)</f>
        <v>#N/A</v>
      </c>
    </row>
    <row r="85" spans="1:31">
      <c r="A85" t="s">
        <v>128</v>
      </c>
      <c r="B85" t="s">
        <v>128</v>
      </c>
      <c r="C85" s="1" t="s">
        <v>134</v>
      </c>
      <c r="D85">
        <v>700</v>
      </c>
      <c r="E85" s="1" t="s">
        <v>22</v>
      </c>
      <c r="F85" t="s">
        <v>92</v>
      </c>
      <c r="G85" s="1" t="s">
        <v>76</v>
      </c>
      <c r="H85" t="s">
        <v>150</v>
      </c>
      <c r="I85" s="3" t="str">
        <f t="shared" si="15"/>
        <v>&lt; 1.5</v>
      </c>
      <c r="J85" s="3" t="str">
        <f t="shared" si="24"/>
        <v>&lt; 1.5</v>
      </c>
      <c r="K85" t="str">
        <f t="shared" si="17"/>
        <v>pg/sample</v>
      </c>
      <c r="L85" s="3" t="s">
        <v>150</v>
      </c>
      <c r="O85" s="1" t="s">
        <v>172</v>
      </c>
      <c r="P85" s="1" t="s">
        <v>174</v>
      </c>
      <c r="Q85" s="1" t="s">
        <v>175</v>
      </c>
      <c r="R85" t="b">
        <f>IF(COUNTIF(carcinogens!$A$2:$A$35,F85),TRUE,FALSE)</f>
        <v>1</v>
      </c>
      <c r="S85" t="b">
        <f t="shared" si="18"/>
        <v>1</v>
      </c>
      <c r="T85" t="b">
        <f t="shared" si="25"/>
        <v>1</v>
      </c>
      <c r="U85" s="3">
        <f t="shared" si="14"/>
        <v>0</v>
      </c>
      <c r="X85" s="3">
        <f t="shared" si="19"/>
        <v>0</v>
      </c>
      <c r="Y85" s="3">
        <v>0</v>
      </c>
      <c r="Z85" s="3">
        <f t="shared" si="20"/>
        <v>0</v>
      </c>
      <c r="AA85" s="3">
        <f t="shared" si="21"/>
        <v>0</v>
      </c>
      <c r="AB85" t="b">
        <f t="shared" si="22"/>
        <v>1</v>
      </c>
      <c r="AC85">
        <v>1</v>
      </c>
      <c r="AD85" t="str">
        <f>VLOOKUP(C85,'Feedstock source'!$A$1:$B$8,2,FALSE)</f>
        <v>sludge</v>
      </c>
      <c r="AE85" t="e">
        <f>VLOOKUP($F85,'PAHs abbreviations'!$A$2:$B$17,2,FALSE)</f>
        <v>#N/A</v>
      </c>
    </row>
    <row r="86" spans="1:31">
      <c r="A86" t="s">
        <v>128</v>
      </c>
      <c r="B86" t="s">
        <v>128</v>
      </c>
      <c r="C86" s="1" t="s">
        <v>134</v>
      </c>
      <c r="D86">
        <v>700</v>
      </c>
      <c r="E86" s="1" t="s">
        <v>22</v>
      </c>
      <c r="F86" t="s">
        <v>93</v>
      </c>
      <c r="G86" s="1" t="s">
        <v>76</v>
      </c>
      <c r="H86" t="s">
        <v>150</v>
      </c>
      <c r="I86" s="3" t="str">
        <f t="shared" si="15"/>
        <v>&lt; 1.5</v>
      </c>
      <c r="J86" s="3" t="str">
        <f t="shared" si="24"/>
        <v>&lt; 1.5</v>
      </c>
      <c r="K86" t="str">
        <f t="shared" si="17"/>
        <v>pg/sample</v>
      </c>
      <c r="L86" s="3" t="s">
        <v>150</v>
      </c>
      <c r="O86" s="1" t="s">
        <v>172</v>
      </c>
      <c r="P86" s="1" t="s">
        <v>174</v>
      </c>
      <c r="Q86" s="1" t="s">
        <v>175</v>
      </c>
      <c r="R86" t="b">
        <f>IF(COUNTIF(carcinogens!$A$2:$A$35,F86),TRUE,FALSE)</f>
        <v>1</v>
      </c>
      <c r="S86" t="b">
        <f t="shared" si="18"/>
        <v>1</v>
      </c>
      <c r="T86" t="b">
        <f t="shared" si="25"/>
        <v>1</v>
      </c>
      <c r="U86" s="3">
        <f t="shared" si="14"/>
        <v>0</v>
      </c>
      <c r="X86" s="3">
        <f t="shared" si="19"/>
        <v>0</v>
      </c>
      <c r="Y86" s="3">
        <v>0</v>
      </c>
      <c r="Z86" s="3">
        <f t="shared" si="20"/>
        <v>0</v>
      </c>
      <c r="AA86" s="3">
        <f t="shared" si="21"/>
        <v>0</v>
      </c>
      <c r="AB86" t="b">
        <f t="shared" si="22"/>
        <v>1</v>
      </c>
      <c r="AC86">
        <v>1</v>
      </c>
      <c r="AD86" t="str">
        <f>VLOOKUP(C86,'Feedstock source'!$A$1:$B$8,2,FALSE)</f>
        <v>sludge</v>
      </c>
      <c r="AE86" t="e">
        <f>VLOOKUP($F86,'PAHs abbreviations'!$A$2:$B$17,2,FALSE)</f>
        <v>#N/A</v>
      </c>
    </row>
    <row r="87" spans="1:31">
      <c r="A87" t="s">
        <v>128</v>
      </c>
      <c r="B87" t="s">
        <v>128</v>
      </c>
      <c r="C87" s="1" t="s">
        <v>134</v>
      </c>
      <c r="D87">
        <v>700</v>
      </c>
      <c r="E87" s="1" t="s">
        <v>22</v>
      </c>
      <c r="F87" t="s">
        <v>80</v>
      </c>
      <c r="G87" s="1" t="s">
        <v>76</v>
      </c>
      <c r="H87" t="s">
        <v>99</v>
      </c>
      <c r="I87" s="3" t="str">
        <f t="shared" si="15"/>
        <v>&lt; 0.5</v>
      </c>
      <c r="J87" s="3" t="str">
        <f t="shared" si="24"/>
        <v>&lt; 0.5</v>
      </c>
      <c r="K87" t="str">
        <f t="shared" si="17"/>
        <v>pg/sample</v>
      </c>
      <c r="L87" s="3" t="s">
        <v>99</v>
      </c>
      <c r="O87" s="1" t="s">
        <v>172</v>
      </c>
      <c r="P87" s="1" t="s">
        <v>174</v>
      </c>
      <c r="Q87" s="1" t="s">
        <v>175</v>
      </c>
      <c r="R87" t="b">
        <f>IF(COUNTIF(carcinogens!$A$2:$A$35,F87),TRUE,FALSE)</f>
        <v>1</v>
      </c>
      <c r="S87" t="b">
        <f t="shared" si="18"/>
        <v>1</v>
      </c>
      <c r="T87" t="b">
        <f t="shared" si="25"/>
        <v>1</v>
      </c>
      <c r="U87" s="3">
        <f t="shared" si="14"/>
        <v>0</v>
      </c>
      <c r="X87" s="3">
        <f t="shared" si="19"/>
        <v>0</v>
      </c>
      <c r="Y87" s="3">
        <v>0</v>
      </c>
      <c r="Z87" s="3">
        <f t="shared" si="20"/>
        <v>0</v>
      </c>
      <c r="AA87" s="3">
        <f t="shared" si="21"/>
        <v>0</v>
      </c>
      <c r="AB87" t="b">
        <f t="shared" si="22"/>
        <v>1</v>
      </c>
      <c r="AC87">
        <v>1</v>
      </c>
      <c r="AD87" t="str">
        <f>VLOOKUP(C87,'Feedstock source'!$A$1:$B$8,2,FALSE)</f>
        <v>sludge</v>
      </c>
      <c r="AE87" t="e">
        <f>VLOOKUP($F87,'PAHs abbreviations'!$A$2:$B$17,2,FALSE)</f>
        <v>#N/A</v>
      </c>
    </row>
    <row r="88" spans="1:31">
      <c r="A88" t="s">
        <v>128</v>
      </c>
      <c r="B88" t="s">
        <v>128</v>
      </c>
      <c r="C88" s="1" t="s">
        <v>134</v>
      </c>
      <c r="D88">
        <v>700</v>
      </c>
      <c r="E88" s="1" t="s">
        <v>22</v>
      </c>
      <c r="F88" t="s">
        <v>88</v>
      </c>
      <c r="G88" s="1" t="s">
        <v>76</v>
      </c>
      <c r="H88" t="s">
        <v>99</v>
      </c>
      <c r="I88" s="3" t="str">
        <f t="shared" si="15"/>
        <v>&lt; 0.5</v>
      </c>
      <c r="J88" s="3" t="str">
        <f t="shared" si="24"/>
        <v>&lt; 0.5</v>
      </c>
      <c r="K88" t="str">
        <f t="shared" si="17"/>
        <v>pg/sample</v>
      </c>
      <c r="L88" s="3" t="s">
        <v>99</v>
      </c>
      <c r="O88" s="1" t="s">
        <v>172</v>
      </c>
      <c r="P88" s="1" t="s">
        <v>174</v>
      </c>
      <c r="Q88" s="1" t="s">
        <v>175</v>
      </c>
      <c r="R88" t="b">
        <f>IF(COUNTIF(carcinogens!$A$2:$A$35,F88),TRUE,FALSE)</f>
        <v>1</v>
      </c>
      <c r="S88" t="b">
        <f t="shared" si="18"/>
        <v>1</v>
      </c>
      <c r="T88" t="b">
        <f t="shared" si="25"/>
        <v>1</v>
      </c>
      <c r="U88" s="3">
        <f t="shared" si="14"/>
        <v>0</v>
      </c>
      <c r="X88" s="3">
        <f t="shared" si="19"/>
        <v>0</v>
      </c>
      <c r="Y88" s="3">
        <v>0</v>
      </c>
      <c r="Z88" s="3">
        <f t="shared" si="20"/>
        <v>0</v>
      </c>
      <c r="AA88" s="3">
        <f t="shared" si="21"/>
        <v>0</v>
      </c>
      <c r="AB88" t="b">
        <f t="shared" si="22"/>
        <v>1</v>
      </c>
      <c r="AC88">
        <v>1</v>
      </c>
      <c r="AD88" t="str">
        <f>VLOOKUP(C88,'Feedstock source'!$A$1:$B$8,2,FALSE)</f>
        <v>sludge</v>
      </c>
      <c r="AE88" t="e">
        <f>VLOOKUP($F88,'PAHs abbreviations'!$A$2:$B$17,2,FALSE)</f>
        <v>#N/A</v>
      </c>
    </row>
    <row r="89" spans="1:31">
      <c r="A89" t="s">
        <v>128</v>
      </c>
      <c r="B89" t="s">
        <v>128</v>
      </c>
      <c r="C89" s="1" t="s">
        <v>134</v>
      </c>
      <c r="D89">
        <v>700</v>
      </c>
      <c r="E89" s="1" t="s">
        <v>22</v>
      </c>
      <c r="F89" t="s">
        <v>81</v>
      </c>
      <c r="G89" s="1" t="s">
        <v>76</v>
      </c>
      <c r="H89" t="s">
        <v>99</v>
      </c>
      <c r="I89" s="3" t="str">
        <f t="shared" si="15"/>
        <v>&lt; 0.5</v>
      </c>
      <c r="J89" s="3" t="str">
        <f t="shared" si="24"/>
        <v>&lt; 0.5</v>
      </c>
      <c r="K89" t="str">
        <f t="shared" si="17"/>
        <v>pg/sample</v>
      </c>
      <c r="L89" s="3" t="s">
        <v>99</v>
      </c>
      <c r="O89" s="1" t="s">
        <v>172</v>
      </c>
      <c r="P89" s="1" t="s">
        <v>174</v>
      </c>
      <c r="Q89" s="1" t="s">
        <v>175</v>
      </c>
      <c r="R89" t="b">
        <f>IF(COUNTIF(carcinogens!$A$2:$A$35,F89),TRUE,FALSE)</f>
        <v>1</v>
      </c>
      <c r="S89" t="b">
        <f t="shared" si="18"/>
        <v>1</v>
      </c>
      <c r="T89" t="b">
        <f t="shared" si="25"/>
        <v>1</v>
      </c>
      <c r="U89" s="3">
        <f t="shared" si="14"/>
        <v>0</v>
      </c>
      <c r="X89" s="3">
        <f t="shared" si="19"/>
        <v>0</v>
      </c>
      <c r="Y89" s="3">
        <v>0</v>
      </c>
      <c r="Z89" s="3">
        <f t="shared" si="20"/>
        <v>0</v>
      </c>
      <c r="AA89" s="3">
        <f t="shared" si="21"/>
        <v>0</v>
      </c>
      <c r="AB89" t="b">
        <f t="shared" si="22"/>
        <v>1</v>
      </c>
      <c r="AC89">
        <v>1</v>
      </c>
      <c r="AD89" t="str">
        <f>VLOOKUP(C89,'Feedstock source'!$A$1:$B$8,2,FALSE)</f>
        <v>sludge</v>
      </c>
      <c r="AE89" t="e">
        <f>VLOOKUP($F89,'PAHs abbreviations'!$A$2:$B$17,2,FALSE)</f>
        <v>#N/A</v>
      </c>
    </row>
    <row r="90" spans="1:31">
      <c r="A90" t="s">
        <v>128</v>
      </c>
      <c r="B90" t="s">
        <v>128</v>
      </c>
      <c r="C90" s="1" t="s">
        <v>134</v>
      </c>
      <c r="D90">
        <v>700</v>
      </c>
      <c r="E90" s="1" t="s">
        <v>22</v>
      </c>
      <c r="F90" t="s">
        <v>89</v>
      </c>
      <c r="G90" s="1" t="s">
        <v>76</v>
      </c>
      <c r="H90" t="s">
        <v>99</v>
      </c>
      <c r="I90" s="3" t="str">
        <f t="shared" si="15"/>
        <v>&lt; 0.5</v>
      </c>
      <c r="J90" s="3" t="str">
        <f t="shared" si="24"/>
        <v>&lt; 0.5</v>
      </c>
      <c r="K90" t="str">
        <f t="shared" si="17"/>
        <v>pg/sample</v>
      </c>
      <c r="L90" s="3" t="s">
        <v>99</v>
      </c>
      <c r="O90" s="1" t="s">
        <v>172</v>
      </c>
      <c r="P90" s="1" t="s">
        <v>174</v>
      </c>
      <c r="Q90" s="1" t="s">
        <v>175</v>
      </c>
      <c r="R90" t="b">
        <f>IF(COUNTIF(carcinogens!$A$2:$A$35,F90),TRUE,FALSE)</f>
        <v>1</v>
      </c>
      <c r="S90" t="b">
        <f t="shared" si="18"/>
        <v>1</v>
      </c>
      <c r="T90" t="b">
        <f t="shared" si="25"/>
        <v>1</v>
      </c>
      <c r="U90" s="3">
        <f t="shared" si="14"/>
        <v>0</v>
      </c>
      <c r="X90" s="3">
        <f t="shared" si="19"/>
        <v>0</v>
      </c>
      <c r="Y90" s="3">
        <v>0</v>
      </c>
      <c r="Z90" s="3">
        <f t="shared" si="20"/>
        <v>0</v>
      </c>
      <c r="AA90" s="3">
        <f t="shared" si="21"/>
        <v>0</v>
      </c>
      <c r="AB90" t="b">
        <f t="shared" si="22"/>
        <v>1</v>
      </c>
      <c r="AC90">
        <v>1</v>
      </c>
      <c r="AD90" t="str">
        <f>VLOOKUP(C90,'Feedstock source'!$A$1:$B$8,2,FALSE)</f>
        <v>sludge</v>
      </c>
      <c r="AE90" t="e">
        <f>VLOOKUP($F90,'PAHs abbreviations'!$A$2:$B$17,2,FALSE)</f>
        <v>#N/A</v>
      </c>
    </row>
    <row r="91" spans="1:31">
      <c r="A91" t="s">
        <v>128</v>
      </c>
      <c r="B91" t="s">
        <v>128</v>
      </c>
      <c r="C91" s="1" t="s">
        <v>134</v>
      </c>
      <c r="D91">
        <v>700</v>
      </c>
      <c r="E91" s="1" t="s">
        <v>22</v>
      </c>
      <c r="F91" t="s">
        <v>82</v>
      </c>
      <c r="G91" s="1" t="s">
        <v>76</v>
      </c>
      <c r="H91" t="s">
        <v>99</v>
      </c>
      <c r="I91" s="3" t="str">
        <f t="shared" si="15"/>
        <v>&lt; 0.5</v>
      </c>
      <c r="J91" s="3" t="str">
        <f t="shared" si="24"/>
        <v>&lt; 0.5</v>
      </c>
      <c r="K91" t="str">
        <f t="shared" si="17"/>
        <v>pg/sample</v>
      </c>
      <c r="L91" s="3" t="s">
        <v>99</v>
      </c>
      <c r="O91" s="1" t="s">
        <v>172</v>
      </c>
      <c r="P91" s="1" t="s">
        <v>174</v>
      </c>
      <c r="Q91" s="1" t="s">
        <v>175</v>
      </c>
      <c r="R91" t="b">
        <f>IF(COUNTIF(carcinogens!$A$2:$A$35,F91),TRUE,FALSE)</f>
        <v>1</v>
      </c>
      <c r="S91" t="b">
        <f t="shared" si="18"/>
        <v>1</v>
      </c>
      <c r="T91" t="b">
        <f t="shared" si="25"/>
        <v>1</v>
      </c>
      <c r="U91" s="3">
        <f t="shared" si="14"/>
        <v>0</v>
      </c>
      <c r="X91" s="3">
        <f t="shared" si="19"/>
        <v>0</v>
      </c>
      <c r="Y91" s="3">
        <v>0</v>
      </c>
      <c r="Z91" s="3">
        <f t="shared" si="20"/>
        <v>0</v>
      </c>
      <c r="AA91" s="3">
        <f t="shared" si="21"/>
        <v>0</v>
      </c>
      <c r="AB91" t="b">
        <f t="shared" si="22"/>
        <v>1</v>
      </c>
      <c r="AC91">
        <v>1</v>
      </c>
      <c r="AD91" t="str">
        <f>VLOOKUP(C91,'Feedstock source'!$A$1:$B$8,2,FALSE)</f>
        <v>sludge</v>
      </c>
      <c r="AE91" t="e">
        <f>VLOOKUP($F91,'PAHs abbreviations'!$A$2:$B$17,2,FALSE)</f>
        <v>#N/A</v>
      </c>
    </row>
    <row r="92" spans="1:31">
      <c r="A92" t="s">
        <v>128</v>
      </c>
      <c r="B92" t="s">
        <v>128</v>
      </c>
      <c r="C92" s="1" t="s">
        <v>134</v>
      </c>
      <c r="D92">
        <v>700</v>
      </c>
      <c r="E92" s="1" t="s">
        <v>22</v>
      </c>
      <c r="F92" t="s">
        <v>90</v>
      </c>
      <c r="G92" s="1" t="s">
        <v>76</v>
      </c>
      <c r="H92" t="s">
        <v>99</v>
      </c>
      <c r="I92" s="3" t="str">
        <f t="shared" si="15"/>
        <v>&lt; 0.5</v>
      </c>
      <c r="J92" s="3" t="str">
        <f t="shared" si="24"/>
        <v>&lt; 0.5</v>
      </c>
      <c r="K92" t="str">
        <f t="shared" si="17"/>
        <v>pg/sample</v>
      </c>
      <c r="L92" s="3" t="s">
        <v>99</v>
      </c>
      <c r="O92" s="1" t="s">
        <v>172</v>
      </c>
      <c r="P92" s="1" t="s">
        <v>174</v>
      </c>
      <c r="Q92" s="1" t="s">
        <v>175</v>
      </c>
      <c r="R92" t="b">
        <f>IF(COUNTIF(carcinogens!$A$2:$A$35,F92),TRUE,FALSE)</f>
        <v>1</v>
      </c>
      <c r="S92" t="b">
        <f t="shared" si="18"/>
        <v>1</v>
      </c>
      <c r="T92" t="b">
        <f t="shared" si="25"/>
        <v>1</v>
      </c>
      <c r="U92" s="3">
        <f t="shared" si="14"/>
        <v>0</v>
      </c>
      <c r="X92" s="3">
        <f t="shared" si="19"/>
        <v>0</v>
      </c>
      <c r="Y92" s="3">
        <v>0</v>
      </c>
      <c r="Z92" s="3">
        <f t="shared" si="20"/>
        <v>0</v>
      </c>
      <c r="AA92" s="3">
        <f t="shared" si="21"/>
        <v>0</v>
      </c>
      <c r="AB92" t="b">
        <f t="shared" si="22"/>
        <v>1</v>
      </c>
      <c r="AC92">
        <v>1</v>
      </c>
      <c r="AD92" t="str">
        <f>VLOOKUP(C92,'Feedstock source'!$A$1:$B$8,2,FALSE)</f>
        <v>sludge</v>
      </c>
      <c r="AE92" t="e">
        <f>VLOOKUP($F92,'PAHs abbreviations'!$A$2:$B$17,2,FALSE)</f>
        <v>#N/A</v>
      </c>
    </row>
    <row r="93" spans="1:31">
      <c r="A93" t="s">
        <v>128</v>
      </c>
      <c r="B93" t="s">
        <v>128</v>
      </c>
      <c r="C93" s="1" t="s">
        <v>134</v>
      </c>
      <c r="D93">
        <v>700</v>
      </c>
      <c r="E93" s="1" t="s">
        <v>22</v>
      </c>
      <c r="F93" t="s">
        <v>79</v>
      </c>
      <c r="G93" s="1" t="s">
        <v>76</v>
      </c>
      <c r="H93" t="s">
        <v>99</v>
      </c>
      <c r="I93" s="3" t="str">
        <f t="shared" si="15"/>
        <v>&lt; 0.5</v>
      </c>
      <c r="J93" s="3" t="str">
        <f t="shared" si="24"/>
        <v>&lt; 0.5</v>
      </c>
      <c r="K93" t="str">
        <f t="shared" si="17"/>
        <v>pg/sample</v>
      </c>
      <c r="L93" s="3" t="s">
        <v>99</v>
      </c>
      <c r="O93" s="1" t="s">
        <v>172</v>
      </c>
      <c r="P93" s="1" t="s">
        <v>174</v>
      </c>
      <c r="Q93" s="1" t="s">
        <v>175</v>
      </c>
      <c r="R93" t="b">
        <f>IF(COUNTIF(carcinogens!$A$2:$A$35,F93),TRUE,FALSE)</f>
        <v>1</v>
      </c>
      <c r="S93" t="b">
        <f t="shared" si="18"/>
        <v>1</v>
      </c>
      <c r="T93" t="b">
        <f t="shared" si="25"/>
        <v>1</v>
      </c>
      <c r="U93" s="3">
        <f t="shared" si="14"/>
        <v>0</v>
      </c>
      <c r="X93" s="3">
        <f t="shared" si="19"/>
        <v>0</v>
      </c>
      <c r="Y93" s="3">
        <v>0</v>
      </c>
      <c r="Z93" s="3">
        <f t="shared" si="20"/>
        <v>0</v>
      </c>
      <c r="AA93" s="3">
        <f t="shared" si="21"/>
        <v>0</v>
      </c>
      <c r="AB93" t="b">
        <f t="shared" si="22"/>
        <v>1</v>
      </c>
      <c r="AC93">
        <v>1</v>
      </c>
      <c r="AD93" t="str">
        <f>VLOOKUP(C93,'Feedstock source'!$A$1:$B$8,2,FALSE)</f>
        <v>sludge</v>
      </c>
      <c r="AE93" t="e">
        <f>VLOOKUP($F93,'PAHs abbreviations'!$A$2:$B$17,2,FALSE)</f>
        <v>#N/A</v>
      </c>
    </row>
    <row r="94" spans="1:31">
      <c r="A94" t="s">
        <v>128</v>
      </c>
      <c r="B94" t="s">
        <v>128</v>
      </c>
      <c r="C94" s="1" t="s">
        <v>134</v>
      </c>
      <c r="D94">
        <v>700</v>
      </c>
      <c r="E94" s="1" t="s">
        <v>22</v>
      </c>
      <c r="F94" t="s">
        <v>86</v>
      </c>
      <c r="G94" s="1" t="s">
        <v>76</v>
      </c>
      <c r="H94" t="s">
        <v>99</v>
      </c>
      <c r="I94" s="3" t="str">
        <f t="shared" si="15"/>
        <v>&lt; 0.5</v>
      </c>
      <c r="J94" s="3" t="str">
        <f t="shared" si="24"/>
        <v>&lt; 0.5</v>
      </c>
      <c r="K94" t="str">
        <f t="shared" si="17"/>
        <v>pg/sample</v>
      </c>
      <c r="L94" s="3" t="s">
        <v>99</v>
      </c>
      <c r="O94" s="1" t="s">
        <v>172</v>
      </c>
      <c r="P94" s="1" t="s">
        <v>174</v>
      </c>
      <c r="Q94" s="1" t="s">
        <v>175</v>
      </c>
      <c r="R94" t="b">
        <f>IF(COUNTIF(carcinogens!$A$2:$A$35,F94),TRUE,FALSE)</f>
        <v>1</v>
      </c>
      <c r="S94" t="b">
        <f t="shared" si="18"/>
        <v>1</v>
      </c>
      <c r="T94" t="b">
        <f t="shared" si="25"/>
        <v>1</v>
      </c>
      <c r="U94" s="3">
        <f t="shared" si="14"/>
        <v>0</v>
      </c>
      <c r="X94" s="3">
        <f t="shared" si="19"/>
        <v>0</v>
      </c>
      <c r="Y94" s="3">
        <v>0</v>
      </c>
      <c r="Z94" s="3">
        <f t="shared" si="20"/>
        <v>0</v>
      </c>
      <c r="AA94" s="3">
        <f t="shared" si="21"/>
        <v>0</v>
      </c>
      <c r="AB94" t="b">
        <f t="shared" si="22"/>
        <v>1</v>
      </c>
      <c r="AC94">
        <v>1</v>
      </c>
      <c r="AD94" t="str">
        <f>VLOOKUP(C94,'Feedstock source'!$A$1:$B$8,2,FALSE)</f>
        <v>sludge</v>
      </c>
      <c r="AE94" t="e">
        <f>VLOOKUP($F94,'PAHs abbreviations'!$A$2:$B$17,2,FALSE)</f>
        <v>#N/A</v>
      </c>
    </row>
    <row r="95" spans="1:31">
      <c r="A95" t="s">
        <v>128</v>
      </c>
      <c r="B95" t="s">
        <v>128</v>
      </c>
      <c r="C95" s="1" t="s">
        <v>134</v>
      </c>
      <c r="D95">
        <v>700</v>
      </c>
      <c r="E95" s="1" t="s">
        <v>22</v>
      </c>
      <c r="F95" t="s">
        <v>91</v>
      </c>
      <c r="G95" s="1" t="s">
        <v>76</v>
      </c>
      <c r="H95" t="s">
        <v>99</v>
      </c>
      <c r="I95" s="3" t="str">
        <f t="shared" si="15"/>
        <v>&lt; 0.5</v>
      </c>
      <c r="J95" s="3" t="str">
        <f t="shared" si="24"/>
        <v>&lt; 0.5</v>
      </c>
      <c r="K95" t="str">
        <f t="shared" si="17"/>
        <v>pg/sample</v>
      </c>
      <c r="L95" s="3" t="s">
        <v>99</v>
      </c>
      <c r="O95" s="1" t="s">
        <v>172</v>
      </c>
      <c r="P95" s="1" t="s">
        <v>174</v>
      </c>
      <c r="Q95" s="1" t="s">
        <v>175</v>
      </c>
      <c r="R95" t="b">
        <f>IF(COUNTIF(carcinogens!$A$2:$A$35,F95),TRUE,FALSE)</f>
        <v>1</v>
      </c>
      <c r="S95" t="b">
        <f t="shared" si="18"/>
        <v>1</v>
      </c>
      <c r="T95" t="b">
        <f t="shared" si="25"/>
        <v>1</v>
      </c>
      <c r="U95" s="3">
        <f t="shared" si="14"/>
        <v>0</v>
      </c>
      <c r="X95" s="3">
        <f t="shared" si="19"/>
        <v>0</v>
      </c>
      <c r="Y95" s="3">
        <v>0</v>
      </c>
      <c r="Z95" s="3">
        <f t="shared" si="20"/>
        <v>0</v>
      </c>
      <c r="AA95" s="3">
        <f t="shared" si="21"/>
        <v>0</v>
      </c>
      <c r="AB95" t="b">
        <f t="shared" si="22"/>
        <v>1</v>
      </c>
      <c r="AC95">
        <v>1</v>
      </c>
      <c r="AD95" t="str">
        <f>VLOOKUP(C95,'Feedstock source'!$A$1:$B$8,2,FALSE)</f>
        <v>sludge</v>
      </c>
      <c r="AE95" t="e">
        <f>VLOOKUP($F95,'PAHs abbreviations'!$A$2:$B$17,2,FALSE)</f>
        <v>#N/A</v>
      </c>
    </row>
    <row r="96" spans="1:31">
      <c r="A96" t="s">
        <v>128</v>
      </c>
      <c r="B96" t="s">
        <v>128</v>
      </c>
      <c r="C96" s="1" t="s">
        <v>134</v>
      </c>
      <c r="D96">
        <v>700</v>
      </c>
      <c r="E96" s="1" t="s">
        <v>22</v>
      </c>
      <c r="F96" t="s">
        <v>87</v>
      </c>
      <c r="G96" s="1" t="s">
        <v>76</v>
      </c>
      <c r="H96" t="s">
        <v>99</v>
      </c>
      <c r="I96" s="3" t="str">
        <f t="shared" si="15"/>
        <v>&lt; 0.5</v>
      </c>
      <c r="J96" s="3" t="str">
        <f t="shared" si="24"/>
        <v>&lt; 0.5</v>
      </c>
      <c r="K96" t="str">
        <f t="shared" si="17"/>
        <v>pg/sample</v>
      </c>
      <c r="L96" s="3" t="s">
        <v>99</v>
      </c>
      <c r="O96" s="1" t="s">
        <v>172</v>
      </c>
      <c r="P96" s="1" t="s">
        <v>174</v>
      </c>
      <c r="Q96" s="1" t="s">
        <v>175</v>
      </c>
      <c r="R96" t="b">
        <f>IF(COUNTIF(carcinogens!$A$2:$A$35,F96),TRUE,FALSE)</f>
        <v>1</v>
      </c>
      <c r="S96" t="b">
        <f t="shared" si="18"/>
        <v>1</v>
      </c>
      <c r="T96" t="b">
        <f t="shared" si="25"/>
        <v>1</v>
      </c>
      <c r="U96" s="3">
        <f t="shared" si="14"/>
        <v>0</v>
      </c>
      <c r="X96" s="3">
        <f t="shared" si="19"/>
        <v>0</v>
      </c>
      <c r="Y96" s="3">
        <v>0</v>
      </c>
      <c r="Z96" s="3">
        <f t="shared" si="20"/>
        <v>0</v>
      </c>
      <c r="AA96" s="3">
        <f t="shared" si="21"/>
        <v>0</v>
      </c>
      <c r="AB96" t="b">
        <f t="shared" si="22"/>
        <v>1</v>
      </c>
      <c r="AC96">
        <v>1</v>
      </c>
      <c r="AD96" t="str">
        <f>VLOOKUP(C96,'Feedstock source'!$A$1:$B$8,2,FALSE)</f>
        <v>sludge</v>
      </c>
      <c r="AE96" t="e">
        <f>VLOOKUP($F96,'PAHs abbreviations'!$A$2:$B$17,2,FALSE)</f>
        <v>#N/A</v>
      </c>
    </row>
    <row r="97" spans="1:31">
      <c r="A97" t="s">
        <v>128</v>
      </c>
      <c r="B97" t="s">
        <v>128</v>
      </c>
      <c r="C97" s="1" t="s">
        <v>134</v>
      </c>
      <c r="D97">
        <v>700</v>
      </c>
      <c r="E97" s="1" t="s">
        <v>22</v>
      </c>
      <c r="F97" t="s">
        <v>77</v>
      </c>
      <c r="G97" s="1" t="s">
        <v>76</v>
      </c>
      <c r="H97" t="s">
        <v>99</v>
      </c>
      <c r="I97" s="3" t="str">
        <f t="shared" si="15"/>
        <v>&lt; 0.5</v>
      </c>
      <c r="J97" s="3" t="str">
        <f t="shared" si="24"/>
        <v>&lt; 0.5</v>
      </c>
      <c r="K97" t="str">
        <f t="shared" si="17"/>
        <v>pg/sample</v>
      </c>
      <c r="L97" s="3" t="s">
        <v>99</v>
      </c>
      <c r="O97" s="1" t="s">
        <v>172</v>
      </c>
      <c r="P97" s="1" t="s">
        <v>174</v>
      </c>
      <c r="Q97" s="1" t="s">
        <v>175</v>
      </c>
      <c r="R97" t="b">
        <f>IF(COUNTIF(carcinogens!$A$2:$A$35,F97),TRUE,FALSE)</f>
        <v>1</v>
      </c>
      <c r="S97" t="b">
        <f t="shared" si="18"/>
        <v>1</v>
      </c>
      <c r="T97" t="b">
        <f t="shared" si="25"/>
        <v>1</v>
      </c>
      <c r="U97" s="3">
        <f t="shared" si="14"/>
        <v>0</v>
      </c>
      <c r="X97" s="3">
        <f t="shared" si="19"/>
        <v>0</v>
      </c>
      <c r="Y97" s="3">
        <v>0</v>
      </c>
      <c r="Z97" s="3">
        <f t="shared" si="20"/>
        <v>0</v>
      </c>
      <c r="AA97" s="3">
        <f t="shared" si="21"/>
        <v>0</v>
      </c>
      <c r="AB97" t="b">
        <f t="shared" si="22"/>
        <v>1</v>
      </c>
      <c r="AC97">
        <v>1</v>
      </c>
      <c r="AD97" t="str">
        <f>VLOOKUP(C97,'Feedstock source'!$A$1:$B$8,2,FALSE)</f>
        <v>sludge</v>
      </c>
      <c r="AE97" t="e">
        <f>VLOOKUP($F97,'PAHs abbreviations'!$A$2:$B$17,2,FALSE)</f>
        <v>#N/A</v>
      </c>
    </row>
    <row r="98" spans="1:31">
      <c r="A98" t="s">
        <v>128</v>
      </c>
      <c r="B98" t="s">
        <v>128</v>
      </c>
      <c r="C98" s="1" t="s">
        <v>134</v>
      </c>
      <c r="D98">
        <v>700</v>
      </c>
      <c r="E98" s="1" t="s">
        <v>22</v>
      </c>
      <c r="F98" t="s">
        <v>85</v>
      </c>
      <c r="G98" s="1" t="s">
        <v>76</v>
      </c>
      <c r="H98" t="s">
        <v>99</v>
      </c>
      <c r="I98" s="3" t="str">
        <f t="shared" si="15"/>
        <v>&lt; 0.5</v>
      </c>
      <c r="J98" s="3" t="str">
        <f t="shared" si="24"/>
        <v>&lt; 0.5</v>
      </c>
      <c r="K98" t="str">
        <f t="shared" si="17"/>
        <v>pg/sample</v>
      </c>
      <c r="L98" s="3" t="s">
        <v>99</v>
      </c>
      <c r="O98" s="1" t="s">
        <v>172</v>
      </c>
      <c r="P98" s="1" t="s">
        <v>174</v>
      </c>
      <c r="Q98" s="1" t="s">
        <v>175</v>
      </c>
      <c r="R98" t="b">
        <f>IF(COUNTIF(carcinogens!$A$2:$A$35,F98),TRUE,FALSE)</f>
        <v>1</v>
      </c>
      <c r="S98" t="b">
        <f t="shared" si="18"/>
        <v>1</v>
      </c>
      <c r="T98" t="b">
        <f t="shared" si="25"/>
        <v>1</v>
      </c>
      <c r="U98" s="3">
        <f t="shared" si="14"/>
        <v>0</v>
      </c>
      <c r="X98" s="3">
        <f t="shared" si="19"/>
        <v>0</v>
      </c>
      <c r="Y98" s="3">
        <v>0</v>
      </c>
      <c r="Z98" s="3">
        <f t="shared" si="20"/>
        <v>0</v>
      </c>
      <c r="AA98" s="3">
        <f t="shared" si="21"/>
        <v>0</v>
      </c>
      <c r="AB98" t="b">
        <f t="shared" si="22"/>
        <v>1</v>
      </c>
      <c r="AC98">
        <v>1</v>
      </c>
      <c r="AD98" t="str">
        <f>VLOOKUP(C98,'Feedstock source'!$A$1:$B$8,2,FALSE)</f>
        <v>sludge</v>
      </c>
      <c r="AE98" t="e">
        <f>VLOOKUP($F98,'PAHs abbreviations'!$A$2:$B$17,2,FALSE)</f>
        <v>#N/A</v>
      </c>
    </row>
    <row r="99" spans="1:31">
      <c r="A99" t="s">
        <v>128</v>
      </c>
      <c r="B99" t="s">
        <v>128</v>
      </c>
      <c r="C99" s="1" t="s">
        <v>134</v>
      </c>
      <c r="D99">
        <v>700</v>
      </c>
      <c r="E99" s="1" t="s">
        <v>22</v>
      </c>
      <c r="F99" t="s">
        <v>84</v>
      </c>
      <c r="G99" s="1" t="s">
        <v>76</v>
      </c>
      <c r="H99" t="s">
        <v>149</v>
      </c>
      <c r="I99" s="3" t="str">
        <f t="shared" si="15"/>
        <v>&lt; 5.0</v>
      </c>
      <c r="J99" s="3" t="str">
        <f t="shared" si="24"/>
        <v>&lt; 5.0</v>
      </c>
      <c r="K99" t="str">
        <f t="shared" si="17"/>
        <v>pg/sample</v>
      </c>
      <c r="L99" s="3" t="s">
        <v>149</v>
      </c>
      <c r="O99" s="1" t="s">
        <v>172</v>
      </c>
      <c r="P99" s="1" t="s">
        <v>174</v>
      </c>
      <c r="Q99" s="1" t="s">
        <v>175</v>
      </c>
      <c r="R99" t="b">
        <f>IF(COUNTIF(carcinogens!$A$2:$A$35,F99),TRUE,FALSE)</f>
        <v>1</v>
      </c>
      <c r="S99" t="b">
        <f t="shared" si="18"/>
        <v>1</v>
      </c>
      <c r="T99" t="b">
        <f t="shared" si="25"/>
        <v>1</v>
      </c>
      <c r="U99" s="3">
        <f t="shared" si="14"/>
        <v>0</v>
      </c>
      <c r="X99" s="3">
        <f t="shared" si="19"/>
        <v>0</v>
      </c>
      <c r="Y99" s="3">
        <v>0</v>
      </c>
      <c r="Z99" s="3">
        <f t="shared" si="20"/>
        <v>0</v>
      </c>
      <c r="AA99" s="3">
        <f t="shared" si="21"/>
        <v>0</v>
      </c>
      <c r="AB99" t="b">
        <f t="shared" si="22"/>
        <v>1</v>
      </c>
      <c r="AC99">
        <v>1</v>
      </c>
      <c r="AD99" t="str">
        <f>VLOOKUP(C99,'Feedstock source'!$A$1:$B$8,2,FALSE)</f>
        <v>sludge</v>
      </c>
      <c r="AE99" t="e">
        <f>VLOOKUP($F99,'PAHs abbreviations'!$A$2:$B$17,2,FALSE)</f>
        <v>#N/A</v>
      </c>
    </row>
    <row r="100" spans="1:31">
      <c r="A100" t="s">
        <v>128</v>
      </c>
      <c r="B100" t="s">
        <v>128</v>
      </c>
      <c r="C100" s="1" t="s">
        <v>134</v>
      </c>
      <c r="D100">
        <v>700</v>
      </c>
      <c r="E100" s="1" t="s">
        <v>22</v>
      </c>
      <c r="F100" t="s">
        <v>94</v>
      </c>
      <c r="G100" s="1" t="s">
        <v>76</v>
      </c>
      <c r="H100" t="s">
        <v>149</v>
      </c>
      <c r="I100" s="3" t="str">
        <f t="shared" si="15"/>
        <v>&lt; 5.0</v>
      </c>
      <c r="J100" s="3" t="str">
        <f t="shared" si="24"/>
        <v>&lt; 5.0</v>
      </c>
      <c r="K100" t="str">
        <f t="shared" si="17"/>
        <v>pg/sample</v>
      </c>
      <c r="L100" s="3" t="s">
        <v>149</v>
      </c>
      <c r="O100" s="1" t="s">
        <v>172</v>
      </c>
      <c r="P100" s="1" t="s">
        <v>174</v>
      </c>
      <c r="Q100" s="1" t="s">
        <v>175</v>
      </c>
      <c r="R100" t="b">
        <f>IF(COUNTIF(carcinogens!$A$2:$A$35,F100),TRUE,FALSE)</f>
        <v>1</v>
      </c>
      <c r="S100" t="b">
        <f t="shared" si="18"/>
        <v>1</v>
      </c>
      <c r="T100" t="b">
        <f t="shared" si="25"/>
        <v>1</v>
      </c>
      <c r="U100" s="3">
        <f t="shared" si="14"/>
        <v>0</v>
      </c>
      <c r="X100" s="3">
        <f t="shared" si="19"/>
        <v>0</v>
      </c>
      <c r="Y100" s="3">
        <v>0</v>
      </c>
      <c r="Z100" s="3">
        <f t="shared" si="20"/>
        <v>0</v>
      </c>
      <c r="AA100" s="3">
        <f t="shared" si="21"/>
        <v>0</v>
      </c>
      <c r="AB100" t="b">
        <f t="shared" si="22"/>
        <v>1</v>
      </c>
      <c r="AC100">
        <v>1</v>
      </c>
      <c r="AD100" t="str">
        <f>VLOOKUP(C100,'Feedstock source'!$A$1:$B$8,2,FALSE)</f>
        <v>sludge</v>
      </c>
      <c r="AE100" t="e">
        <f>VLOOKUP($F100,'PAHs abbreviations'!$A$2:$B$17,2,FALSE)</f>
        <v>#N/A</v>
      </c>
    </row>
    <row r="101" spans="1:31">
      <c r="A101" t="s">
        <v>126</v>
      </c>
      <c r="B101" t="s">
        <v>126</v>
      </c>
      <c r="C101" s="1" t="s">
        <v>134</v>
      </c>
      <c r="D101">
        <v>500</v>
      </c>
      <c r="E101" s="1" t="s">
        <v>22</v>
      </c>
      <c r="F101" t="s">
        <v>49</v>
      </c>
      <c r="G101" s="1" t="s">
        <v>46</v>
      </c>
      <c r="H101" t="s">
        <v>28</v>
      </c>
      <c r="I101" s="3" t="str">
        <f t="shared" si="15"/>
        <v>&lt; 2</v>
      </c>
      <c r="J101" s="3" t="str">
        <f t="shared" si="24"/>
        <v>&lt; 2</v>
      </c>
      <c r="K101" t="str">
        <f t="shared" si="17"/>
        <v>ng/sample</v>
      </c>
      <c r="L101" s="3" t="s">
        <v>28</v>
      </c>
      <c r="M101" s="3" t="s">
        <v>28</v>
      </c>
      <c r="N101" s="3" t="s">
        <v>28</v>
      </c>
      <c r="O101" s="1" t="s">
        <v>172</v>
      </c>
      <c r="P101" s="1" t="s">
        <v>174</v>
      </c>
      <c r="Q101" s="1" t="s">
        <v>175</v>
      </c>
      <c r="R101" t="b">
        <f>IF(COUNTIF(carcinogens!$A$2:$A$35,F101),TRUE,FALSE)</f>
        <v>0</v>
      </c>
      <c r="S101" t="b">
        <f t="shared" si="18"/>
        <v>1</v>
      </c>
      <c r="T101" t="b">
        <f t="shared" si="25"/>
        <v>1</v>
      </c>
      <c r="U101" s="3">
        <f t="shared" si="14"/>
        <v>0</v>
      </c>
      <c r="V101" s="3">
        <f t="shared" ref="V101:V148" si="26">IF(ISNUMBER(M101),M101,0)</f>
        <v>0</v>
      </c>
      <c r="W101" s="3">
        <f t="shared" ref="W101:W148" si="27">IF(ISNUMBER(N101),N101,0)</f>
        <v>0</v>
      </c>
      <c r="X101" s="3">
        <f t="shared" si="19"/>
        <v>0</v>
      </c>
      <c r="Y101" s="3">
        <v>0</v>
      </c>
      <c r="Z101" s="3">
        <f t="shared" si="20"/>
        <v>0</v>
      </c>
      <c r="AA101" s="3">
        <f t="shared" si="21"/>
        <v>0</v>
      </c>
      <c r="AB101" t="b">
        <f t="shared" si="22"/>
        <v>1</v>
      </c>
      <c r="AC101">
        <v>3</v>
      </c>
      <c r="AD101" t="str">
        <f>VLOOKUP(C101,'Feedstock source'!$A$1:$B$8,2,FALSE)</f>
        <v>sludge</v>
      </c>
      <c r="AE101" t="str">
        <f>VLOOKUP($F101,'PAHs abbreviations'!$A$2:$B$17,2,FALSE)</f>
        <v>Ace</v>
      </c>
    </row>
    <row r="102" spans="1:31">
      <c r="A102" t="s">
        <v>126</v>
      </c>
      <c r="B102" t="s">
        <v>126</v>
      </c>
      <c r="C102" s="1" t="s">
        <v>134</v>
      </c>
      <c r="D102">
        <v>500</v>
      </c>
      <c r="E102" s="1" t="s">
        <v>22</v>
      </c>
      <c r="F102" t="s">
        <v>48</v>
      </c>
      <c r="G102" s="1" t="s">
        <v>46</v>
      </c>
      <c r="H102" t="s">
        <v>31</v>
      </c>
      <c r="I102" s="3" t="str">
        <f t="shared" si="15"/>
        <v>&lt; 3</v>
      </c>
      <c r="J102" s="3" t="str">
        <f t="shared" si="24"/>
        <v>&lt; 3</v>
      </c>
      <c r="K102" t="str">
        <f t="shared" si="17"/>
        <v>ng/sample</v>
      </c>
      <c r="L102" s="3" t="s">
        <v>28</v>
      </c>
      <c r="M102" s="3" t="s">
        <v>28</v>
      </c>
      <c r="N102" s="3" t="s">
        <v>28</v>
      </c>
      <c r="O102" s="1" t="s">
        <v>172</v>
      </c>
      <c r="P102" s="1" t="s">
        <v>174</v>
      </c>
      <c r="Q102" s="1" t="s">
        <v>175</v>
      </c>
      <c r="R102" t="b">
        <f>IF(COUNTIF(carcinogens!$A$2:$A$35,F102),TRUE,FALSE)</f>
        <v>0</v>
      </c>
      <c r="S102" t="b">
        <f t="shared" si="18"/>
        <v>1</v>
      </c>
      <c r="T102" t="b">
        <f t="shared" si="25"/>
        <v>1</v>
      </c>
      <c r="U102" s="3">
        <f t="shared" si="14"/>
        <v>0</v>
      </c>
      <c r="V102" s="3">
        <f t="shared" si="26"/>
        <v>0</v>
      </c>
      <c r="W102" s="3">
        <f t="shared" si="27"/>
        <v>0</v>
      </c>
      <c r="X102" s="3">
        <f t="shared" si="19"/>
        <v>0</v>
      </c>
      <c r="Y102" s="3">
        <v>0</v>
      </c>
      <c r="Z102" s="3">
        <f t="shared" si="20"/>
        <v>0</v>
      </c>
      <c r="AA102" s="3">
        <f t="shared" si="21"/>
        <v>0</v>
      </c>
      <c r="AB102" t="b">
        <f t="shared" si="22"/>
        <v>1</v>
      </c>
      <c r="AC102">
        <v>3</v>
      </c>
      <c r="AD102" t="str">
        <f>VLOOKUP(C102,'Feedstock source'!$A$1:$B$8,2,FALSE)</f>
        <v>sludge</v>
      </c>
      <c r="AE102" t="str">
        <f>VLOOKUP($F102,'PAHs abbreviations'!$A$2:$B$17,2,FALSE)</f>
        <v>Acy</v>
      </c>
    </row>
    <row r="103" spans="1:31">
      <c r="A103" t="s">
        <v>126</v>
      </c>
      <c r="B103" t="s">
        <v>126</v>
      </c>
      <c r="C103" s="1" t="s">
        <v>134</v>
      </c>
      <c r="D103">
        <v>500</v>
      </c>
      <c r="E103" s="1" t="s">
        <v>22</v>
      </c>
      <c r="F103" t="s">
        <v>52</v>
      </c>
      <c r="G103" s="1" t="s">
        <v>46</v>
      </c>
      <c r="H103" t="s">
        <v>26</v>
      </c>
      <c r="I103" s="3" t="str">
        <f t="shared" si="15"/>
        <v>&lt; 1</v>
      </c>
      <c r="J103" s="3" t="str">
        <f t="shared" si="24"/>
        <v>&lt; 1</v>
      </c>
      <c r="K103" t="str">
        <f t="shared" si="17"/>
        <v>ng/sample</v>
      </c>
      <c r="L103" s="3" t="s">
        <v>26</v>
      </c>
      <c r="M103" s="3" t="s">
        <v>26</v>
      </c>
      <c r="N103" s="3" t="s">
        <v>26</v>
      </c>
      <c r="O103" s="1" t="s">
        <v>172</v>
      </c>
      <c r="P103" s="1" t="s">
        <v>174</v>
      </c>
      <c r="Q103" s="1" t="s">
        <v>175</v>
      </c>
      <c r="R103" t="b">
        <f>IF(COUNTIF(carcinogens!$A$2:$A$35,F103),TRUE,FALSE)</f>
        <v>0</v>
      </c>
      <c r="S103" t="b">
        <f t="shared" si="18"/>
        <v>1</v>
      </c>
      <c r="T103" t="b">
        <f t="shared" si="25"/>
        <v>1</v>
      </c>
      <c r="U103" s="3">
        <f t="shared" si="14"/>
        <v>0</v>
      </c>
      <c r="V103" s="3">
        <f t="shared" si="26"/>
        <v>0</v>
      </c>
      <c r="W103" s="3">
        <f t="shared" si="27"/>
        <v>0</v>
      </c>
      <c r="X103" s="3">
        <f t="shared" si="19"/>
        <v>0</v>
      </c>
      <c r="Y103" s="3">
        <v>0</v>
      </c>
      <c r="Z103" s="3">
        <f t="shared" si="20"/>
        <v>0</v>
      </c>
      <c r="AA103" s="3">
        <f t="shared" si="21"/>
        <v>0</v>
      </c>
      <c r="AB103" t="b">
        <f t="shared" si="22"/>
        <v>1</v>
      </c>
      <c r="AC103">
        <v>3</v>
      </c>
      <c r="AD103" t="str">
        <f>VLOOKUP(C103,'Feedstock source'!$A$1:$B$8,2,FALSE)</f>
        <v>sludge</v>
      </c>
      <c r="AE103" t="str">
        <f>VLOOKUP($F103,'PAHs abbreviations'!$A$2:$B$17,2,FALSE)</f>
        <v>Ant</v>
      </c>
    </row>
    <row r="104" spans="1:31">
      <c r="A104" t="s">
        <v>126</v>
      </c>
      <c r="B104" t="s">
        <v>126</v>
      </c>
      <c r="C104" s="1" t="s">
        <v>134</v>
      </c>
      <c r="D104">
        <v>500</v>
      </c>
      <c r="E104" s="1" t="s">
        <v>22</v>
      </c>
      <c r="F104" t="s">
        <v>55</v>
      </c>
      <c r="G104" s="1" t="s">
        <v>46</v>
      </c>
      <c r="H104" t="s">
        <v>26</v>
      </c>
      <c r="I104" s="3" t="str">
        <f t="shared" si="15"/>
        <v>&lt; 1</v>
      </c>
      <c r="J104" s="3" t="str">
        <f t="shared" si="24"/>
        <v>&lt; 1</v>
      </c>
      <c r="K104" t="str">
        <f t="shared" si="17"/>
        <v>ng/sample</v>
      </c>
      <c r="L104" s="3" t="s">
        <v>26</v>
      </c>
      <c r="M104" s="3" t="s">
        <v>26</v>
      </c>
      <c r="N104" s="3" t="s">
        <v>26</v>
      </c>
      <c r="O104" s="1" t="s">
        <v>172</v>
      </c>
      <c r="P104" s="1" t="s">
        <v>174</v>
      </c>
      <c r="Q104" s="1" t="s">
        <v>175</v>
      </c>
      <c r="R104" t="b">
        <f>IF(COUNTIF(carcinogens!$A$2:$A$35,F104),TRUE,FALSE)</f>
        <v>1</v>
      </c>
      <c r="S104" t="b">
        <f t="shared" si="18"/>
        <v>1</v>
      </c>
      <c r="T104" t="b">
        <f t="shared" si="25"/>
        <v>1</v>
      </c>
      <c r="U104" s="3">
        <f t="shared" si="14"/>
        <v>0</v>
      </c>
      <c r="V104" s="3">
        <f t="shared" si="26"/>
        <v>0</v>
      </c>
      <c r="W104" s="3">
        <f t="shared" si="27"/>
        <v>0</v>
      </c>
      <c r="X104" s="3">
        <f t="shared" si="19"/>
        <v>0</v>
      </c>
      <c r="Y104" s="3">
        <v>0</v>
      </c>
      <c r="Z104" s="3">
        <f t="shared" si="20"/>
        <v>0</v>
      </c>
      <c r="AA104" s="3">
        <f t="shared" si="21"/>
        <v>0</v>
      </c>
      <c r="AB104" t="b">
        <f t="shared" si="22"/>
        <v>1</v>
      </c>
      <c r="AC104">
        <v>3</v>
      </c>
      <c r="AD104" t="str">
        <f>VLOOKUP(C104,'Feedstock source'!$A$1:$B$8,2,FALSE)</f>
        <v>sludge</v>
      </c>
      <c r="AE104" t="str">
        <f>VLOOKUP($F104,'PAHs abbreviations'!$A$2:$B$17,2,FALSE)</f>
        <v>B(a)A</v>
      </c>
    </row>
    <row r="105" spans="1:31">
      <c r="A105" t="s">
        <v>126</v>
      </c>
      <c r="B105" t="s">
        <v>126</v>
      </c>
      <c r="C105" s="1" t="s">
        <v>134</v>
      </c>
      <c r="D105">
        <v>500</v>
      </c>
      <c r="E105" s="1" t="s">
        <v>22</v>
      </c>
      <c r="F105" t="s">
        <v>59</v>
      </c>
      <c r="G105" s="1" t="s">
        <v>46</v>
      </c>
      <c r="H105" t="s">
        <v>26</v>
      </c>
      <c r="I105" s="3" t="str">
        <f t="shared" si="15"/>
        <v>&lt; 1</v>
      </c>
      <c r="J105" s="3" t="str">
        <f t="shared" si="24"/>
        <v>&lt; 1</v>
      </c>
      <c r="K105" t="str">
        <f t="shared" si="17"/>
        <v>ng/sample</v>
      </c>
      <c r="L105" s="3" t="s">
        <v>26</v>
      </c>
      <c r="M105" s="3" t="s">
        <v>26</v>
      </c>
      <c r="N105" s="3" t="s">
        <v>26</v>
      </c>
      <c r="O105" s="1" t="s">
        <v>172</v>
      </c>
      <c r="P105" s="1" t="s">
        <v>174</v>
      </c>
      <c r="Q105" s="1" t="s">
        <v>175</v>
      </c>
      <c r="R105" t="b">
        <f>IF(COUNTIF(carcinogens!$A$2:$A$35,F105),TRUE,FALSE)</f>
        <v>1</v>
      </c>
      <c r="S105" t="b">
        <f t="shared" si="18"/>
        <v>1</v>
      </c>
      <c r="T105" t="b">
        <f t="shared" si="25"/>
        <v>1</v>
      </c>
      <c r="U105" s="3">
        <f t="shared" si="14"/>
        <v>0</v>
      </c>
      <c r="V105" s="3">
        <f t="shared" si="26"/>
        <v>0</v>
      </c>
      <c r="W105" s="3">
        <f t="shared" si="27"/>
        <v>0</v>
      </c>
      <c r="X105" s="3">
        <f t="shared" si="19"/>
        <v>0</v>
      </c>
      <c r="Y105" s="3">
        <v>0</v>
      </c>
      <c r="Z105" s="3">
        <f t="shared" si="20"/>
        <v>0</v>
      </c>
      <c r="AA105" s="3">
        <f t="shared" si="21"/>
        <v>0</v>
      </c>
      <c r="AB105" t="b">
        <f t="shared" si="22"/>
        <v>1</v>
      </c>
      <c r="AC105">
        <v>3</v>
      </c>
      <c r="AD105" t="str">
        <f>VLOOKUP(C105,'Feedstock source'!$A$1:$B$8,2,FALSE)</f>
        <v>sludge</v>
      </c>
      <c r="AE105" t="str">
        <f>VLOOKUP($F105,'PAHs abbreviations'!$A$2:$B$17,2,FALSE)</f>
        <v>B(a)P</v>
      </c>
    </row>
    <row r="106" spans="1:31">
      <c r="A106" t="s">
        <v>126</v>
      </c>
      <c r="B106" t="s">
        <v>126</v>
      </c>
      <c r="C106" s="1" t="s">
        <v>134</v>
      </c>
      <c r="D106">
        <v>500</v>
      </c>
      <c r="E106" s="1" t="s">
        <v>22</v>
      </c>
      <c r="F106" t="s">
        <v>57</v>
      </c>
      <c r="G106" s="1" t="s">
        <v>46</v>
      </c>
      <c r="H106" t="s">
        <v>26</v>
      </c>
      <c r="I106" s="3" t="str">
        <f t="shared" si="15"/>
        <v>&lt; 1</v>
      </c>
      <c r="J106" s="3" t="str">
        <f t="shared" si="24"/>
        <v>&lt; 1</v>
      </c>
      <c r="K106" t="str">
        <f t="shared" si="17"/>
        <v>ng/sample</v>
      </c>
      <c r="L106" s="3" t="s">
        <v>26</v>
      </c>
      <c r="M106" s="3" t="s">
        <v>26</v>
      </c>
      <c r="N106" s="3" t="s">
        <v>26</v>
      </c>
      <c r="O106" s="1" t="s">
        <v>172</v>
      </c>
      <c r="P106" s="1" t="s">
        <v>174</v>
      </c>
      <c r="Q106" s="1" t="s">
        <v>175</v>
      </c>
      <c r="R106" t="b">
        <f>IF(COUNTIF(carcinogens!$A$2:$A$35,F106),TRUE,FALSE)</f>
        <v>1</v>
      </c>
      <c r="S106" t="b">
        <f t="shared" si="18"/>
        <v>1</v>
      </c>
      <c r="T106" t="b">
        <f t="shared" si="25"/>
        <v>1</v>
      </c>
      <c r="U106" s="3">
        <f t="shared" si="14"/>
        <v>0</v>
      </c>
      <c r="V106" s="3">
        <f t="shared" si="26"/>
        <v>0</v>
      </c>
      <c r="W106" s="3">
        <f t="shared" si="27"/>
        <v>0</v>
      </c>
      <c r="X106" s="3">
        <f t="shared" si="19"/>
        <v>0</v>
      </c>
      <c r="Y106" s="3">
        <v>0</v>
      </c>
      <c r="Z106" s="3">
        <f t="shared" si="20"/>
        <v>0</v>
      </c>
      <c r="AA106" s="3">
        <f t="shared" si="21"/>
        <v>0</v>
      </c>
      <c r="AB106" t="b">
        <f t="shared" si="22"/>
        <v>1</v>
      </c>
      <c r="AC106">
        <v>3</v>
      </c>
      <c r="AD106" t="str">
        <f>VLOOKUP(C106,'Feedstock source'!$A$1:$B$8,2,FALSE)</f>
        <v>sludge</v>
      </c>
      <c r="AE106" t="str">
        <f>VLOOKUP($F106,'PAHs abbreviations'!$A$2:$B$17,2,FALSE)</f>
        <v>B(b)F</v>
      </c>
    </row>
    <row r="107" spans="1:31">
      <c r="A107" t="s">
        <v>126</v>
      </c>
      <c r="B107" t="s">
        <v>126</v>
      </c>
      <c r="C107" s="1" t="s">
        <v>134</v>
      </c>
      <c r="D107">
        <v>500</v>
      </c>
      <c r="E107" s="1" t="s">
        <v>22</v>
      </c>
      <c r="F107" t="s">
        <v>61</v>
      </c>
      <c r="G107" s="1" t="s">
        <v>46</v>
      </c>
      <c r="H107" t="s">
        <v>26</v>
      </c>
      <c r="I107" s="3" t="str">
        <f t="shared" si="15"/>
        <v>&lt; 1</v>
      </c>
      <c r="J107" s="3" t="str">
        <f t="shared" si="24"/>
        <v>&lt; 1</v>
      </c>
      <c r="K107" t="str">
        <f t="shared" si="17"/>
        <v>ng/sample</v>
      </c>
      <c r="L107" s="3" t="s">
        <v>26</v>
      </c>
      <c r="M107" s="3" t="s">
        <v>26</v>
      </c>
      <c r="N107" s="3" t="s">
        <v>26</v>
      </c>
      <c r="O107" s="1" t="s">
        <v>172</v>
      </c>
      <c r="P107" s="1" t="s">
        <v>174</v>
      </c>
      <c r="Q107" s="1" t="s">
        <v>175</v>
      </c>
      <c r="R107" t="b">
        <f>IF(COUNTIF(carcinogens!$A$2:$A$35,F107),TRUE,FALSE)</f>
        <v>1</v>
      </c>
      <c r="S107" t="b">
        <f t="shared" si="18"/>
        <v>1</v>
      </c>
      <c r="T107" t="b">
        <f t="shared" si="25"/>
        <v>1</v>
      </c>
      <c r="U107" s="3">
        <f t="shared" si="14"/>
        <v>0</v>
      </c>
      <c r="V107" s="3">
        <f t="shared" si="26"/>
        <v>0</v>
      </c>
      <c r="W107" s="3">
        <f t="shared" si="27"/>
        <v>0</v>
      </c>
      <c r="X107" s="3">
        <f t="shared" si="19"/>
        <v>0</v>
      </c>
      <c r="Y107" s="3">
        <v>0</v>
      </c>
      <c r="Z107" s="3">
        <f t="shared" si="20"/>
        <v>0</v>
      </c>
      <c r="AA107" s="3">
        <f t="shared" si="21"/>
        <v>0</v>
      </c>
      <c r="AB107" t="b">
        <f t="shared" si="22"/>
        <v>1</v>
      </c>
      <c r="AC107">
        <v>3</v>
      </c>
      <c r="AD107" t="str">
        <f>VLOOKUP(C107,'Feedstock source'!$A$1:$B$8,2,FALSE)</f>
        <v>sludge</v>
      </c>
      <c r="AE107" t="str">
        <f>VLOOKUP($F107,'PAHs abbreviations'!$A$2:$B$17,2,FALSE)</f>
        <v>B(ghi)P</v>
      </c>
    </row>
    <row r="108" spans="1:31">
      <c r="A108" t="s">
        <v>126</v>
      </c>
      <c r="B108" t="s">
        <v>126</v>
      </c>
      <c r="C108" s="1" t="s">
        <v>134</v>
      </c>
      <c r="D108">
        <v>500</v>
      </c>
      <c r="E108" s="1" t="s">
        <v>22</v>
      </c>
      <c r="F108" t="s">
        <v>58</v>
      </c>
      <c r="G108" s="1" t="s">
        <v>46</v>
      </c>
      <c r="H108" t="s">
        <v>26</v>
      </c>
      <c r="I108" s="3" t="str">
        <f t="shared" si="15"/>
        <v>&lt; 1</v>
      </c>
      <c r="J108" s="3" t="str">
        <f t="shared" si="24"/>
        <v>&lt; 1</v>
      </c>
      <c r="K108" t="str">
        <f t="shared" si="17"/>
        <v>ng/sample</v>
      </c>
      <c r="L108" s="3" t="s">
        <v>26</v>
      </c>
      <c r="M108" s="3" t="s">
        <v>26</v>
      </c>
      <c r="N108" s="3" t="s">
        <v>26</v>
      </c>
      <c r="O108" s="1" t="s">
        <v>172</v>
      </c>
      <c r="P108" s="1" t="s">
        <v>174</v>
      </c>
      <c r="Q108" s="1" t="s">
        <v>175</v>
      </c>
      <c r="R108" t="b">
        <f>IF(COUNTIF(carcinogens!$A$2:$A$35,F108),TRUE,FALSE)</f>
        <v>1</v>
      </c>
      <c r="S108" t="b">
        <f t="shared" si="18"/>
        <v>1</v>
      </c>
      <c r="T108" t="b">
        <f t="shared" si="25"/>
        <v>1</v>
      </c>
      <c r="U108" s="3">
        <f t="shared" si="14"/>
        <v>0</v>
      </c>
      <c r="V108" s="3">
        <f t="shared" si="26"/>
        <v>0</v>
      </c>
      <c r="W108" s="3">
        <f t="shared" si="27"/>
        <v>0</v>
      </c>
      <c r="X108" s="3">
        <f t="shared" si="19"/>
        <v>0</v>
      </c>
      <c r="Y108" s="3">
        <v>0</v>
      </c>
      <c r="Z108" s="3">
        <f t="shared" si="20"/>
        <v>0</v>
      </c>
      <c r="AA108" s="3">
        <f t="shared" si="21"/>
        <v>0</v>
      </c>
      <c r="AB108" t="b">
        <f t="shared" si="22"/>
        <v>1</v>
      </c>
      <c r="AC108">
        <v>3</v>
      </c>
      <c r="AD108" t="str">
        <f>VLOOKUP(C108,'Feedstock source'!$A$1:$B$8,2,FALSE)</f>
        <v>sludge</v>
      </c>
      <c r="AE108" t="str">
        <f>VLOOKUP($F108,'PAHs abbreviations'!$A$2:$B$17,2,FALSE)</f>
        <v>B(k)F</v>
      </c>
    </row>
    <row r="109" spans="1:31">
      <c r="A109" t="s">
        <v>126</v>
      </c>
      <c r="B109" t="s">
        <v>126</v>
      </c>
      <c r="C109" s="1" t="s">
        <v>134</v>
      </c>
      <c r="D109">
        <v>500</v>
      </c>
      <c r="E109" s="1" t="s">
        <v>22</v>
      </c>
      <c r="F109" t="s">
        <v>56</v>
      </c>
      <c r="G109" s="1" t="s">
        <v>46</v>
      </c>
      <c r="H109" t="s">
        <v>26</v>
      </c>
      <c r="I109" s="3" t="str">
        <f t="shared" si="15"/>
        <v>&lt; 1</v>
      </c>
      <c r="J109" s="3" t="str">
        <f t="shared" si="24"/>
        <v>&lt; 1</v>
      </c>
      <c r="K109" t="str">
        <f t="shared" si="17"/>
        <v>ng/sample</v>
      </c>
      <c r="L109" s="3" t="s">
        <v>26</v>
      </c>
      <c r="M109" s="3" t="s">
        <v>26</v>
      </c>
      <c r="N109" s="3" t="s">
        <v>26</v>
      </c>
      <c r="O109" s="1" t="s">
        <v>172</v>
      </c>
      <c r="P109" s="1" t="s">
        <v>174</v>
      </c>
      <c r="Q109" s="1" t="s">
        <v>175</v>
      </c>
      <c r="R109" t="b">
        <f>IF(COUNTIF(carcinogens!$A$2:$A$35,F109),TRUE,FALSE)</f>
        <v>1</v>
      </c>
      <c r="S109" t="b">
        <f t="shared" si="18"/>
        <v>1</v>
      </c>
      <c r="T109" t="b">
        <f t="shared" si="25"/>
        <v>1</v>
      </c>
      <c r="U109" s="3">
        <f t="shared" si="14"/>
        <v>0</v>
      </c>
      <c r="V109" s="3">
        <f t="shared" si="26"/>
        <v>0</v>
      </c>
      <c r="W109" s="3">
        <f t="shared" si="27"/>
        <v>0</v>
      </c>
      <c r="X109" s="3">
        <f t="shared" si="19"/>
        <v>0</v>
      </c>
      <c r="Y109" s="3">
        <f>_xlfn.STDEV.S(U109:W109)</f>
        <v>0</v>
      </c>
      <c r="Z109" s="3">
        <f t="shared" si="20"/>
        <v>0</v>
      </c>
      <c r="AA109" s="3">
        <f t="shared" si="21"/>
        <v>0</v>
      </c>
      <c r="AB109" t="b">
        <f t="shared" si="22"/>
        <v>1</v>
      </c>
      <c r="AC109">
        <v>3</v>
      </c>
      <c r="AD109" t="str">
        <f>VLOOKUP(C109,'Feedstock source'!$A$1:$B$8,2,FALSE)</f>
        <v>sludge</v>
      </c>
      <c r="AE109" t="str">
        <f>VLOOKUP($F109,'PAHs abbreviations'!$A$2:$B$17,2,FALSE)</f>
        <v>Cry</v>
      </c>
    </row>
    <row r="110" spans="1:31">
      <c r="A110" t="s">
        <v>126</v>
      </c>
      <c r="B110" t="s">
        <v>126</v>
      </c>
      <c r="C110" s="1" t="s">
        <v>134</v>
      </c>
      <c r="D110">
        <v>500</v>
      </c>
      <c r="E110" s="1" t="s">
        <v>22</v>
      </c>
      <c r="F110" t="s">
        <v>62</v>
      </c>
      <c r="G110" s="1" t="s">
        <v>46</v>
      </c>
      <c r="H110" t="s">
        <v>26</v>
      </c>
      <c r="I110" s="3" t="str">
        <f t="shared" si="15"/>
        <v>&lt; 1</v>
      </c>
      <c r="J110" s="3" t="str">
        <f t="shared" si="24"/>
        <v>&lt; 1</v>
      </c>
      <c r="K110" t="str">
        <f t="shared" si="17"/>
        <v>ng/sample</v>
      </c>
      <c r="L110" s="3" t="s">
        <v>26</v>
      </c>
      <c r="M110" s="3" t="s">
        <v>26</v>
      </c>
      <c r="N110" s="3" t="s">
        <v>26</v>
      </c>
      <c r="O110" s="1" t="s">
        <v>172</v>
      </c>
      <c r="P110" s="1" t="s">
        <v>174</v>
      </c>
      <c r="Q110" s="1" t="s">
        <v>175</v>
      </c>
      <c r="R110" t="b">
        <f>IF(COUNTIF(carcinogens!$A$2:$A$35,F110),TRUE,FALSE)</f>
        <v>1</v>
      </c>
      <c r="S110" t="b">
        <f t="shared" si="18"/>
        <v>1</v>
      </c>
      <c r="T110" t="b">
        <f t="shared" si="25"/>
        <v>1</v>
      </c>
      <c r="U110" s="3">
        <f t="shared" si="14"/>
        <v>0</v>
      </c>
      <c r="V110" s="3">
        <f t="shared" si="26"/>
        <v>0</v>
      </c>
      <c r="W110" s="3">
        <f t="shared" si="27"/>
        <v>0</v>
      </c>
      <c r="X110" s="3">
        <f t="shared" si="19"/>
        <v>0</v>
      </c>
      <c r="Y110" s="3">
        <v>0</v>
      </c>
      <c r="Z110" s="3">
        <f t="shared" si="20"/>
        <v>0</v>
      </c>
      <c r="AA110" s="3">
        <f t="shared" si="21"/>
        <v>0</v>
      </c>
      <c r="AB110" t="b">
        <f t="shared" si="22"/>
        <v>1</v>
      </c>
      <c r="AC110">
        <v>3</v>
      </c>
      <c r="AD110" t="str">
        <f>VLOOKUP(C110,'Feedstock source'!$A$1:$B$8,2,FALSE)</f>
        <v>sludge</v>
      </c>
      <c r="AE110" t="str">
        <f>VLOOKUP($F110,'PAHs abbreviations'!$A$2:$B$17,2,FALSE)</f>
        <v>DB(ah)A</v>
      </c>
    </row>
    <row r="111" spans="1:31">
      <c r="A111" t="s">
        <v>126</v>
      </c>
      <c r="B111" t="s">
        <v>126</v>
      </c>
      <c r="C111" s="1" t="s">
        <v>134</v>
      </c>
      <c r="D111">
        <v>500</v>
      </c>
      <c r="E111" s="1" t="s">
        <v>22</v>
      </c>
      <c r="F111" t="s">
        <v>53</v>
      </c>
      <c r="G111" s="1" t="s">
        <v>46</v>
      </c>
      <c r="H111" t="s">
        <v>28</v>
      </c>
      <c r="I111" s="3" t="str">
        <f t="shared" si="15"/>
        <v>&lt; 2</v>
      </c>
      <c r="J111" s="3" t="str">
        <f t="shared" si="24"/>
        <v>&lt; 2</v>
      </c>
      <c r="K111" t="str">
        <f t="shared" si="17"/>
        <v>ng/sample</v>
      </c>
      <c r="L111" s="3" t="s">
        <v>28</v>
      </c>
      <c r="M111" s="3" t="s">
        <v>28</v>
      </c>
      <c r="N111" s="3" t="s">
        <v>28</v>
      </c>
      <c r="O111" s="1" t="s">
        <v>172</v>
      </c>
      <c r="P111" s="1" t="s">
        <v>174</v>
      </c>
      <c r="Q111" s="1" t="s">
        <v>175</v>
      </c>
      <c r="R111" t="b">
        <f>IF(COUNTIF(carcinogens!$A$2:$A$35,F111),TRUE,FALSE)</f>
        <v>0</v>
      </c>
      <c r="S111" t="b">
        <f t="shared" si="18"/>
        <v>1</v>
      </c>
      <c r="T111" t="b">
        <f t="shared" si="25"/>
        <v>1</v>
      </c>
      <c r="U111" s="3">
        <f t="shared" si="14"/>
        <v>0</v>
      </c>
      <c r="V111" s="3">
        <f t="shared" si="26"/>
        <v>0</v>
      </c>
      <c r="W111" s="3">
        <f t="shared" si="27"/>
        <v>0</v>
      </c>
      <c r="X111" s="3">
        <f t="shared" si="19"/>
        <v>0</v>
      </c>
      <c r="Y111" s="3">
        <v>0</v>
      </c>
      <c r="Z111" s="3">
        <f t="shared" si="20"/>
        <v>0</v>
      </c>
      <c r="AA111" s="3">
        <f t="shared" si="21"/>
        <v>0</v>
      </c>
      <c r="AB111" t="b">
        <f t="shared" si="22"/>
        <v>1</v>
      </c>
      <c r="AC111">
        <v>3</v>
      </c>
      <c r="AD111" t="str">
        <f>VLOOKUP(C111,'Feedstock source'!$A$1:$B$8,2,FALSE)</f>
        <v>sludge</v>
      </c>
      <c r="AE111" t="str">
        <f>VLOOKUP($F111,'PAHs abbreviations'!$A$2:$B$17,2,FALSE)</f>
        <v>Flt</v>
      </c>
    </row>
    <row r="112" spans="1:31">
      <c r="A112" t="s">
        <v>126</v>
      </c>
      <c r="B112" t="s">
        <v>126</v>
      </c>
      <c r="C112" s="1" t="s">
        <v>134</v>
      </c>
      <c r="D112">
        <v>500</v>
      </c>
      <c r="E112" s="1" t="s">
        <v>22</v>
      </c>
      <c r="F112" t="s">
        <v>50</v>
      </c>
      <c r="G112" s="1" t="s">
        <v>46</v>
      </c>
      <c r="H112" t="s">
        <v>31</v>
      </c>
      <c r="I112" s="3" t="str">
        <f t="shared" si="15"/>
        <v>&lt; 3</v>
      </c>
      <c r="J112" s="3" t="str">
        <f t="shared" si="24"/>
        <v>&lt; 3</v>
      </c>
      <c r="K112" t="str">
        <f t="shared" si="17"/>
        <v>ng/sample</v>
      </c>
      <c r="L112" s="3" t="s">
        <v>28</v>
      </c>
      <c r="M112" s="3" t="s">
        <v>28</v>
      </c>
      <c r="N112" s="3" t="s">
        <v>28</v>
      </c>
      <c r="O112" s="1" t="s">
        <v>172</v>
      </c>
      <c r="P112" s="1" t="s">
        <v>174</v>
      </c>
      <c r="Q112" s="1" t="s">
        <v>175</v>
      </c>
      <c r="R112" t="b">
        <f>IF(COUNTIF(carcinogens!$A$2:$A$35,F112),TRUE,FALSE)</f>
        <v>0</v>
      </c>
      <c r="S112" t="b">
        <f t="shared" si="18"/>
        <v>1</v>
      </c>
      <c r="T112" t="b">
        <f t="shared" si="25"/>
        <v>1</v>
      </c>
      <c r="U112" s="3">
        <f t="shared" si="14"/>
        <v>0</v>
      </c>
      <c r="V112" s="3">
        <f t="shared" si="26"/>
        <v>0</v>
      </c>
      <c r="W112" s="3">
        <f t="shared" si="27"/>
        <v>0</v>
      </c>
      <c r="X112" s="3">
        <f t="shared" si="19"/>
        <v>0</v>
      </c>
      <c r="Y112" s="3">
        <v>0</v>
      </c>
      <c r="Z112" s="3">
        <f t="shared" si="20"/>
        <v>0</v>
      </c>
      <c r="AA112" s="3">
        <f t="shared" si="21"/>
        <v>0</v>
      </c>
      <c r="AB112" t="b">
        <f t="shared" si="22"/>
        <v>1</v>
      </c>
      <c r="AC112">
        <v>3</v>
      </c>
      <c r="AD112" t="str">
        <f>VLOOKUP(C112,'Feedstock source'!$A$1:$B$8,2,FALSE)</f>
        <v>sludge</v>
      </c>
      <c r="AE112" t="str">
        <f>VLOOKUP($F112,'PAHs abbreviations'!$A$2:$B$17,2,FALSE)</f>
        <v>Flu</v>
      </c>
    </row>
    <row r="113" spans="1:31">
      <c r="A113" t="s">
        <v>126</v>
      </c>
      <c r="B113" t="s">
        <v>126</v>
      </c>
      <c r="C113" s="1" t="s">
        <v>134</v>
      </c>
      <c r="D113">
        <v>500</v>
      </c>
      <c r="E113" s="1" t="s">
        <v>22</v>
      </c>
      <c r="F113" t="s">
        <v>60</v>
      </c>
      <c r="G113" s="1" t="s">
        <v>46</v>
      </c>
      <c r="H113" t="s">
        <v>26</v>
      </c>
      <c r="I113" s="3" t="str">
        <f t="shared" si="15"/>
        <v>&lt; 1</v>
      </c>
      <c r="J113" s="3" t="str">
        <f t="shared" si="24"/>
        <v>&lt; 1</v>
      </c>
      <c r="K113" t="str">
        <f t="shared" si="17"/>
        <v>ng/sample</v>
      </c>
      <c r="L113" s="3" t="s">
        <v>26</v>
      </c>
      <c r="M113" s="3" t="s">
        <v>26</v>
      </c>
      <c r="N113" s="3" t="s">
        <v>26</v>
      </c>
      <c r="O113" s="1" t="s">
        <v>172</v>
      </c>
      <c r="P113" s="1" t="s">
        <v>174</v>
      </c>
      <c r="Q113" s="1" t="s">
        <v>175</v>
      </c>
      <c r="R113" t="b">
        <f>IF(COUNTIF(carcinogens!$A$2:$A$35,F113),TRUE,FALSE)</f>
        <v>1</v>
      </c>
      <c r="S113" t="b">
        <f t="shared" si="18"/>
        <v>1</v>
      </c>
      <c r="T113" t="b">
        <f t="shared" si="25"/>
        <v>1</v>
      </c>
      <c r="U113" s="3">
        <f t="shared" si="14"/>
        <v>0</v>
      </c>
      <c r="V113" s="3">
        <f t="shared" si="26"/>
        <v>0</v>
      </c>
      <c r="W113" s="3">
        <f t="shared" si="27"/>
        <v>0</v>
      </c>
      <c r="X113" s="3">
        <f t="shared" si="19"/>
        <v>0</v>
      </c>
      <c r="Y113" s="3">
        <v>0</v>
      </c>
      <c r="Z113" s="3">
        <f t="shared" si="20"/>
        <v>0</v>
      </c>
      <c r="AA113" s="3">
        <f t="shared" si="21"/>
        <v>0</v>
      </c>
      <c r="AB113" t="b">
        <f t="shared" si="22"/>
        <v>1</v>
      </c>
      <c r="AC113">
        <v>3</v>
      </c>
      <c r="AD113" t="str">
        <f>VLOOKUP(C113,'Feedstock source'!$A$1:$B$8,2,FALSE)</f>
        <v>sludge</v>
      </c>
      <c r="AE113" t="str">
        <f>VLOOKUP($F113,'PAHs abbreviations'!$A$2:$B$17,2,FALSE)</f>
        <v>IP</v>
      </c>
    </row>
    <row r="114" spans="1:31">
      <c r="A114" t="s">
        <v>126</v>
      </c>
      <c r="B114" t="s">
        <v>126</v>
      </c>
      <c r="C114" s="1" t="s">
        <v>134</v>
      </c>
      <c r="D114">
        <v>500</v>
      </c>
      <c r="E114" s="1" t="s">
        <v>22</v>
      </c>
      <c r="F114" t="s">
        <v>47</v>
      </c>
      <c r="G114" s="1" t="s">
        <v>46</v>
      </c>
      <c r="H114" t="s">
        <v>29</v>
      </c>
      <c r="I114" s="3" t="str">
        <f t="shared" si="15"/>
        <v>&lt; 6</v>
      </c>
      <c r="J114" s="3" t="str">
        <f t="shared" si="24"/>
        <v>&lt; 6</v>
      </c>
      <c r="K114" t="str">
        <f t="shared" si="17"/>
        <v>ng/sample</v>
      </c>
      <c r="L114" s="3">
        <v>2.5</v>
      </c>
      <c r="M114" s="3">
        <v>7.3</v>
      </c>
      <c r="N114" s="3">
        <v>6</v>
      </c>
      <c r="O114" s="1" t="s">
        <v>172</v>
      </c>
      <c r="P114" s="1" t="s">
        <v>174</v>
      </c>
      <c r="Q114" s="1" t="s">
        <v>175</v>
      </c>
      <c r="R114" t="b">
        <f>IF(COUNTIF(carcinogens!$A$2:$A$35,F114),TRUE,FALSE)</f>
        <v>0</v>
      </c>
      <c r="S114" t="b">
        <f t="shared" si="18"/>
        <v>1</v>
      </c>
      <c r="T114" t="b">
        <f t="shared" si="25"/>
        <v>1</v>
      </c>
      <c r="U114" s="3">
        <f t="shared" ref="U114:U177" si="28">IF(ISNUMBER(L114),L114,0)</f>
        <v>2.5</v>
      </c>
      <c r="V114" s="3">
        <f t="shared" si="26"/>
        <v>7.3</v>
      </c>
      <c r="W114" s="3">
        <f t="shared" si="27"/>
        <v>6</v>
      </c>
      <c r="X114" s="3">
        <f t="shared" si="19"/>
        <v>5.2666666666666666</v>
      </c>
      <c r="Y114" s="3">
        <v>0</v>
      </c>
      <c r="Z114" s="3">
        <f t="shared" si="20"/>
        <v>0</v>
      </c>
      <c r="AA114" s="3">
        <f t="shared" si="21"/>
        <v>0</v>
      </c>
      <c r="AB114" t="b">
        <f t="shared" si="22"/>
        <v>0</v>
      </c>
      <c r="AC114">
        <v>3</v>
      </c>
      <c r="AD114" t="str">
        <f>VLOOKUP(C114,'Feedstock source'!$A$1:$B$8,2,FALSE)</f>
        <v>sludge</v>
      </c>
      <c r="AE114" t="str">
        <f>VLOOKUP($F114,'PAHs abbreviations'!$A$2:$B$17,2,FALSE)</f>
        <v>Nap</v>
      </c>
    </row>
    <row r="115" spans="1:31">
      <c r="A115" t="s">
        <v>126</v>
      </c>
      <c r="B115" t="s">
        <v>126</v>
      </c>
      <c r="C115" s="1" t="s">
        <v>134</v>
      </c>
      <c r="D115">
        <v>500</v>
      </c>
      <c r="E115" s="1" t="s">
        <v>22</v>
      </c>
      <c r="F115" t="s">
        <v>51</v>
      </c>
      <c r="G115" s="1" t="s">
        <v>46</v>
      </c>
      <c r="H115" t="s">
        <v>29</v>
      </c>
      <c r="I115" s="3" t="str">
        <f t="shared" si="15"/>
        <v>&lt; 6</v>
      </c>
      <c r="J115" s="3" t="str">
        <f t="shared" si="24"/>
        <v>&lt; 6</v>
      </c>
      <c r="K115" t="str">
        <f t="shared" si="17"/>
        <v>ng/sample</v>
      </c>
      <c r="L115" s="3" t="s">
        <v>29</v>
      </c>
      <c r="M115" s="3" t="s">
        <v>30</v>
      </c>
      <c r="N115" s="3" t="s">
        <v>30</v>
      </c>
      <c r="O115" s="1" t="s">
        <v>172</v>
      </c>
      <c r="P115" s="1" t="s">
        <v>174</v>
      </c>
      <c r="Q115" s="1" t="s">
        <v>175</v>
      </c>
      <c r="R115" t="b">
        <f>IF(COUNTIF(carcinogens!$A$2:$A$35,F115),TRUE,FALSE)</f>
        <v>0</v>
      </c>
      <c r="S115" t="b">
        <f t="shared" si="18"/>
        <v>1</v>
      </c>
      <c r="T115" t="b">
        <f t="shared" si="25"/>
        <v>1</v>
      </c>
      <c r="U115" s="3">
        <f t="shared" si="28"/>
        <v>0</v>
      </c>
      <c r="V115" s="3">
        <f t="shared" si="26"/>
        <v>0</v>
      </c>
      <c r="W115" s="3">
        <f t="shared" si="27"/>
        <v>0</v>
      </c>
      <c r="X115" s="3">
        <f t="shared" si="19"/>
        <v>0</v>
      </c>
      <c r="Y115" s="3">
        <v>0</v>
      </c>
      <c r="Z115" s="3">
        <f t="shared" si="20"/>
        <v>0</v>
      </c>
      <c r="AA115" s="3">
        <f t="shared" si="21"/>
        <v>0</v>
      </c>
      <c r="AB115" t="b">
        <f t="shared" si="22"/>
        <v>1</v>
      </c>
      <c r="AC115">
        <v>3</v>
      </c>
      <c r="AD115" t="str">
        <f>VLOOKUP(C115,'Feedstock source'!$A$1:$B$8,2,FALSE)</f>
        <v>sludge</v>
      </c>
      <c r="AE115" t="str">
        <f>VLOOKUP($F115,'PAHs abbreviations'!$A$2:$B$17,2,FALSE)</f>
        <v>Phen</v>
      </c>
    </row>
    <row r="116" spans="1:31">
      <c r="A116" t="s">
        <v>126</v>
      </c>
      <c r="B116" t="s">
        <v>126</v>
      </c>
      <c r="C116" s="1" t="s">
        <v>134</v>
      </c>
      <c r="D116">
        <v>500</v>
      </c>
      <c r="E116" s="1" t="s">
        <v>22</v>
      </c>
      <c r="F116" t="s">
        <v>54</v>
      </c>
      <c r="G116" s="1" t="s">
        <v>46</v>
      </c>
      <c r="H116" t="s">
        <v>31</v>
      </c>
      <c r="I116" s="3" t="str">
        <f t="shared" si="15"/>
        <v>&lt; 3</v>
      </c>
      <c r="J116" s="3" t="str">
        <f t="shared" ref="J116:J147" si="29">I116</f>
        <v>&lt; 3</v>
      </c>
      <c r="K116" t="str">
        <f t="shared" si="17"/>
        <v>ng/sample</v>
      </c>
      <c r="L116" s="3" t="s">
        <v>28</v>
      </c>
      <c r="M116" s="3" t="s">
        <v>28</v>
      </c>
      <c r="N116" s="3" t="s">
        <v>28</v>
      </c>
      <c r="O116" s="1" t="s">
        <v>172</v>
      </c>
      <c r="P116" s="1" t="s">
        <v>174</v>
      </c>
      <c r="Q116" s="1" t="s">
        <v>175</v>
      </c>
      <c r="R116" t="b">
        <f>IF(COUNTIF(carcinogens!$A$2:$A$35,F116),TRUE,FALSE)</f>
        <v>0</v>
      </c>
      <c r="S116" t="b">
        <f t="shared" si="18"/>
        <v>1</v>
      </c>
      <c r="T116" t="b">
        <f t="shared" ref="T116:T147" si="30">IF(ISNUMBER(I116),FALSE,TRUE)</f>
        <v>1</v>
      </c>
      <c r="U116" s="3">
        <f t="shared" si="28"/>
        <v>0</v>
      </c>
      <c r="V116" s="3">
        <f t="shared" si="26"/>
        <v>0</v>
      </c>
      <c r="W116" s="3">
        <f t="shared" si="27"/>
        <v>0</v>
      </c>
      <c r="X116" s="3">
        <f t="shared" si="19"/>
        <v>0</v>
      </c>
      <c r="Y116" s="3">
        <v>0</v>
      </c>
      <c r="Z116" s="3">
        <f t="shared" si="20"/>
        <v>0</v>
      </c>
      <c r="AA116" s="3">
        <f t="shared" si="21"/>
        <v>0</v>
      </c>
      <c r="AB116" t="b">
        <f t="shared" si="22"/>
        <v>1</v>
      </c>
      <c r="AC116">
        <v>3</v>
      </c>
      <c r="AD116" t="str">
        <f>VLOOKUP(C116,'Feedstock source'!$A$1:$B$8,2,FALSE)</f>
        <v>sludge</v>
      </c>
      <c r="AE116" t="str">
        <f>VLOOKUP($F116,'PAHs abbreviations'!$A$2:$B$17,2,FALSE)</f>
        <v>Pyr</v>
      </c>
    </row>
    <row r="117" spans="1:31">
      <c r="A117" t="s">
        <v>127</v>
      </c>
      <c r="B117" t="s">
        <v>127</v>
      </c>
      <c r="C117" s="1" t="s">
        <v>134</v>
      </c>
      <c r="D117">
        <v>600</v>
      </c>
      <c r="E117" s="1" t="s">
        <v>22</v>
      </c>
      <c r="F117" t="s">
        <v>49</v>
      </c>
      <c r="G117" s="1" t="s">
        <v>46</v>
      </c>
      <c r="H117" t="s">
        <v>28</v>
      </c>
      <c r="I117" s="3" t="str">
        <f t="shared" si="15"/>
        <v>&lt; 2</v>
      </c>
      <c r="J117" s="3" t="str">
        <f t="shared" si="29"/>
        <v>&lt; 2</v>
      </c>
      <c r="K117" t="str">
        <f t="shared" si="17"/>
        <v>ng/sample</v>
      </c>
      <c r="L117" s="3" t="s">
        <v>28</v>
      </c>
      <c r="M117" s="3" t="s">
        <v>28</v>
      </c>
      <c r="N117" s="3" t="s">
        <v>28</v>
      </c>
      <c r="O117" s="1" t="s">
        <v>172</v>
      </c>
      <c r="P117" s="1" t="s">
        <v>174</v>
      </c>
      <c r="Q117" s="1" t="s">
        <v>175</v>
      </c>
      <c r="R117" t="b">
        <f>IF(COUNTIF(carcinogens!$A$2:$A$35,F117),TRUE,FALSE)</f>
        <v>0</v>
      </c>
      <c r="S117" t="b">
        <f t="shared" si="18"/>
        <v>1</v>
      </c>
      <c r="T117" t="b">
        <f t="shared" si="30"/>
        <v>1</v>
      </c>
      <c r="U117" s="3">
        <f t="shared" si="28"/>
        <v>0</v>
      </c>
      <c r="V117" s="3">
        <f t="shared" si="26"/>
        <v>0</v>
      </c>
      <c r="W117" s="3">
        <f t="shared" si="27"/>
        <v>0</v>
      </c>
      <c r="X117" s="3">
        <f t="shared" si="19"/>
        <v>0</v>
      </c>
      <c r="Y117" s="3">
        <v>0</v>
      </c>
      <c r="Z117" s="3">
        <f t="shared" si="20"/>
        <v>0</v>
      </c>
      <c r="AA117" s="3">
        <f t="shared" si="21"/>
        <v>0</v>
      </c>
      <c r="AB117" t="b">
        <f t="shared" si="22"/>
        <v>1</v>
      </c>
      <c r="AC117">
        <v>3</v>
      </c>
      <c r="AD117" t="str">
        <f>VLOOKUP(C117,'Feedstock source'!$A$1:$B$8,2,FALSE)</f>
        <v>sludge</v>
      </c>
      <c r="AE117" t="str">
        <f>VLOOKUP($F117,'PAHs abbreviations'!$A$2:$B$17,2,FALSE)</f>
        <v>Ace</v>
      </c>
    </row>
    <row r="118" spans="1:31">
      <c r="A118" t="s">
        <v>127</v>
      </c>
      <c r="B118" t="s">
        <v>127</v>
      </c>
      <c r="C118" s="1" t="s">
        <v>134</v>
      </c>
      <c r="D118">
        <v>600</v>
      </c>
      <c r="E118" s="1" t="s">
        <v>22</v>
      </c>
      <c r="F118" t="s">
        <v>48</v>
      </c>
      <c r="G118" s="1" t="s">
        <v>46</v>
      </c>
      <c r="H118" t="s">
        <v>35</v>
      </c>
      <c r="I118" s="3" t="str">
        <f t="shared" si="15"/>
        <v>&lt; 4 / 6</v>
      </c>
      <c r="J118" s="3" t="str">
        <f t="shared" si="29"/>
        <v>&lt; 4 / 6</v>
      </c>
      <c r="K118" t="str">
        <f t="shared" si="17"/>
        <v>ng/sample</v>
      </c>
      <c r="L118" s="3" t="s">
        <v>28</v>
      </c>
      <c r="M118" s="3" t="s">
        <v>28</v>
      </c>
      <c r="N118" s="3" t="s">
        <v>28</v>
      </c>
      <c r="O118" s="1" t="s">
        <v>172</v>
      </c>
      <c r="P118" s="1" t="s">
        <v>174</v>
      </c>
      <c r="Q118" s="1" t="s">
        <v>175</v>
      </c>
      <c r="R118" t="b">
        <f>IF(COUNTIF(carcinogens!$A$2:$A$35,F118),TRUE,FALSE)</f>
        <v>0</v>
      </c>
      <c r="S118" t="b">
        <f t="shared" si="18"/>
        <v>1</v>
      </c>
      <c r="T118" t="b">
        <f t="shared" si="30"/>
        <v>1</v>
      </c>
      <c r="U118" s="3">
        <f t="shared" si="28"/>
        <v>0</v>
      </c>
      <c r="V118" s="3">
        <f t="shared" si="26"/>
        <v>0</v>
      </c>
      <c r="W118" s="3">
        <f t="shared" si="27"/>
        <v>0</v>
      </c>
      <c r="X118" s="3">
        <f t="shared" si="19"/>
        <v>0</v>
      </c>
      <c r="Y118" s="3">
        <v>0</v>
      </c>
      <c r="Z118" s="3">
        <f t="shared" si="20"/>
        <v>0</v>
      </c>
      <c r="AA118" s="3">
        <f t="shared" si="21"/>
        <v>0</v>
      </c>
      <c r="AB118" t="b">
        <f t="shared" si="22"/>
        <v>1</v>
      </c>
      <c r="AC118">
        <v>3</v>
      </c>
      <c r="AD118" t="str">
        <f>VLOOKUP(C118,'Feedstock source'!$A$1:$B$8,2,FALSE)</f>
        <v>sludge</v>
      </c>
      <c r="AE118" t="str">
        <f>VLOOKUP($F118,'PAHs abbreviations'!$A$2:$B$17,2,FALSE)</f>
        <v>Acy</v>
      </c>
    </row>
    <row r="119" spans="1:31">
      <c r="A119" t="s">
        <v>127</v>
      </c>
      <c r="B119" t="s">
        <v>127</v>
      </c>
      <c r="C119" s="1" t="s">
        <v>134</v>
      </c>
      <c r="D119">
        <v>600</v>
      </c>
      <c r="E119" s="1" t="s">
        <v>22</v>
      </c>
      <c r="F119" t="s">
        <v>52</v>
      </c>
      <c r="G119" s="1" t="s">
        <v>46</v>
      </c>
      <c r="H119" t="s">
        <v>26</v>
      </c>
      <c r="I119" s="3" t="str">
        <f t="shared" si="15"/>
        <v>&lt; 1</v>
      </c>
      <c r="J119" s="3" t="str">
        <f t="shared" si="29"/>
        <v>&lt; 1</v>
      </c>
      <c r="K119" t="str">
        <f t="shared" si="17"/>
        <v>ng/sample</v>
      </c>
      <c r="L119" s="3" t="s">
        <v>26</v>
      </c>
      <c r="M119" s="3" t="s">
        <v>26</v>
      </c>
      <c r="N119" s="3" t="s">
        <v>26</v>
      </c>
      <c r="O119" s="1" t="s">
        <v>172</v>
      </c>
      <c r="P119" s="1" t="s">
        <v>174</v>
      </c>
      <c r="Q119" s="1" t="s">
        <v>175</v>
      </c>
      <c r="R119" t="b">
        <f>IF(COUNTIF(carcinogens!$A$2:$A$35,F119),TRUE,FALSE)</f>
        <v>0</v>
      </c>
      <c r="S119" t="b">
        <f t="shared" si="18"/>
        <v>1</v>
      </c>
      <c r="T119" t="b">
        <f t="shared" si="30"/>
        <v>1</v>
      </c>
      <c r="U119" s="3">
        <f t="shared" si="28"/>
        <v>0</v>
      </c>
      <c r="V119" s="3">
        <f t="shared" si="26"/>
        <v>0</v>
      </c>
      <c r="W119" s="3">
        <f t="shared" si="27"/>
        <v>0</v>
      </c>
      <c r="X119" s="3">
        <f t="shared" si="19"/>
        <v>0</v>
      </c>
      <c r="Y119" s="3">
        <v>0</v>
      </c>
      <c r="Z119" s="3">
        <f t="shared" si="20"/>
        <v>0</v>
      </c>
      <c r="AA119" s="3">
        <f t="shared" si="21"/>
        <v>0</v>
      </c>
      <c r="AB119" t="b">
        <f t="shared" si="22"/>
        <v>1</v>
      </c>
      <c r="AC119">
        <v>3</v>
      </c>
      <c r="AD119" t="str">
        <f>VLOOKUP(C119,'Feedstock source'!$A$1:$B$8,2,FALSE)</f>
        <v>sludge</v>
      </c>
      <c r="AE119" t="str">
        <f>VLOOKUP($F119,'PAHs abbreviations'!$A$2:$B$17,2,FALSE)</f>
        <v>Ant</v>
      </c>
    </row>
    <row r="120" spans="1:31">
      <c r="A120" t="s">
        <v>127</v>
      </c>
      <c r="B120" t="s">
        <v>127</v>
      </c>
      <c r="C120" s="1" t="s">
        <v>134</v>
      </c>
      <c r="D120">
        <v>600</v>
      </c>
      <c r="E120" s="1" t="s">
        <v>22</v>
      </c>
      <c r="F120" t="s">
        <v>55</v>
      </c>
      <c r="G120" s="1" t="s">
        <v>46</v>
      </c>
      <c r="H120" t="s">
        <v>26</v>
      </c>
      <c r="I120" s="3" t="str">
        <f t="shared" si="15"/>
        <v>&lt; 1</v>
      </c>
      <c r="J120" s="3" t="str">
        <f t="shared" si="29"/>
        <v>&lt; 1</v>
      </c>
      <c r="K120" t="str">
        <f t="shared" si="17"/>
        <v>ng/sample</v>
      </c>
      <c r="L120" s="3" t="s">
        <v>26</v>
      </c>
      <c r="M120" s="3" t="s">
        <v>26</v>
      </c>
      <c r="N120" s="3" t="s">
        <v>26</v>
      </c>
      <c r="O120" s="1" t="s">
        <v>172</v>
      </c>
      <c r="P120" s="1" t="s">
        <v>174</v>
      </c>
      <c r="Q120" s="1" t="s">
        <v>175</v>
      </c>
      <c r="R120" t="b">
        <f>IF(COUNTIF(carcinogens!$A$2:$A$35,F120),TRUE,FALSE)</f>
        <v>1</v>
      </c>
      <c r="S120" t="b">
        <f t="shared" si="18"/>
        <v>1</v>
      </c>
      <c r="T120" t="b">
        <f t="shared" si="30"/>
        <v>1</v>
      </c>
      <c r="U120" s="3">
        <f t="shared" si="28"/>
        <v>0</v>
      </c>
      <c r="V120" s="3">
        <f t="shared" si="26"/>
        <v>0</v>
      </c>
      <c r="W120" s="3">
        <f t="shared" si="27"/>
        <v>0</v>
      </c>
      <c r="X120" s="3">
        <f t="shared" si="19"/>
        <v>0</v>
      </c>
      <c r="Y120" s="3">
        <v>0</v>
      </c>
      <c r="Z120" s="3">
        <f t="shared" si="20"/>
        <v>0</v>
      </c>
      <c r="AA120" s="3">
        <f t="shared" si="21"/>
        <v>0</v>
      </c>
      <c r="AB120" t="b">
        <f t="shared" si="22"/>
        <v>1</v>
      </c>
      <c r="AC120">
        <v>3</v>
      </c>
      <c r="AD120" t="str">
        <f>VLOOKUP(C120,'Feedstock source'!$A$1:$B$8,2,FALSE)</f>
        <v>sludge</v>
      </c>
      <c r="AE120" t="str">
        <f>VLOOKUP($F120,'PAHs abbreviations'!$A$2:$B$17,2,FALSE)</f>
        <v>B(a)A</v>
      </c>
    </row>
    <row r="121" spans="1:31">
      <c r="A121" t="s">
        <v>127</v>
      </c>
      <c r="B121" t="s">
        <v>127</v>
      </c>
      <c r="C121" s="1" t="s">
        <v>134</v>
      </c>
      <c r="D121">
        <v>600</v>
      </c>
      <c r="E121" s="1" t="s">
        <v>22</v>
      </c>
      <c r="F121" t="s">
        <v>59</v>
      </c>
      <c r="G121" s="1" t="s">
        <v>46</v>
      </c>
      <c r="H121" t="s">
        <v>26</v>
      </c>
      <c r="I121" s="3" t="str">
        <f t="shared" si="15"/>
        <v>&lt; 1</v>
      </c>
      <c r="J121" s="3" t="str">
        <f t="shared" si="29"/>
        <v>&lt; 1</v>
      </c>
      <c r="K121" t="str">
        <f t="shared" si="17"/>
        <v>ng/sample</v>
      </c>
      <c r="L121" s="3" t="s">
        <v>26</v>
      </c>
      <c r="M121" s="3" t="s">
        <v>26</v>
      </c>
      <c r="N121" s="3" t="s">
        <v>26</v>
      </c>
      <c r="O121" s="1" t="s">
        <v>172</v>
      </c>
      <c r="P121" s="1" t="s">
        <v>174</v>
      </c>
      <c r="Q121" s="1" t="s">
        <v>175</v>
      </c>
      <c r="R121" t="b">
        <f>IF(COUNTIF(carcinogens!$A$2:$A$35,F121),TRUE,FALSE)</f>
        <v>1</v>
      </c>
      <c r="S121" t="b">
        <f t="shared" si="18"/>
        <v>1</v>
      </c>
      <c r="T121" t="b">
        <f t="shared" si="30"/>
        <v>1</v>
      </c>
      <c r="U121" s="3">
        <f t="shared" si="28"/>
        <v>0</v>
      </c>
      <c r="V121" s="3">
        <f t="shared" si="26"/>
        <v>0</v>
      </c>
      <c r="W121" s="3">
        <f t="shared" si="27"/>
        <v>0</v>
      </c>
      <c r="X121" s="3">
        <f t="shared" si="19"/>
        <v>0</v>
      </c>
      <c r="Y121" s="3">
        <v>0</v>
      </c>
      <c r="Z121" s="3">
        <f t="shared" si="20"/>
        <v>0</v>
      </c>
      <c r="AA121" s="3">
        <f t="shared" si="21"/>
        <v>0</v>
      </c>
      <c r="AB121" t="b">
        <f t="shared" si="22"/>
        <v>1</v>
      </c>
      <c r="AC121">
        <v>3</v>
      </c>
      <c r="AD121" t="str">
        <f>VLOOKUP(C121,'Feedstock source'!$A$1:$B$8,2,FALSE)</f>
        <v>sludge</v>
      </c>
      <c r="AE121" t="str">
        <f>VLOOKUP($F121,'PAHs abbreviations'!$A$2:$B$17,2,FALSE)</f>
        <v>B(a)P</v>
      </c>
    </row>
    <row r="122" spans="1:31">
      <c r="A122" t="s">
        <v>127</v>
      </c>
      <c r="B122" t="s">
        <v>127</v>
      </c>
      <c r="C122" s="1" t="s">
        <v>134</v>
      </c>
      <c r="D122">
        <v>600</v>
      </c>
      <c r="E122" s="1" t="s">
        <v>22</v>
      </c>
      <c r="F122" t="s">
        <v>57</v>
      </c>
      <c r="G122" s="1" t="s">
        <v>46</v>
      </c>
      <c r="H122" t="s">
        <v>26</v>
      </c>
      <c r="I122" s="3" t="str">
        <f t="shared" si="15"/>
        <v>&lt; 1</v>
      </c>
      <c r="J122" s="3" t="str">
        <f t="shared" si="29"/>
        <v>&lt; 1</v>
      </c>
      <c r="K122" t="str">
        <f t="shared" si="17"/>
        <v>ng/sample</v>
      </c>
      <c r="L122" s="3" t="s">
        <v>26</v>
      </c>
      <c r="M122" s="3" t="s">
        <v>26</v>
      </c>
      <c r="N122" s="3" t="s">
        <v>26</v>
      </c>
      <c r="O122" s="1" t="s">
        <v>172</v>
      </c>
      <c r="P122" s="1" t="s">
        <v>174</v>
      </c>
      <c r="Q122" s="1" t="s">
        <v>175</v>
      </c>
      <c r="R122" t="b">
        <f>IF(COUNTIF(carcinogens!$A$2:$A$35,F122),TRUE,FALSE)</f>
        <v>1</v>
      </c>
      <c r="S122" t="b">
        <f t="shared" si="18"/>
        <v>1</v>
      </c>
      <c r="T122" t="b">
        <f t="shared" si="30"/>
        <v>1</v>
      </c>
      <c r="U122" s="3">
        <f t="shared" si="28"/>
        <v>0</v>
      </c>
      <c r="V122" s="3">
        <f t="shared" si="26"/>
        <v>0</v>
      </c>
      <c r="W122" s="3">
        <f t="shared" si="27"/>
        <v>0</v>
      </c>
      <c r="X122" s="3">
        <f t="shared" si="19"/>
        <v>0</v>
      </c>
      <c r="Y122" s="3">
        <v>0</v>
      </c>
      <c r="Z122" s="3">
        <f t="shared" si="20"/>
        <v>0</v>
      </c>
      <c r="AA122" s="3">
        <f t="shared" si="21"/>
        <v>0</v>
      </c>
      <c r="AB122" t="b">
        <f t="shared" si="22"/>
        <v>1</v>
      </c>
      <c r="AC122">
        <v>3</v>
      </c>
      <c r="AD122" t="str">
        <f>VLOOKUP(C122,'Feedstock source'!$A$1:$B$8,2,FALSE)</f>
        <v>sludge</v>
      </c>
      <c r="AE122" t="str">
        <f>VLOOKUP($F122,'PAHs abbreviations'!$A$2:$B$17,2,FALSE)</f>
        <v>B(b)F</v>
      </c>
    </row>
    <row r="123" spans="1:31">
      <c r="A123" t="s">
        <v>127</v>
      </c>
      <c r="B123" t="s">
        <v>127</v>
      </c>
      <c r="C123" s="1" t="s">
        <v>134</v>
      </c>
      <c r="D123">
        <v>600</v>
      </c>
      <c r="E123" s="1" t="s">
        <v>22</v>
      </c>
      <c r="F123" t="s">
        <v>61</v>
      </c>
      <c r="G123" s="1" t="s">
        <v>46</v>
      </c>
      <c r="H123" t="s">
        <v>26</v>
      </c>
      <c r="I123" s="3" t="str">
        <f t="shared" si="15"/>
        <v>&lt; 1</v>
      </c>
      <c r="J123" s="3" t="str">
        <f t="shared" si="29"/>
        <v>&lt; 1</v>
      </c>
      <c r="K123" t="str">
        <f t="shared" si="17"/>
        <v>ng/sample</v>
      </c>
      <c r="L123" s="3" t="s">
        <v>26</v>
      </c>
      <c r="M123" s="3" t="s">
        <v>26</v>
      </c>
      <c r="N123" s="3" t="s">
        <v>26</v>
      </c>
      <c r="O123" s="1" t="s">
        <v>172</v>
      </c>
      <c r="P123" s="1" t="s">
        <v>174</v>
      </c>
      <c r="Q123" s="1" t="s">
        <v>175</v>
      </c>
      <c r="R123" t="b">
        <f>IF(COUNTIF(carcinogens!$A$2:$A$35,F123),TRUE,FALSE)</f>
        <v>1</v>
      </c>
      <c r="S123" t="b">
        <f t="shared" si="18"/>
        <v>1</v>
      </c>
      <c r="T123" t="b">
        <f t="shared" si="30"/>
        <v>1</v>
      </c>
      <c r="U123" s="3">
        <f t="shared" si="28"/>
        <v>0</v>
      </c>
      <c r="V123" s="3">
        <f t="shared" si="26"/>
        <v>0</v>
      </c>
      <c r="W123" s="3">
        <f t="shared" si="27"/>
        <v>0</v>
      </c>
      <c r="X123" s="3">
        <f t="shared" si="19"/>
        <v>0</v>
      </c>
      <c r="Y123" s="3">
        <v>0</v>
      </c>
      <c r="Z123" s="3">
        <f t="shared" si="20"/>
        <v>0</v>
      </c>
      <c r="AA123" s="3">
        <f t="shared" si="21"/>
        <v>0</v>
      </c>
      <c r="AB123" t="b">
        <f t="shared" si="22"/>
        <v>1</v>
      </c>
      <c r="AC123">
        <v>3</v>
      </c>
      <c r="AD123" t="str">
        <f>VLOOKUP(C123,'Feedstock source'!$A$1:$B$8,2,FALSE)</f>
        <v>sludge</v>
      </c>
      <c r="AE123" t="str">
        <f>VLOOKUP($F123,'PAHs abbreviations'!$A$2:$B$17,2,FALSE)</f>
        <v>B(ghi)P</v>
      </c>
    </row>
    <row r="124" spans="1:31">
      <c r="A124" t="s">
        <v>127</v>
      </c>
      <c r="B124" t="s">
        <v>127</v>
      </c>
      <c r="C124" s="1" t="s">
        <v>134</v>
      </c>
      <c r="D124">
        <v>600</v>
      </c>
      <c r="E124" s="1" t="s">
        <v>22</v>
      </c>
      <c r="F124" t="s">
        <v>58</v>
      </c>
      <c r="G124" s="1" t="s">
        <v>46</v>
      </c>
      <c r="H124" t="s">
        <v>26</v>
      </c>
      <c r="I124" s="3" t="str">
        <f t="shared" si="15"/>
        <v>&lt; 1</v>
      </c>
      <c r="J124" s="3" t="str">
        <f t="shared" si="29"/>
        <v>&lt; 1</v>
      </c>
      <c r="K124" t="str">
        <f t="shared" si="17"/>
        <v>ng/sample</v>
      </c>
      <c r="L124" s="3" t="s">
        <v>26</v>
      </c>
      <c r="M124" s="3" t="s">
        <v>26</v>
      </c>
      <c r="N124" s="3" t="s">
        <v>26</v>
      </c>
      <c r="O124" s="1" t="s">
        <v>172</v>
      </c>
      <c r="P124" s="1" t="s">
        <v>174</v>
      </c>
      <c r="Q124" s="1" t="s">
        <v>175</v>
      </c>
      <c r="R124" t="b">
        <f>IF(COUNTIF(carcinogens!$A$2:$A$35,F124),TRUE,FALSE)</f>
        <v>1</v>
      </c>
      <c r="S124" t="b">
        <f t="shared" si="18"/>
        <v>1</v>
      </c>
      <c r="T124" t="b">
        <f t="shared" si="30"/>
        <v>1</v>
      </c>
      <c r="U124" s="3">
        <f t="shared" si="28"/>
        <v>0</v>
      </c>
      <c r="V124" s="3">
        <f t="shared" si="26"/>
        <v>0</v>
      </c>
      <c r="W124" s="3">
        <f t="shared" si="27"/>
        <v>0</v>
      </c>
      <c r="X124" s="3">
        <f t="shared" si="19"/>
        <v>0</v>
      </c>
      <c r="Y124" s="3">
        <v>0</v>
      </c>
      <c r="Z124" s="3">
        <f t="shared" si="20"/>
        <v>0</v>
      </c>
      <c r="AA124" s="3">
        <f t="shared" si="21"/>
        <v>0</v>
      </c>
      <c r="AB124" t="b">
        <f t="shared" si="22"/>
        <v>1</v>
      </c>
      <c r="AC124">
        <v>3</v>
      </c>
      <c r="AD124" t="str">
        <f>VLOOKUP(C124,'Feedstock source'!$A$1:$B$8,2,FALSE)</f>
        <v>sludge</v>
      </c>
      <c r="AE124" t="str">
        <f>VLOOKUP($F124,'PAHs abbreviations'!$A$2:$B$17,2,FALSE)</f>
        <v>B(k)F</v>
      </c>
    </row>
    <row r="125" spans="1:31">
      <c r="A125" t="s">
        <v>127</v>
      </c>
      <c r="B125" t="s">
        <v>127</v>
      </c>
      <c r="C125" s="1" t="s">
        <v>134</v>
      </c>
      <c r="D125">
        <v>600</v>
      </c>
      <c r="E125" s="1" t="s">
        <v>22</v>
      </c>
      <c r="F125" t="s">
        <v>56</v>
      </c>
      <c r="G125" s="1" t="s">
        <v>46</v>
      </c>
      <c r="H125" t="s">
        <v>26</v>
      </c>
      <c r="I125" s="3" t="str">
        <f t="shared" si="15"/>
        <v>&lt; 1</v>
      </c>
      <c r="J125" s="3" t="str">
        <f t="shared" si="29"/>
        <v>&lt; 1</v>
      </c>
      <c r="K125" t="str">
        <f t="shared" si="17"/>
        <v>ng/sample</v>
      </c>
      <c r="L125" s="3" t="s">
        <v>26</v>
      </c>
      <c r="M125" s="3" t="s">
        <v>26</v>
      </c>
      <c r="N125" s="3" t="s">
        <v>26</v>
      </c>
      <c r="O125" s="1" t="s">
        <v>172</v>
      </c>
      <c r="P125" s="1" t="s">
        <v>174</v>
      </c>
      <c r="Q125" s="1" t="s">
        <v>175</v>
      </c>
      <c r="R125" t="b">
        <f>IF(COUNTIF(carcinogens!$A$2:$A$35,F125),TRUE,FALSE)</f>
        <v>1</v>
      </c>
      <c r="S125" t="b">
        <f t="shared" si="18"/>
        <v>1</v>
      </c>
      <c r="T125" t="b">
        <f t="shared" si="30"/>
        <v>1</v>
      </c>
      <c r="U125" s="3">
        <f t="shared" si="28"/>
        <v>0</v>
      </c>
      <c r="V125" s="3">
        <f t="shared" si="26"/>
        <v>0</v>
      </c>
      <c r="W125" s="3">
        <f t="shared" si="27"/>
        <v>0</v>
      </c>
      <c r="X125" s="3">
        <f t="shared" si="19"/>
        <v>0</v>
      </c>
      <c r="Y125" s="3">
        <v>0</v>
      </c>
      <c r="Z125" s="3">
        <f t="shared" si="20"/>
        <v>0</v>
      </c>
      <c r="AA125" s="3">
        <f t="shared" si="21"/>
        <v>0</v>
      </c>
      <c r="AB125" t="b">
        <f t="shared" si="22"/>
        <v>1</v>
      </c>
      <c r="AC125">
        <v>3</v>
      </c>
      <c r="AD125" t="str">
        <f>VLOOKUP(C125,'Feedstock source'!$A$1:$B$8,2,FALSE)</f>
        <v>sludge</v>
      </c>
      <c r="AE125" t="str">
        <f>VLOOKUP($F125,'PAHs abbreviations'!$A$2:$B$17,2,FALSE)</f>
        <v>Cry</v>
      </c>
    </row>
    <row r="126" spans="1:31">
      <c r="A126" t="s">
        <v>127</v>
      </c>
      <c r="B126" t="s">
        <v>127</v>
      </c>
      <c r="C126" s="1" t="s">
        <v>134</v>
      </c>
      <c r="D126">
        <v>600</v>
      </c>
      <c r="E126" s="1" t="s">
        <v>22</v>
      </c>
      <c r="F126" t="s">
        <v>62</v>
      </c>
      <c r="G126" s="1" t="s">
        <v>46</v>
      </c>
      <c r="H126" t="s">
        <v>26</v>
      </c>
      <c r="I126" s="3" t="str">
        <f t="shared" si="15"/>
        <v>&lt; 1</v>
      </c>
      <c r="J126" s="3" t="str">
        <f t="shared" si="29"/>
        <v>&lt; 1</v>
      </c>
      <c r="K126" t="str">
        <f t="shared" si="17"/>
        <v>ng/sample</v>
      </c>
      <c r="L126" s="3" t="s">
        <v>26</v>
      </c>
      <c r="M126" s="3" t="s">
        <v>26</v>
      </c>
      <c r="N126" s="3" t="s">
        <v>26</v>
      </c>
      <c r="O126" s="1" t="s">
        <v>172</v>
      </c>
      <c r="P126" s="1" t="s">
        <v>174</v>
      </c>
      <c r="Q126" s="1" t="s">
        <v>175</v>
      </c>
      <c r="R126" t="b">
        <f>IF(COUNTIF(carcinogens!$A$2:$A$35,F126),TRUE,FALSE)</f>
        <v>1</v>
      </c>
      <c r="S126" t="b">
        <f t="shared" si="18"/>
        <v>1</v>
      </c>
      <c r="T126" t="b">
        <f t="shared" si="30"/>
        <v>1</v>
      </c>
      <c r="U126" s="3">
        <f t="shared" si="28"/>
        <v>0</v>
      </c>
      <c r="V126" s="3">
        <f t="shared" si="26"/>
        <v>0</v>
      </c>
      <c r="W126" s="3">
        <f t="shared" si="27"/>
        <v>0</v>
      </c>
      <c r="X126" s="3">
        <f t="shared" si="19"/>
        <v>0</v>
      </c>
      <c r="Y126" s="3">
        <v>0</v>
      </c>
      <c r="Z126" s="3">
        <f t="shared" si="20"/>
        <v>0</v>
      </c>
      <c r="AA126" s="3">
        <f t="shared" si="21"/>
        <v>0</v>
      </c>
      <c r="AB126" t="b">
        <f t="shared" si="22"/>
        <v>1</v>
      </c>
      <c r="AC126">
        <v>3</v>
      </c>
      <c r="AD126" t="str">
        <f>VLOOKUP(C126,'Feedstock source'!$A$1:$B$8,2,FALSE)</f>
        <v>sludge</v>
      </c>
      <c r="AE126" t="str">
        <f>VLOOKUP($F126,'PAHs abbreviations'!$A$2:$B$17,2,FALSE)</f>
        <v>DB(ah)A</v>
      </c>
    </row>
    <row r="127" spans="1:31">
      <c r="A127" t="s">
        <v>127</v>
      </c>
      <c r="B127" t="s">
        <v>127</v>
      </c>
      <c r="C127" s="1" t="s">
        <v>134</v>
      </c>
      <c r="D127">
        <v>600</v>
      </c>
      <c r="E127" s="1" t="s">
        <v>22</v>
      </c>
      <c r="F127" t="s">
        <v>53</v>
      </c>
      <c r="G127" s="1" t="s">
        <v>46</v>
      </c>
      <c r="H127" t="s">
        <v>28</v>
      </c>
      <c r="I127" s="3" t="str">
        <f t="shared" si="15"/>
        <v>&lt; 2</v>
      </c>
      <c r="J127" s="3" t="str">
        <f t="shared" si="29"/>
        <v>&lt; 2</v>
      </c>
      <c r="K127" t="str">
        <f t="shared" si="17"/>
        <v>ng/sample</v>
      </c>
      <c r="L127" s="3" t="s">
        <v>28</v>
      </c>
      <c r="M127" s="3" t="s">
        <v>28</v>
      </c>
      <c r="N127" s="3" t="s">
        <v>28</v>
      </c>
      <c r="O127" s="1" t="s">
        <v>172</v>
      </c>
      <c r="P127" s="1" t="s">
        <v>174</v>
      </c>
      <c r="Q127" s="1" t="s">
        <v>175</v>
      </c>
      <c r="R127" t="b">
        <f>IF(COUNTIF(carcinogens!$A$2:$A$35,F127),TRUE,FALSE)</f>
        <v>0</v>
      </c>
      <c r="S127" t="b">
        <f t="shared" si="18"/>
        <v>1</v>
      </c>
      <c r="T127" t="b">
        <f t="shared" si="30"/>
        <v>1</v>
      </c>
      <c r="U127" s="3">
        <f t="shared" si="28"/>
        <v>0</v>
      </c>
      <c r="V127" s="3">
        <f t="shared" si="26"/>
        <v>0</v>
      </c>
      <c r="W127" s="3">
        <f t="shared" si="27"/>
        <v>0</v>
      </c>
      <c r="X127" s="3">
        <f t="shared" si="19"/>
        <v>0</v>
      </c>
      <c r="Y127" s="3">
        <v>0</v>
      </c>
      <c r="Z127" s="3">
        <f t="shared" si="20"/>
        <v>0</v>
      </c>
      <c r="AA127" s="3">
        <f t="shared" si="21"/>
        <v>0</v>
      </c>
      <c r="AB127" t="b">
        <f t="shared" si="22"/>
        <v>1</v>
      </c>
      <c r="AC127">
        <v>3</v>
      </c>
      <c r="AD127" t="str">
        <f>VLOOKUP(C127,'Feedstock source'!$A$1:$B$8,2,FALSE)</f>
        <v>sludge</v>
      </c>
      <c r="AE127" t="str">
        <f>VLOOKUP($F127,'PAHs abbreviations'!$A$2:$B$17,2,FALSE)</f>
        <v>Flt</v>
      </c>
    </row>
    <row r="128" spans="1:31">
      <c r="A128" t="s">
        <v>127</v>
      </c>
      <c r="B128" t="s">
        <v>127</v>
      </c>
      <c r="C128" s="1" t="s">
        <v>134</v>
      </c>
      <c r="D128">
        <v>600</v>
      </c>
      <c r="E128" s="1" t="s">
        <v>22</v>
      </c>
      <c r="F128" t="s">
        <v>50</v>
      </c>
      <c r="G128" s="1" t="s">
        <v>46</v>
      </c>
      <c r="H128" t="s">
        <v>31</v>
      </c>
      <c r="I128" s="3" t="str">
        <f t="shared" si="15"/>
        <v>&lt; 3</v>
      </c>
      <c r="J128" s="3" t="str">
        <f t="shared" si="29"/>
        <v>&lt; 3</v>
      </c>
      <c r="K128" t="str">
        <f t="shared" si="17"/>
        <v>ng/sample</v>
      </c>
      <c r="L128" s="3" t="s">
        <v>28</v>
      </c>
      <c r="M128" s="3" t="s">
        <v>28</v>
      </c>
      <c r="N128" s="3" t="s">
        <v>28</v>
      </c>
      <c r="O128" s="1" t="s">
        <v>172</v>
      </c>
      <c r="P128" s="1" t="s">
        <v>174</v>
      </c>
      <c r="Q128" s="1" t="s">
        <v>175</v>
      </c>
      <c r="R128" t="b">
        <f>IF(COUNTIF(carcinogens!$A$2:$A$35,F128),TRUE,FALSE)</f>
        <v>0</v>
      </c>
      <c r="S128" t="b">
        <f t="shared" si="18"/>
        <v>1</v>
      </c>
      <c r="T128" t="b">
        <f t="shared" si="30"/>
        <v>1</v>
      </c>
      <c r="U128" s="3">
        <f t="shared" si="28"/>
        <v>0</v>
      </c>
      <c r="V128" s="3">
        <f t="shared" si="26"/>
        <v>0</v>
      </c>
      <c r="W128" s="3">
        <f t="shared" si="27"/>
        <v>0</v>
      </c>
      <c r="X128" s="3">
        <f t="shared" si="19"/>
        <v>0</v>
      </c>
      <c r="Y128" s="3">
        <v>0</v>
      </c>
      <c r="Z128" s="3">
        <f t="shared" si="20"/>
        <v>0</v>
      </c>
      <c r="AA128" s="3">
        <f t="shared" si="21"/>
        <v>0</v>
      </c>
      <c r="AB128" t="b">
        <f t="shared" si="22"/>
        <v>1</v>
      </c>
      <c r="AC128">
        <v>3</v>
      </c>
      <c r="AD128" t="str">
        <f>VLOOKUP(C128,'Feedstock source'!$A$1:$B$8,2,FALSE)</f>
        <v>sludge</v>
      </c>
      <c r="AE128" t="str">
        <f>VLOOKUP($F128,'PAHs abbreviations'!$A$2:$B$17,2,FALSE)</f>
        <v>Flu</v>
      </c>
    </row>
    <row r="129" spans="1:31">
      <c r="A129" t="s">
        <v>127</v>
      </c>
      <c r="B129" t="s">
        <v>127</v>
      </c>
      <c r="C129" s="1" t="s">
        <v>134</v>
      </c>
      <c r="D129">
        <v>600</v>
      </c>
      <c r="E129" s="1" t="s">
        <v>22</v>
      </c>
      <c r="F129" t="s">
        <v>60</v>
      </c>
      <c r="G129" s="1" t="s">
        <v>46</v>
      </c>
      <c r="H129" t="s">
        <v>26</v>
      </c>
      <c r="I129" s="3" t="str">
        <f t="shared" si="15"/>
        <v>&lt; 1</v>
      </c>
      <c r="J129" s="3" t="str">
        <f t="shared" si="29"/>
        <v>&lt; 1</v>
      </c>
      <c r="K129" t="str">
        <f t="shared" si="17"/>
        <v>ng/sample</v>
      </c>
      <c r="L129" s="3" t="s">
        <v>26</v>
      </c>
      <c r="M129" s="3" t="s">
        <v>26</v>
      </c>
      <c r="N129" s="3" t="s">
        <v>26</v>
      </c>
      <c r="O129" s="1" t="s">
        <v>172</v>
      </c>
      <c r="P129" s="1" t="s">
        <v>174</v>
      </c>
      <c r="Q129" s="1" t="s">
        <v>175</v>
      </c>
      <c r="R129" t="b">
        <f>IF(COUNTIF(carcinogens!$A$2:$A$35,F129),TRUE,FALSE)</f>
        <v>1</v>
      </c>
      <c r="S129" t="b">
        <f t="shared" si="18"/>
        <v>1</v>
      </c>
      <c r="T129" t="b">
        <f t="shared" si="30"/>
        <v>1</v>
      </c>
      <c r="U129" s="3">
        <f t="shared" si="28"/>
        <v>0</v>
      </c>
      <c r="V129" s="3">
        <f t="shared" si="26"/>
        <v>0</v>
      </c>
      <c r="W129" s="3">
        <f t="shared" si="27"/>
        <v>0</v>
      </c>
      <c r="X129" s="3">
        <f t="shared" si="19"/>
        <v>0</v>
      </c>
      <c r="Y129" s="3">
        <v>0</v>
      </c>
      <c r="Z129" s="3">
        <f t="shared" si="20"/>
        <v>0</v>
      </c>
      <c r="AA129" s="3">
        <f t="shared" si="21"/>
        <v>0</v>
      </c>
      <c r="AB129" t="b">
        <f t="shared" si="22"/>
        <v>1</v>
      </c>
      <c r="AC129">
        <v>3</v>
      </c>
      <c r="AD129" t="str">
        <f>VLOOKUP(C129,'Feedstock source'!$A$1:$B$8,2,FALSE)</f>
        <v>sludge</v>
      </c>
      <c r="AE129" t="str">
        <f>VLOOKUP($F129,'PAHs abbreviations'!$A$2:$B$17,2,FALSE)</f>
        <v>IP</v>
      </c>
    </row>
    <row r="130" spans="1:31">
      <c r="A130" t="s">
        <v>127</v>
      </c>
      <c r="B130" t="s">
        <v>127</v>
      </c>
      <c r="C130" s="1" t="s">
        <v>134</v>
      </c>
      <c r="D130">
        <v>600</v>
      </c>
      <c r="E130" s="1" t="s">
        <v>22</v>
      </c>
      <c r="F130" t="s">
        <v>47</v>
      </c>
      <c r="G130" s="1" t="s">
        <v>46</v>
      </c>
      <c r="H130" t="s">
        <v>33</v>
      </c>
      <c r="I130" s="3" t="str">
        <f t="shared" ref="I130:I193" si="31">IF(ISNUMBER(H130),H130*2,H130)</f>
        <v>&lt; 8</v>
      </c>
      <c r="J130" s="3" t="str">
        <f t="shared" si="29"/>
        <v>&lt; 8</v>
      </c>
      <c r="K130" t="str">
        <f t="shared" ref="K130:K193" si="32">IF(G130="PAH","ng/sample","pg/sample")</f>
        <v>ng/sample</v>
      </c>
      <c r="L130" s="3">
        <v>2.5</v>
      </c>
      <c r="M130" s="3">
        <v>7.3</v>
      </c>
      <c r="N130" s="3">
        <v>6</v>
      </c>
      <c r="O130" s="1" t="s">
        <v>172</v>
      </c>
      <c r="P130" s="1" t="s">
        <v>174</v>
      </c>
      <c r="Q130" s="1" t="s">
        <v>175</v>
      </c>
      <c r="R130" t="b">
        <f>IF(COUNTIF(carcinogens!$A$2:$A$35,F130),TRUE,FALSE)</f>
        <v>0</v>
      </c>
      <c r="S130" t="b">
        <f t="shared" ref="S130:S193" si="33">IF(ISNUMBER(I130),FALSE,TRUE)</f>
        <v>1</v>
      </c>
      <c r="T130" t="b">
        <f t="shared" si="30"/>
        <v>1</v>
      </c>
      <c r="U130" s="3">
        <f t="shared" si="28"/>
        <v>2.5</v>
      </c>
      <c r="V130" s="3">
        <f t="shared" si="26"/>
        <v>7.3</v>
      </c>
      <c r="W130" s="3">
        <f t="shared" si="27"/>
        <v>6</v>
      </c>
      <c r="X130" s="3">
        <f t="shared" ref="X130:X193" si="34">AVERAGE(U130:W130)</f>
        <v>5.2666666666666666</v>
      </c>
      <c r="Y130" s="3">
        <v>0</v>
      </c>
      <c r="Z130" s="3">
        <f t="shared" ref="Z130:Z193" si="35">IF(ISNUMBER(I130),I130-X130,0)</f>
        <v>0</v>
      </c>
      <c r="AA130" s="3">
        <f t="shared" ref="AA130:AA193" si="36">Z130/1000</f>
        <v>0</v>
      </c>
      <c r="AB130" t="b">
        <f t="shared" ref="AB130:AB193" si="37">IF(ISNUMBER(L130),FALSE,TRUE)</f>
        <v>0</v>
      </c>
      <c r="AC130">
        <v>3</v>
      </c>
      <c r="AD130" t="str">
        <f>VLOOKUP(C130,'Feedstock source'!$A$1:$B$8,2,FALSE)</f>
        <v>sludge</v>
      </c>
      <c r="AE130" t="str">
        <f>VLOOKUP($F130,'PAHs abbreviations'!$A$2:$B$17,2,FALSE)</f>
        <v>Nap</v>
      </c>
    </row>
    <row r="131" spans="1:31">
      <c r="A131" t="s">
        <v>127</v>
      </c>
      <c r="B131" t="s">
        <v>127</v>
      </c>
      <c r="C131" s="1" t="s">
        <v>134</v>
      </c>
      <c r="D131">
        <v>600</v>
      </c>
      <c r="E131" s="1" t="s">
        <v>22</v>
      </c>
      <c r="F131" t="s">
        <v>51</v>
      </c>
      <c r="G131" s="1" t="s">
        <v>46</v>
      </c>
      <c r="H131" t="s">
        <v>29</v>
      </c>
      <c r="I131" s="3" t="str">
        <f t="shared" si="31"/>
        <v>&lt; 6</v>
      </c>
      <c r="J131" s="3" t="str">
        <f t="shared" si="29"/>
        <v>&lt; 6</v>
      </c>
      <c r="K131" t="str">
        <f t="shared" si="32"/>
        <v>ng/sample</v>
      </c>
      <c r="L131" s="3" t="s">
        <v>29</v>
      </c>
      <c r="M131" s="3" t="s">
        <v>30</v>
      </c>
      <c r="N131" s="3" t="s">
        <v>30</v>
      </c>
      <c r="O131" s="1" t="s">
        <v>172</v>
      </c>
      <c r="P131" s="1" t="s">
        <v>174</v>
      </c>
      <c r="Q131" s="1" t="s">
        <v>175</v>
      </c>
      <c r="R131" t="b">
        <f>IF(COUNTIF(carcinogens!$A$2:$A$35,F131),TRUE,FALSE)</f>
        <v>0</v>
      </c>
      <c r="S131" t="b">
        <f t="shared" si="33"/>
        <v>1</v>
      </c>
      <c r="T131" t="b">
        <f t="shared" si="30"/>
        <v>1</v>
      </c>
      <c r="U131" s="3">
        <f t="shared" si="28"/>
        <v>0</v>
      </c>
      <c r="V131" s="3">
        <f t="shared" si="26"/>
        <v>0</v>
      </c>
      <c r="W131" s="3">
        <f t="shared" si="27"/>
        <v>0</v>
      </c>
      <c r="X131" s="3">
        <f t="shared" si="34"/>
        <v>0</v>
      </c>
      <c r="Y131" s="3">
        <v>0</v>
      </c>
      <c r="Z131" s="3">
        <f t="shared" si="35"/>
        <v>0</v>
      </c>
      <c r="AA131" s="3">
        <f t="shared" si="36"/>
        <v>0</v>
      </c>
      <c r="AB131" t="b">
        <f t="shared" si="37"/>
        <v>1</v>
      </c>
      <c r="AC131">
        <v>3</v>
      </c>
      <c r="AD131" t="str">
        <f>VLOOKUP(C131,'Feedstock source'!$A$1:$B$8,2,FALSE)</f>
        <v>sludge</v>
      </c>
      <c r="AE131" t="str">
        <f>VLOOKUP($F131,'PAHs abbreviations'!$A$2:$B$17,2,FALSE)</f>
        <v>Phen</v>
      </c>
    </row>
    <row r="132" spans="1:31">
      <c r="A132" t="s">
        <v>127</v>
      </c>
      <c r="B132" t="s">
        <v>127</v>
      </c>
      <c r="C132" s="1" t="s">
        <v>134</v>
      </c>
      <c r="D132">
        <v>600</v>
      </c>
      <c r="E132" s="1" t="s">
        <v>22</v>
      </c>
      <c r="F132" t="s">
        <v>54</v>
      </c>
      <c r="G132" s="1" t="s">
        <v>46</v>
      </c>
      <c r="H132" t="s">
        <v>28</v>
      </c>
      <c r="I132" s="3" t="str">
        <f t="shared" si="31"/>
        <v>&lt; 2</v>
      </c>
      <c r="J132" s="3" t="str">
        <f t="shared" si="29"/>
        <v>&lt; 2</v>
      </c>
      <c r="K132" t="str">
        <f t="shared" si="32"/>
        <v>ng/sample</v>
      </c>
      <c r="L132" s="3" t="s">
        <v>28</v>
      </c>
      <c r="M132" s="3" t="s">
        <v>28</v>
      </c>
      <c r="N132" s="3" t="s">
        <v>28</v>
      </c>
      <c r="O132" s="1" t="s">
        <v>172</v>
      </c>
      <c r="P132" s="1" t="s">
        <v>174</v>
      </c>
      <c r="Q132" s="1" t="s">
        <v>175</v>
      </c>
      <c r="R132" t="b">
        <f>IF(COUNTIF(carcinogens!$A$2:$A$35,F132),TRUE,FALSE)</f>
        <v>0</v>
      </c>
      <c r="S132" t="b">
        <f t="shared" si="33"/>
        <v>1</v>
      </c>
      <c r="T132" t="b">
        <f t="shared" si="30"/>
        <v>1</v>
      </c>
      <c r="U132" s="3">
        <f t="shared" si="28"/>
        <v>0</v>
      </c>
      <c r="V132" s="3">
        <f t="shared" si="26"/>
        <v>0</v>
      </c>
      <c r="W132" s="3">
        <f t="shared" si="27"/>
        <v>0</v>
      </c>
      <c r="X132" s="3">
        <f t="shared" si="34"/>
        <v>0</v>
      </c>
      <c r="Y132" s="3">
        <v>0</v>
      </c>
      <c r="Z132" s="3">
        <f t="shared" si="35"/>
        <v>0</v>
      </c>
      <c r="AA132" s="3">
        <f t="shared" si="36"/>
        <v>0</v>
      </c>
      <c r="AB132" t="b">
        <f t="shared" si="37"/>
        <v>1</v>
      </c>
      <c r="AC132">
        <v>3</v>
      </c>
      <c r="AD132" t="str">
        <f>VLOOKUP(C132,'Feedstock source'!$A$1:$B$8,2,FALSE)</f>
        <v>sludge</v>
      </c>
      <c r="AE132" t="str">
        <f>VLOOKUP($F132,'PAHs abbreviations'!$A$2:$B$17,2,FALSE)</f>
        <v>Pyr</v>
      </c>
    </row>
    <row r="133" spans="1:31">
      <c r="A133" t="s">
        <v>128</v>
      </c>
      <c r="B133" t="s">
        <v>128</v>
      </c>
      <c r="C133" s="1" t="s">
        <v>134</v>
      </c>
      <c r="D133">
        <v>700</v>
      </c>
      <c r="E133" s="1" t="s">
        <v>22</v>
      </c>
      <c r="F133" t="s">
        <v>49</v>
      </c>
      <c r="G133" s="1" t="s">
        <v>46</v>
      </c>
      <c r="H133" t="s">
        <v>28</v>
      </c>
      <c r="I133" s="3" t="str">
        <f t="shared" si="31"/>
        <v>&lt; 2</v>
      </c>
      <c r="J133" s="3" t="str">
        <f t="shared" si="29"/>
        <v>&lt; 2</v>
      </c>
      <c r="K133" t="str">
        <f t="shared" si="32"/>
        <v>ng/sample</v>
      </c>
      <c r="L133" s="3" t="s">
        <v>28</v>
      </c>
      <c r="M133" s="3" t="s">
        <v>28</v>
      </c>
      <c r="N133" s="3" t="s">
        <v>28</v>
      </c>
      <c r="O133" s="1" t="s">
        <v>172</v>
      </c>
      <c r="P133" s="1" t="s">
        <v>174</v>
      </c>
      <c r="Q133" s="1" t="s">
        <v>175</v>
      </c>
      <c r="R133" t="b">
        <f>IF(COUNTIF(carcinogens!$A$2:$A$35,F133),TRUE,FALSE)</f>
        <v>0</v>
      </c>
      <c r="S133" t="b">
        <f t="shared" si="33"/>
        <v>1</v>
      </c>
      <c r="T133" t="b">
        <f t="shared" si="30"/>
        <v>1</v>
      </c>
      <c r="U133" s="3">
        <f t="shared" si="28"/>
        <v>0</v>
      </c>
      <c r="V133" s="3">
        <f t="shared" si="26"/>
        <v>0</v>
      </c>
      <c r="W133" s="3">
        <f t="shared" si="27"/>
        <v>0</v>
      </c>
      <c r="X133" s="3">
        <f t="shared" si="34"/>
        <v>0</v>
      </c>
      <c r="Y133" s="3">
        <v>0</v>
      </c>
      <c r="Z133" s="3">
        <f t="shared" si="35"/>
        <v>0</v>
      </c>
      <c r="AA133" s="3">
        <f t="shared" si="36"/>
        <v>0</v>
      </c>
      <c r="AB133" t="b">
        <f t="shared" si="37"/>
        <v>1</v>
      </c>
      <c r="AC133">
        <v>3</v>
      </c>
      <c r="AD133" t="str">
        <f>VLOOKUP(C133,'Feedstock source'!$A$1:$B$8,2,FALSE)</f>
        <v>sludge</v>
      </c>
      <c r="AE133" t="str">
        <f>VLOOKUP($F133,'PAHs abbreviations'!$A$2:$B$17,2,FALSE)</f>
        <v>Ace</v>
      </c>
    </row>
    <row r="134" spans="1:31">
      <c r="A134" t="s">
        <v>128</v>
      </c>
      <c r="B134" t="s">
        <v>128</v>
      </c>
      <c r="C134" s="1" t="s">
        <v>134</v>
      </c>
      <c r="D134">
        <v>700</v>
      </c>
      <c r="E134" s="1" t="s">
        <v>22</v>
      </c>
      <c r="F134" t="s">
        <v>48</v>
      </c>
      <c r="G134" s="1" t="s">
        <v>46</v>
      </c>
      <c r="H134" t="s">
        <v>170</v>
      </c>
      <c r="I134" s="3" t="str">
        <f t="shared" si="31"/>
        <v>&lt; 3 /5.4</v>
      </c>
      <c r="J134" s="3" t="str">
        <f t="shared" si="29"/>
        <v>&lt; 3 /5.4</v>
      </c>
      <c r="K134" t="str">
        <f t="shared" si="32"/>
        <v>ng/sample</v>
      </c>
      <c r="L134" s="3" t="s">
        <v>28</v>
      </c>
      <c r="M134" s="3" t="s">
        <v>28</v>
      </c>
      <c r="N134" s="3" t="s">
        <v>28</v>
      </c>
      <c r="O134" s="1" t="s">
        <v>172</v>
      </c>
      <c r="P134" s="1" t="s">
        <v>174</v>
      </c>
      <c r="Q134" s="1" t="s">
        <v>175</v>
      </c>
      <c r="R134" t="b">
        <f>IF(COUNTIF(carcinogens!$A$2:$A$35,F134),TRUE,FALSE)</f>
        <v>0</v>
      </c>
      <c r="S134" t="b">
        <f t="shared" si="33"/>
        <v>1</v>
      </c>
      <c r="T134" t="b">
        <f t="shared" si="30"/>
        <v>1</v>
      </c>
      <c r="U134" s="3">
        <f t="shared" si="28"/>
        <v>0</v>
      </c>
      <c r="V134" s="3">
        <f t="shared" si="26"/>
        <v>0</v>
      </c>
      <c r="W134" s="3">
        <f t="shared" si="27"/>
        <v>0</v>
      </c>
      <c r="X134" s="3">
        <f t="shared" si="34"/>
        <v>0</v>
      </c>
      <c r="Y134" s="3">
        <v>0</v>
      </c>
      <c r="Z134" s="3">
        <f t="shared" si="35"/>
        <v>0</v>
      </c>
      <c r="AA134" s="3">
        <f t="shared" si="36"/>
        <v>0</v>
      </c>
      <c r="AB134" t="b">
        <f t="shared" si="37"/>
        <v>1</v>
      </c>
      <c r="AC134">
        <v>3</v>
      </c>
      <c r="AD134" t="str">
        <f>VLOOKUP(C134,'Feedstock source'!$A$1:$B$8,2,FALSE)</f>
        <v>sludge</v>
      </c>
      <c r="AE134" t="str">
        <f>VLOOKUP($F134,'PAHs abbreviations'!$A$2:$B$17,2,FALSE)</f>
        <v>Acy</v>
      </c>
    </row>
    <row r="135" spans="1:31">
      <c r="A135" t="s">
        <v>128</v>
      </c>
      <c r="B135" t="s">
        <v>128</v>
      </c>
      <c r="C135" s="1" t="s">
        <v>134</v>
      </c>
      <c r="D135">
        <v>700</v>
      </c>
      <c r="E135" s="1" t="s">
        <v>22</v>
      </c>
      <c r="F135" t="s">
        <v>52</v>
      </c>
      <c r="G135" s="1" t="s">
        <v>46</v>
      </c>
      <c r="H135" t="s">
        <v>26</v>
      </c>
      <c r="I135" s="3" t="str">
        <f t="shared" si="31"/>
        <v>&lt; 1</v>
      </c>
      <c r="J135" s="3" t="str">
        <f t="shared" si="29"/>
        <v>&lt; 1</v>
      </c>
      <c r="K135" t="str">
        <f t="shared" si="32"/>
        <v>ng/sample</v>
      </c>
      <c r="L135" s="3" t="s">
        <v>26</v>
      </c>
      <c r="M135" s="3" t="s">
        <v>26</v>
      </c>
      <c r="N135" s="3" t="s">
        <v>26</v>
      </c>
      <c r="O135" s="1" t="s">
        <v>172</v>
      </c>
      <c r="P135" s="1" t="s">
        <v>174</v>
      </c>
      <c r="Q135" s="1" t="s">
        <v>175</v>
      </c>
      <c r="R135" t="b">
        <f>IF(COUNTIF(carcinogens!$A$2:$A$35,F135),TRUE,FALSE)</f>
        <v>0</v>
      </c>
      <c r="S135" t="b">
        <f t="shared" si="33"/>
        <v>1</v>
      </c>
      <c r="T135" t="b">
        <f t="shared" si="30"/>
        <v>1</v>
      </c>
      <c r="U135" s="3">
        <f t="shared" si="28"/>
        <v>0</v>
      </c>
      <c r="V135" s="3">
        <f t="shared" si="26"/>
        <v>0</v>
      </c>
      <c r="W135" s="3">
        <f t="shared" si="27"/>
        <v>0</v>
      </c>
      <c r="X135" s="3">
        <f t="shared" si="34"/>
        <v>0</v>
      </c>
      <c r="Y135" s="3">
        <v>0</v>
      </c>
      <c r="Z135" s="3">
        <f t="shared" si="35"/>
        <v>0</v>
      </c>
      <c r="AA135" s="3">
        <f t="shared" si="36"/>
        <v>0</v>
      </c>
      <c r="AB135" t="b">
        <f t="shared" si="37"/>
        <v>1</v>
      </c>
      <c r="AC135">
        <v>3</v>
      </c>
      <c r="AD135" t="str">
        <f>VLOOKUP(C135,'Feedstock source'!$A$1:$B$8,2,FALSE)</f>
        <v>sludge</v>
      </c>
      <c r="AE135" t="str">
        <f>VLOOKUP($F135,'PAHs abbreviations'!$A$2:$B$17,2,FALSE)</f>
        <v>Ant</v>
      </c>
    </row>
    <row r="136" spans="1:31">
      <c r="A136" t="s">
        <v>128</v>
      </c>
      <c r="B136" t="s">
        <v>128</v>
      </c>
      <c r="C136" s="1" t="s">
        <v>134</v>
      </c>
      <c r="D136">
        <v>700</v>
      </c>
      <c r="E136" s="1" t="s">
        <v>22</v>
      </c>
      <c r="F136" t="s">
        <v>55</v>
      </c>
      <c r="G136" s="1" t="s">
        <v>46</v>
      </c>
      <c r="H136" t="s">
        <v>26</v>
      </c>
      <c r="I136" s="3" t="str">
        <f t="shared" si="31"/>
        <v>&lt; 1</v>
      </c>
      <c r="J136" s="3" t="str">
        <f t="shared" si="29"/>
        <v>&lt; 1</v>
      </c>
      <c r="K136" t="str">
        <f t="shared" si="32"/>
        <v>ng/sample</v>
      </c>
      <c r="L136" s="3" t="s">
        <v>26</v>
      </c>
      <c r="M136" s="3" t="s">
        <v>26</v>
      </c>
      <c r="N136" s="3" t="s">
        <v>26</v>
      </c>
      <c r="O136" s="1" t="s">
        <v>172</v>
      </c>
      <c r="P136" s="1" t="s">
        <v>174</v>
      </c>
      <c r="Q136" s="1" t="s">
        <v>175</v>
      </c>
      <c r="R136" t="b">
        <f>IF(COUNTIF(carcinogens!$A$2:$A$35,F136),TRUE,FALSE)</f>
        <v>1</v>
      </c>
      <c r="S136" t="b">
        <f t="shared" si="33"/>
        <v>1</v>
      </c>
      <c r="T136" t="b">
        <f t="shared" si="30"/>
        <v>1</v>
      </c>
      <c r="U136" s="3">
        <f t="shared" si="28"/>
        <v>0</v>
      </c>
      <c r="V136" s="3">
        <f t="shared" si="26"/>
        <v>0</v>
      </c>
      <c r="W136" s="3">
        <f t="shared" si="27"/>
        <v>0</v>
      </c>
      <c r="X136" s="3">
        <f t="shared" si="34"/>
        <v>0</v>
      </c>
      <c r="Y136" s="3">
        <v>0</v>
      </c>
      <c r="Z136" s="3">
        <f t="shared" si="35"/>
        <v>0</v>
      </c>
      <c r="AA136" s="3">
        <f t="shared" si="36"/>
        <v>0</v>
      </c>
      <c r="AB136" t="b">
        <f t="shared" si="37"/>
        <v>1</v>
      </c>
      <c r="AC136">
        <v>3</v>
      </c>
      <c r="AD136" t="str">
        <f>VLOOKUP(C136,'Feedstock source'!$A$1:$B$8,2,FALSE)</f>
        <v>sludge</v>
      </c>
      <c r="AE136" t="str">
        <f>VLOOKUP($F136,'PAHs abbreviations'!$A$2:$B$17,2,FALSE)</f>
        <v>B(a)A</v>
      </c>
    </row>
    <row r="137" spans="1:31">
      <c r="A137" t="s">
        <v>128</v>
      </c>
      <c r="B137" t="s">
        <v>128</v>
      </c>
      <c r="C137" s="1" t="s">
        <v>134</v>
      </c>
      <c r="D137">
        <v>700</v>
      </c>
      <c r="E137" s="1" t="s">
        <v>22</v>
      </c>
      <c r="F137" t="s">
        <v>59</v>
      </c>
      <c r="G137" s="1" t="s">
        <v>46</v>
      </c>
      <c r="H137" t="s">
        <v>26</v>
      </c>
      <c r="I137" s="3" t="str">
        <f t="shared" si="31"/>
        <v>&lt; 1</v>
      </c>
      <c r="J137" s="3" t="str">
        <f t="shared" si="29"/>
        <v>&lt; 1</v>
      </c>
      <c r="K137" t="str">
        <f t="shared" si="32"/>
        <v>ng/sample</v>
      </c>
      <c r="L137" s="3" t="s">
        <v>26</v>
      </c>
      <c r="M137" s="3" t="s">
        <v>26</v>
      </c>
      <c r="N137" s="3" t="s">
        <v>26</v>
      </c>
      <c r="O137" s="1" t="s">
        <v>172</v>
      </c>
      <c r="P137" s="1" t="s">
        <v>174</v>
      </c>
      <c r="Q137" s="1" t="s">
        <v>175</v>
      </c>
      <c r="R137" t="b">
        <f>IF(COUNTIF(carcinogens!$A$2:$A$35,F137),TRUE,FALSE)</f>
        <v>1</v>
      </c>
      <c r="S137" t="b">
        <f t="shared" si="33"/>
        <v>1</v>
      </c>
      <c r="T137" t="b">
        <f t="shared" si="30"/>
        <v>1</v>
      </c>
      <c r="U137" s="3">
        <f t="shared" si="28"/>
        <v>0</v>
      </c>
      <c r="V137" s="3">
        <f t="shared" si="26"/>
        <v>0</v>
      </c>
      <c r="W137" s="3">
        <f t="shared" si="27"/>
        <v>0</v>
      </c>
      <c r="X137" s="3">
        <f t="shared" si="34"/>
        <v>0</v>
      </c>
      <c r="Y137" s="3">
        <v>0</v>
      </c>
      <c r="Z137" s="3">
        <f t="shared" si="35"/>
        <v>0</v>
      </c>
      <c r="AA137" s="3">
        <f t="shared" si="36"/>
        <v>0</v>
      </c>
      <c r="AB137" t="b">
        <f t="shared" si="37"/>
        <v>1</v>
      </c>
      <c r="AC137">
        <v>3</v>
      </c>
      <c r="AD137" t="str">
        <f>VLOOKUP(C137,'Feedstock source'!$A$1:$B$8,2,FALSE)</f>
        <v>sludge</v>
      </c>
      <c r="AE137" t="str">
        <f>VLOOKUP($F137,'PAHs abbreviations'!$A$2:$B$17,2,FALSE)</f>
        <v>B(a)P</v>
      </c>
    </row>
    <row r="138" spans="1:31">
      <c r="A138" t="s">
        <v>128</v>
      </c>
      <c r="B138" t="s">
        <v>128</v>
      </c>
      <c r="C138" s="1" t="s">
        <v>134</v>
      </c>
      <c r="D138">
        <v>700</v>
      </c>
      <c r="E138" s="1" t="s">
        <v>22</v>
      </c>
      <c r="F138" t="s">
        <v>57</v>
      </c>
      <c r="G138" s="1" t="s">
        <v>46</v>
      </c>
      <c r="H138" t="s">
        <v>26</v>
      </c>
      <c r="I138" s="3" t="str">
        <f t="shared" si="31"/>
        <v>&lt; 1</v>
      </c>
      <c r="J138" s="3" t="str">
        <f t="shared" si="29"/>
        <v>&lt; 1</v>
      </c>
      <c r="K138" t="str">
        <f t="shared" si="32"/>
        <v>ng/sample</v>
      </c>
      <c r="L138" s="3" t="s">
        <v>26</v>
      </c>
      <c r="M138" s="3" t="s">
        <v>26</v>
      </c>
      <c r="N138" s="3" t="s">
        <v>26</v>
      </c>
      <c r="O138" s="1" t="s">
        <v>172</v>
      </c>
      <c r="P138" s="1" t="s">
        <v>174</v>
      </c>
      <c r="Q138" s="1" t="s">
        <v>175</v>
      </c>
      <c r="R138" t="b">
        <f>IF(COUNTIF(carcinogens!$A$2:$A$35,F138),TRUE,FALSE)</f>
        <v>1</v>
      </c>
      <c r="S138" t="b">
        <f t="shared" si="33"/>
        <v>1</v>
      </c>
      <c r="T138" t="b">
        <f t="shared" si="30"/>
        <v>1</v>
      </c>
      <c r="U138" s="3">
        <f t="shared" si="28"/>
        <v>0</v>
      </c>
      <c r="V138" s="3">
        <f t="shared" si="26"/>
        <v>0</v>
      </c>
      <c r="W138" s="3">
        <f t="shared" si="27"/>
        <v>0</v>
      </c>
      <c r="X138" s="3">
        <f t="shared" si="34"/>
        <v>0</v>
      </c>
      <c r="Y138" s="3">
        <v>0</v>
      </c>
      <c r="Z138" s="3">
        <f t="shared" si="35"/>
        <v>0</v>
      </c>
      <c r="AA138" s="3">
        <f t="shared" si="36"/>
        <v>0</v>
      </c>
      <c r="AB138" t="b">
        <f t="shared" si="37"/>
        <v>1</v>
      </c>
      <c r="AC138">
        <v>3</v>
      </c>
      <c r="AD138" t="str">
        <f>VLOOKUP(C138,'Feedstock source'!$A$1:$B$8,2,FALSE)</f>
        <v>sludge</v>
      </c>
      <c r="AE138" t="str">
        <f>VLOOKUP($F138,'PAHs abbreviations'!$A$2:$B$17,2,FALSE)</f>
        <v>B(b)F</v>
      </c>
    </row>
    <row r="139" spans="1:31">
      <c r="A139" t="s">
        <v>128</v>
      </c>
      <c r="B139" t="s">
        <v>128</v>
      </c>
      <c r="C139" s="1" t="s">
        <v>134</v>
      </c>
      <c r="D139">
        <v>700</v>
      </c>
      <c r="E139" s="1" t="s">
        <v>22</v>
      </c>
      <c r="F139" t="s">
        <v>61</v>
      </c>
      <c r="G139" s="1" t="s">
        <v>46</v>
      </c>
      <c r="H139" t="s">
        <v>26</v>
      </c>
      <c r="I139" s="3" t="str">
        <f t="shared" si="31"/>
        <v>&lt; 1</v>
      </c>
      <c r="J139" s="3" t="str">
        <f t="shared" si="29"/>
        <v>&lt; 1</v>
      </c>
      <c r="K139" t="str">
        <f t="shared" si="32"/>
        <v>ng/sample</v>
      </c>
      <c r="L139" s="3" t="s">
        <v>26</v>
      </c>
      <c r="M139" s="3" t="s">
        <v>26</v>
      </c>
      <c r="N139" s="3" t="s">
        <v>26</v>
      </c>
      <c r="O139" s="1" t="s">
        <v>172</v>
      </c>
      <c r="P139" s="1" t="s">
        <v>174</v>
      </c>
      <c r="Q139" s="1" t="s">
        <v>175</v>
      </c>
      <c r="R139" t="b">
        <f>IF(COUNTIF(carcinogens!$A$2:$A$35,F139),TRUE,FALSE)</f>
        <v>1</v>
      </c>
      <c r="S139" t="b">
        <f t="shared" si="33"/>
        <v>1</v>
      </c>
      <c r="T139" t="b">
        <f t="shared" si="30"/>
        <v>1</v>
      </c>
      <c r="U139" s="3">
        <f t="shared" si="28"/>
        <v>0</v>
      </c>
      <c r="V139" s="3">
        <f t="shared" si="26"/>
        <v>0</v>
      </c>
      <c r="W139" s="3">
        <f t="shared" si="27"/>
        <v>0</v>
      </c>
      <c r="X139" s="3">
        <f t="shared" si="34"/>
        <v>0</v>
      </c>
      <c r="Y139" s="3">
        <v>0</v>
      </c>
      <c r="Z139" s="3">
        <f t="shared" si="35"/>
        <v>0</v>
      </c>
      <c r="AA139" s="3">
        <f t="shared" si="36"/>
        <v>0</v>
      </c>
      <c r="AB139" t="b">
        <f t="shared" si="37"/>
        <v>1</v>
      </c>
      <c r="AC139">
        <v>3</v>
      </c>
      <c r="AD139" t="str">
        <f>VLOOKUP(C139,'Feedstock source'!$A$1:$B$8,2,FALSE)</f>
        <v>sludge</v>
      </c>
      <c r="AE139" t="str">
        <f>VLOOKUP($F139,'PAHs abbreviations'!$A$2:$B$17,2,FALSE)</f>
        <v>B(ghi)P</v>
      </c>
    </row>
    <row r="140" spans="1:31">
      <c r="A140" t="s">
        <v>128</v>
      </c>
      <c r="B140" t="s">
        <v>128</v>
      </c>
      <c r="C140" s="1" t="s">
        <v>134</v>
      </c>
      <c r="D140">
        <v>700</v>
      </c>
      <c r="E140" s="1" t="s">
        <v>22</v>
      </c>
      <c r="F140" t="s">
        <v>58</v>
      </c>
      <c r="G140" s="1" t="s">
        <v>46</v>
      </c>
      <c r="H140" t="s">
        <v>26</v>
      </c>
      <c r="I140" s="3" t="str">
        <f t="shared" si="31"/>
        <v>&lt; 1</v>
      </c>
      <c r="J140" s="3" t="str">
        <f t="shared" si="29"/>
        <v>&lt; 1</v>
      </c>
      <c r="K140" t="str">
        <f t="shared" si="32"/>
        <v>ng/sample</v>
      </c>
      <c r="L140" s="3" t="s">
        <v>26</v>
      </c>
      <c r="M140" s="3" t="s">
        <v>26</v>
      </c>
      <c r="N140" s="3" t="s">
        <v>26</v>
      </c>
      <c r="O140" s="1" t="s">
        <v>172</v>
      </c>
      <c r="P140" s="1" t="s">
        <v>174</v>
      </c>
      <c r="Q140" s="1" t="s">
        <v>175</v>
      </c>
      <c r="R140" t="b">
        <f>IF(COUNTIF(carcinogens!$A$2:$A$35,F140),TRUE,FALSE)</f>
        <v>1</v>
      </c>
      <c r="S140" t="b">
        <f t="shared" si="33"/>
        <v>1</v>
      </c>
      <c r="T140" t="b">
        <f t="shared" si="30"/>
        <v>1</v>
      </c>
      <c r="U140" s="3">
        <f t="shared" si="28"/>
        <v>0</v>
      </c>
      <c r="V140" s="3">
        <f t="shared" si="26"/>
        <v>0</v>
      </c>
      <c r="W140" s="3">
        <f t="shared" si="27"/>
        <v>0</v>
      </c>
      <c r="X140" s="3">
        <f t="shared" si="34"/>
        <v>0</v>
      </c>
      <c r="Y140" s="3">
        <v>0</v>
      </c>
      <c r="Z140" s="3">
        <f t="shared" si="35"/>
        <v>0</v>
      </c>
      <c r="AA140" s="3">
        <f t="shared" si="36"/>
        <v>0</v>
      </c>
      <c r="AB140" t="b">
        <f t="shared" si="37"/>
        <v>1</v>
      </c>
      <c r="AC140">
        <v>3</v>
      </c>
      <c r="AD140" t="str">
        <f>VLOOKUP(C140,'Feedstock source'!$A$1:$B$8,2,FALSE)</f>
        <v>sludge</v>
      </c>
      <c r="AE140" t="str">
        <f>VLOOKUP($F140,'PAHs abbreviations'!$A$2:$B$17,2,FALSE)</f>
        <v>B(k)F</v>
      </c>
    </row>
    <row r="141" spans="1:31">
      <c r="A141" t="s">
        <v>128</v>
      </c>
      <c r="B141" t="s">
        <v>128</v>
      </c>
      <c r="C141" s="1" t="s">
        <v>134</v>
      </c>
      <c r="D141">
        <v>700</v>
      </c>
      <c r="E141" s="1" t="s">
        <v>22</v>
      </c>
      <c r="F141" t="s">
        <v>56</v>
      </c>
      <c r="G141" s="1" t="s">
        <v>46</v>
      </c>
      <c r="H141" t="s">
        <v>26</v>
      </c>
      <c r="I141" s="3" t="str">
        <f t="shared" si="31"/>
        <v>&lt; 1</v>
      </c>
      <c r="J141" s="3" t="str">
        <f t="shared" si="29"/>
        <v>&lt; 1</v>
      </c>
      <c r="K141" t="str">
        <f t="shared" si="32"/>
        <v>ng/sample</v>
      </c>
      <c r="L141" s="3" t="s">
        <v>26</v>
      </c>
      <c r="M141" s="3" t="s">
        <v>26</v>
      </c>
      <c r="N141" s="3" t="s">
        <v>26</v>
      </c>
      <c r="O141" s="1" t="s">
        <v>172</v>
      </c>
      <c r="P141" s="1" t="s">
        <v>174</v>
      </c>
      <c r="Q141" s="1" t="s">
        <v>175</v>
      </c>
      <c r="R141" t="b">
        <f>IF(COUNTIF(carcinogens!$A$2:$A$35,F141),TRUE,FALSE)</f>
        <v>1</v>
      </c>
      <c r="S141" t="b">
        <f t="shared" si="33"/>
        <v>1</v>
      </c>
      <c r="T141" t="b">
        <f t="shared" si="30"/>
        <v>1</v>
      </c>
      <c r="U141" s="3">
        <f t="shared" si="28"/>
        <v>0</v>
      </c>
      <c r="V141" s="3">
        <f t="shared" si="26"/>
        <v>0</v>
      </c>
      <c r="W141" s="3">
        <f t="shared" si="27"/>
        <v>0</v>
      </c>
      <c r="X141" s="3">
        <f t="shared" si="34"/>
        <v>0</v>
      </c>
      <c r="Y141" s="3">
        <v>0</v>
      </c>
      <c r="Z141" s="3">
        <f t="shared" si="35"/>
        <v>0</v>
      </c>
      <c r="AA141" s="3">
        <f t="shared" si="36"/>
        <v>0</v>
      </c>
      <c r="AB141" t="b">
        <f t="shared" si="37"/>
        <v>1</v>
      </c>
      <c r="AC141">
        <v>3</v>
      </c>
      <c r="AD141" t="str">
        <f>VLOOKUP(C141,'Feedstock source'!$A$1:$B$8,2,FALSE)</f>
        <v>sludge</v>
      </c>
      <c r="AE141" t="str">
        <f>VLOOKUP($F141,'PAHs abbreviations'!$A$2:$B$17,2,FALSE)</f>
        <v>Cry</v>
      </c>
    </row>
    <row r="142" spans="1:31">
      <c r="A142" t="s">
        <v>128</v>
      </c>
      <c r="B142" t="s">
        <v>128</v>
      </c>
      <c r="C142" s="1" t="s">
        <v>134</v>
      </c>
      <c r="D142">
        <v>700</v>
      </c>
      <c r="E142" s="1" t="s">
        <v>22</v>
      </c>
      <c r="F142" t="s">
        <v>62</v>
      </c>
      <c r="G142" s="1" t="s">
        <v>46</v>
      </c>
      <c r="H142" t="s">
        <v>26</v>
      </c>
      <c r="I142" s="3" t="str">
        <f t="shared" si="31"/>
        <v>&lt; 1</v>
      </c>
      <c r="J142" s="3" t="str">
        <f t="shared" si="29"/>
        <v>&lt; 1</v>
      </c>
      <c r="K142" t="str">
        <f t="shared" si="32"/>
        <v>ng/sample</v>
      </c>
      <c r="L142" s="3" t="s">
        <v>26</v>
      </c>
      <c r="M142" s="3" t="s">
        <v>26</v>
      </c>
      <c r="N142" s="3" t="s">
        <v>26</v>
      </c>
      <c r="O142" s="1" t="s">
        <v>172</v>
      </c>
      <c r="P142" s="1" t="s">
        <v>174</v>
      </c>
      <c r="Q142" s="1" t="s">
        <v>175</v>
      </c>
      <c r="R142" t="b">
        <f>IF(COUNTIF(carcinogens!$A$2:$A$35,F142),TRUE,FALSE)</f>
        <v>1</v>
      </c>
      <c r="S142" t="b">
        <f t="shared" si="33"/>
        <v>1</v>
      </c>
      <c r="T142" t="b">
        <f t="shared" si="30"/>
        <v>1</v>
      </c>
      <c r="U142" s="3">
        <f t="shared" si="28"/>
        <v>0</v>
      </c>
      <c r="V142" s="3">
        <f t="shared" si="26"/>
        <v>0</v>
      </c>
      <c r="W142" s="3">
        <f t="shared" si="27"/>
        <v>0</v>
      </c>
      <c r="X142" s="3">
        <f t="shared" si="34"/>
        <v>0</v>
      </c>
      <c r="Y142" s="3">
        <f>_xlfn.STDEV.S(U142:W142)</f>
        <v>0</v>
      </c>
      <c r="Z142" s="3">
        <f t="shared" si="35"/>
        <v>0</v>
      </c>
      <c r="AA142" s="3">
        <f t="shared" si="36"/>
        <v>0</v>
      </c>
      <c r="AB142" t="b">
        <f t="shared" si="37"/>
        <v>1</v>
      </c>
      <c r="AC142">
        <v>3</v>
      </c>
      <c r="AD142" t="str">
        <f>VLOOKUP(C142,'Feedstock source'!$A$1:$B$8,2,FALSE)</f>
        <v>sludge</v>
      </c>
      <c r="AE142" t="str">
        <f>VLOOKUP($F142,'PAHs abbreviations'!$A$2:$B$17,2,FALSE)</f>
        <v>DB(ah)A</v>
      </c>
    </row>
    <row r="143" spans="1:31">
      <c r="A143" t="s">
        <v>128</v>
      </c>
      <c r="B143" t="s">
        <v>128</v>
      </c>
      <c r="C143" s="1" t="s">
        <v>134</v>
      </c>
      <c r="D143">
        <v>700</v>
      </c>
      <c r="E143" s="1" t="s">
        <v>22</v>
      </c>
      <c r="F143" t="s">
        <v>53</v>
      </c>
      <c r="G143" s="1" t="s">
        <v>46</v>
      </c>
      <c r="H143" t="s">
        <v>28</v>
      </c>
      <c r="I143" s="3" t="str">
        <f t="shared" si="31"/>
        <v>&lt; 2</v>
      </c>
      <c r="J143" s="3" t="str">
        <f t="shared" si="29"/>
        <v>&lt; 2</v>
      </c>
      <c r="K143" t="str">
        <f t="shared" si="32"/>
        <v>ng/sample</v>
      </c>
      <c r="L143" s="3" t="s">
        <v>28</v>
      </c>
      <c r="M143" s="3" t="s">
        <v>28</v>
      </c>
      <c r="N143" s="3" t="s">
        <v>28</v>
      </c>
      <c r="O143" s="1" t="s">
        <v>172</v>
      </c>
      <c r="P143" s="1" t="s">
        <v>174</v>
      </c>
      <c r="Q143" s="1" t="s">
        <v>175</v>
      </c>
      <c r="R143" t="b">
        <f>IF(COUNTIF(carcinogens!$A$2:$A$35,F143),TRUE,FALSE)</f>
        <v>0</v>
      </c>
      <c r="S143" t="b">
        <f t="shared" si="33"/>
        <v>1</v>
      </c>
      <c r="T143" t="b">
        <f t="shared" si="30"/>
        <v>1</v>
      </c>
      <c r="U143" s="3">
        <f t="shared" si="28"/>
        <v>0</v>
      </c>
      <c r="V143" s="3">
        <f t="shared" si="26"/>
        <v>0</v>
      </c>
      <c r="W143" s="3">
        <f t="shared" si="27"/>
        <v>0</v>
      </c>
      <c r="X143" s="3">
        <f t="shared" si="34"/>
        <v>0</v>
      </c>
      <c r="Y143" s="3">
        <v>0</v>
      </c>
      <c r="Z143" s="3">
        <f t="shared" si="35"/>
        <v>0</v>
      </c>
      <c r="AA143" s="3">
        <f t="shared" si="36"/>
        <v>0</v>
      </c>
      <c r="AB143" t="b">
        <f t="shared" si="37"/>
        <v>1</v>
      </c>
      <c r="AC143">
        <v>3</v>
      </c>
      <c r="AD143" t="str">
        <f>VLOOKUP(C143,'Feedstock source'!$A$1:$B$8,2,FALSE)</f>
        <v>sludge</v>
      </c>
      <c r="AE143" t="str">
        <f>VLOOKUP($F143,'PAHs abbreviations'!$A$2:$B$17,2,FALSE)</f>
        <v>Flt</v>
      </c>
    </row>
    <row r="144" spans="1:31">
      <c r="A144" t="s">
        <v>128</v>
      </c>
      <c r="B144" t="s">
        <v>128</v>
      </c>
      <c r="C144" s="1" t="s">
        <v>134</v>
      </c>
      <c r="D144">
        <v>700</v>
      </c>
      <c r="E144" s="1" t="s">
        <v>22</v>
      </c>
      <c r="F144" t="s">
        <v>50</v>
      </c>
      <c r="G144" s="1" t="s">
        <v>46</v>
      </c>
      <c r="H144" t="s">
        <v>31</v>
      </c>
      <c r="I144" s="3" t="str">
        <f t="shared" si="31"/>
        <v>&lt; 3</v>
      </c>
      <c r="J144" s="3" t="str">
        <f t="shared" si="29"/>
        <v>&lt; 3</v>
      </c>
      <c r="K144" t="str">
        <f t="shared" si="32"/>
        <v>ng/sample</v>
      </c>
      <c r="L144" s="3" t="s">
        <v>28</v>
      </c>
      <c r="M144" s="3" t="s">
        <v>28</v>
      </c>
      <c r="N144" s="3" t="s">
        <v>28</v>
      </c>
      <c r="O144" s="1" t="s">
        <v>172</v>
      </c>
      <c r="P144" s="1" t="s">
        <v>174</v>
      </c>
      <c r="Q144" s="1" t="s">
        <v>175</v>
      </c>
      <c r="R144" t="b">
        <f>IF(COUNTIF(carcinogens!$A$2:$A$35,F144),TRUE,FALSE)</f>
        <v>0</v>
      </c>
      <c r="S144" t="b">
        <f t="shared" si="33"/>
        <v>1</v>
      </c>
      <c r="T144" t="b">
        <f t="shared" si="30"/>
        <v>1</v>
      </c>
      <c r="U144" s="3">
        <f t="shared" si="28"/>
        <v>0</v>
      </c>
      <c r="V144" s="3">
        <f t="shared" si="26"/>
        <v>0</v>
      </c>
      <c r="W144" s="3">
        <f t="shared" si="27"/>
        <v>0</v>
      </c>
      <c r="X144" s="3">
        <f t="shared" si="34"/>
        <v>0</v>
      </c>
      <c r="Y144" s="3">
        <v>0</v>
      </c>
      <c r="Z144" s="3">
        <f t="shared" si="35"/>
        <v>0</v>
      </c>
      <c r="AA144" s="3">
        <f t="shared" si="36"/>
        <v>0</v>
      </c>
      <c r="AB144" t="b">
        <f t="shared" si="37"/>
        <v>1</v>
      </c>
      <c r="AC144">
        <v>3</v>
      </c>
      <c r="AD144" t="str">
        <f>VLOOKUP(C144,'Feedstock source'!$A$1:$B$8,2,FALSE)</f>
        <v>sludge</v>
      </c>
      <c r="AE144" t="str">
        <f>VLOOKUP($F144,'PAHs abbreviations'!$A$2:$B$17,2,FALSE)</f>
        <v>Flu</v>
      </c>
    </row>
    <row r="145" spans="1:31">
      <c r="A145" t="s">
        <v>128</v>
      </c>
      <c r="B145" t="s">
        <v>128</v>
      </c>
      <c r="C145" s="1" t="s">
        <v>134</v>
      </c>
      <c r="D145">
        <v>700</v>
      </c>
      <c r="E145" s="1" t="s">
        <v>22</v>
      </c>
      <c r="F145" t="s">
        <v>60</v>
      </c>
      <c r="G145" s="1" t="s">
        <v>46</v>
      </c>
      <c r="H145" t="s">
        <v>26</v>
      </c>
      <c r="I145" s="3" t="str">
        <f t="shared" si="31"/>
        <v>&lt; 1</v>
      </c>
      <c r="J145" s="3" t="str">
        <f t="shared" si="29"/>
        <v>&lt; 1</v>
      </c>
      <c r="K145" t="str">
        <f t="shared" si="32"/>
        <v>ng/sample</v>
      </c>
      <c r="L145" s="3" t="s">
        <v>26</v>
      </c>
      <c r="M145" s="3" t="s">
        <v>26</v>
      </c>
      <c r="N145" s="3" t="s">
        <v>26</v>
      </c>
      <c r="O145" s="1" t="s">
        <v>172</v>
      </c>
      <c r="P145" s="1" t="s">
        <v>174</v>
      </c>
      <c r="Q145" s="1" t="s">
        <v>175</v>
      </c>
      <c r="R145" t="b">
        <f>IF(COUNTIF(carcinogens!$A$2:$A$35,F145),TRUE,FALSE)</f>
        <v>1</v>
      </c>
      <c r="S145" t="b">
        <f t="shared" si="33"/>
        <v>1</v>
      </c>
      <c r="T145" t="b">
        <f t="shared" si="30"/>
        <v>1</v>
      </c>
      <c r="U145" s="3">
        <f t="shared" si="28"/>
        <v>0</v>
      </c>
      <c r="V145" s="3">
        <f t="shared" si="26"/>
        <v>0</v>
      </c>
      <c r="W145" s="3">
        <f t="shared" si="27"/>
        <v>0</v>
      </c>
      <c r="X145" s="3">
        <f t="shared" si="34"/>
        <v>0</v>
      </c>
      <c r="Y145" s="3">
        <v>0</v>
      </c>
      <c r="Z145" s="3">
        <f t="shared" si="35"/>
        <v>0</v>
      </c>
      <c r="AA145" s="3">
        <f t="shared" si="36"/>
        <v>0</v>
      </c>
      <c r="AB145" t="b">
        <f t="shared" si="37"/>
        <v>1</v>
      </c>
      <c r="AC145">
        <v>3</v>
      </c>
      <c r="AD145" t="str">
        <f>VLOOKUP(C145,'Feedstock source'!$A$1:$B$8,2,FALSE)</f>
        <v>sludge</v>
      </c>
      <c r="AE145" t="str">
        <f>VLOOKUP($F145,'PAHs abbreviations'!$A$2:$B$17,2,FALSE)</f>
        <v>IP</v>
      </c>
    </row>
    <row r="146" spans="1:31">
      <c r="A146" t="s">
        <v>128</v>
      </c>
      <c r="B146" t="s">
        <v>128</v>
      </c>
      <c r="C146" s="1" t="s">
        <v>134</v>
      </c>
      <c r="D146">
        <v>700</v>
      </c>
      <c r="E146" s="1" t="s">
        <v>22</v>
      </c>
      <c r="F146" t="s">
        <v>47</v>
      </c>
      <c r="G146" s="1" t="s">
        <v>46</v>
      </c>
      <c r="H146" t="s">
        <v>34</v>
      </c>
      <c r="I146" s="3" t="str">
        <f t="shared" si="31"/>
        <v>&lt; 7</v>
      </c>
      <c r="J146" s="3" t="str">
        <f t="shared" si="29"/>
        <v>&lt; 7</v>
      </c>
      <c r="K146" t="str">
        <f t="shared" si="32"/>
        <v>ng/sample</v>
      </c>
      <c r="L146" s="3">
        <v>2.5</v>
      </c>
      <c r="M146" s="3">
        <v>7.3</v>
      </c>
      <c r="N146" s="3">
        <v>6</v>
      </c>
      <c r="O146" s="1" t="s">
        <v>172</v>
      </c>
      <c r="P146" s="1" t="s">
        <v>174</v>
      </c>
      <c r="Q146" s="1" t="s">
        <v>175</v>
      </c>
      <c r="R146" t="b">
        <f>IF(COUNTIF(carcinogens!$A$2:$A$35,F146),TRUE,FALSE)</f>
        <v>0</v>
      </c>
      <c r="S146" t="b">
        <f t="shared" si="33"/>
        <v>1</v>
      </c>
      <c r="T146" t="b">
        <f t="shared" si="30"/>
        <v>1</v>
      </c>
      <c r="U146" s="3">
        <f t="shared" si="28"/>
        <v>2.5</v>
      </c>
      <c r="V146" s="3">
        <f t="shared" si="26"/>
        <v>7.3</v>
      </c>
      <c r="W146" s="3">
        <f t="shared" si="27"/>
        <v>6</v>
      </c>
      <c r="X146" s="3">
        <f t="shared" si="34"/>
        <v>5.2666666666666666</v>
      </c>
      <c r="Y146" s="3">
        <v>0</v>
      </c>
      <c r="Z146" s="3">
        <f t="shared" si="35"/>
        <v>0</v>
      </c>
      <c r="AA146" s="3">
        <f t="shared" si="36"/>
        <v>0</v>
      </c>
      <c r="AB146" t="b">
        <f t="shared" si="37"/>
        <v>0</v>
      </c>
      <c r="AC146">
        <v>3</v>
      </c>
      <c r="AD146" t="str">
        <f>VLOOKUP(C146,'Feedstock source'!$A$1:$B$8,2,FALSE)</f>
        <v>sludge</v>
      </c>
      <c r="AE146" t="str">
        <f>VLOOKUP($F146,'PAHs abbreviations'!$A$2:$B$17,2,FALSE)</f>
        <v>Nap</v>
      </c>
    </row>
    <row r="147" spans="1:31">
      <c r="A147" t="s">
        <v>128</v>
      </c>
      <c r="B147" t="s">
        <v>128</v>
      </c>
      <c r="C147" s="1" t="s">
        <v>134</v>
      </c>
      <c r="D147">
        <v>700</v>
      </c>
      <c r="E147" s="1" t="s">
        <v>22</v>
      </c>
      <c r="F147" t="s">
        <v>51</v>
      </c>
      <c r="G147" s="1" t="s">
        <v>46</v>
      </c>
      <c r="H147" t="s">
        <v>29</v>
      </c>
      <c r="I147" s="3" t="str">
        <f t="shared" si="31"/>
        <v>&lt; 6</v>
      </c>
      <c r="J147" s="3" t="str">
        <f t="shared" si="29"/>
        <v>&lt; 6</v>
      </c>
      <c r="K147" t="str">
        <f t="shared" si="32"/>
        <v>ng/sample</v>
      </c>
      <c r="L147" s="3" t="s">
        <v>29</v>
      </c>
      <c r="M147" s="3" t="s">
        <v>30</v>
      </c>
      <c r="N147" s="3" t="s">
        <v>30</v>
      </c>
      <c r="O147" s="1" t="s">
        <v>172</v>
      </c>
      <c r="P147" s="1" t="s">
        <v>174</v>
      </c>
      <c r="Q147" s="1" t="s">
        <v>175</v>
      </c>
      <c r="R147" t="b">
        <f>IF(COUNTIF(carcinogens!$A$2:$A$35,F147),TRUE,FALSE)</f>
        <v>0</v>
      </c>
      <c r="S147" t="b">
        <f t="shared" si="33"/>
        <v>1</v>
      </c>
      <c r="T147" t="b">
        <f t="shared" si="30"/>
        <v>1</v>
      </c>
      <c r="U147" s="3">
        <f t="shared" si="28"/>
        <v>0</v>
      </c>
      <c r="V147" s="3">
        <f t="shared" si="26"/>
        <v>0</v>
      </c>
      <c r="W147" s="3">
        <f t="shared" si="27"/>
        <v>0</v>
      </c>
      <c r="X147" s="3">
        <f t="shared" si="34"/>
        <v>0</v>
      </c>
      <c r="Y147" s="3">
        <v>0</v>
      </c>
      <c r="Z147" s="3">
        <f t="shared" si="35"/>
        <v>0</v>
      </c>
      <c r="AA147" s="3">
        <f t="shared" si="36"/>
        <v>0</v>
      </c>
      <c r="AB147" t="b">
        <f t="shared" si="37"/>
        <v>1</v>
      </c>
      <c r="AC147">
        <v>3</v>
      </c>
      <c r="AD147" t="str">
        <f>VLOOKUP(C147,'Feedstock source'!$A$1:$B$8,2,FALSE)</f>
        <v>sludge</v>
      </c>
      <c r="AE147" t="str">
        <f>VLOOKUP($F147,'PAHs abbreviations'!$A$2:$B$17,2,FALSE)</f>
        <v>Phen</v>
      </c>
    </row>
    <row r="148" spans="1:31">
      <c r="A148" t="s">
        <v>128</v>
      </c>
      <c r="B148" t="s">
        <v>128</v>
      </c>
      <c r="C148" s="1" t="s">
        <v>134</v>
      </c>
      <c r="D148">
        <v>700</v>
      </c>
      <c r="E148" s="1" t="s">
        <v>22</v>
      </c>
      <c r="F148" t="s">
        <v>54</v>
      </c>
      <c r="G148" s="1" t="s">
        <v>46</v>
      </c>
      <c r="H148" t="s">
        <v>28</v>
      </c>
      <c r="I148" s="3" t="str">
        <f t="shared" si="31"/>
        <v>&lt; 2</v>
      </c>
      <c r="J148" s="3" t="str">
        <f t="shared" ref="J148:J179" si="38">I148</f>
        <v>&lt; 2</v>
      </c>
      <c r="K148" t="str">
        <f t="shared" si="32"/>
        <v>ng/sample</v>
      </c>
      <c r="L148" s="3" t="s">
        <v>28</v>
      </c>
      <c r="M148" s="3" t="s">
        <v>28</v>
      </c>
      <c r="N148" s="3" t="s">
        <v>28</v>
      </c>
      <c r="O148" s="1" t="s">
        <v>172</v>
      </c>
      <c r="P148" s="1" t="s">
        <v>174</v>
      </c>
      <c r="Q148" s="1" t="s">
        <v>175</v>
      </c>
      <c r="R148" t="b">
        <f>IF(COUNTIF(carcinogens!$A$2:$A$35,F148),TRUE,FALSE)</f>
        <v>0</v>
      </c>
      <c r="S148" t="b">
        <f t="shared" si="33"/>
        <v>1</v>
      </c>
      <c r="T148" t="b">
        <f t="shared" ref="T148:T165" si="39">IF(ISNUMBER(I148),FALSE,TRUE)</f>
        <v>1</v>
      </c>
      <c r="U148" s="3">
        <f t="shared" si="28"/>
        <v>0</v>
      </c>
      <c r="V148" s="3">
        <f t="shared" si="26"/>
        <v>0</v>
      </c>
      <c r="W148" s="3">
        <f t="shared" si="27"/>
        <v>0</v>
      </c>
      <c r="X148" s="3">
        <f t="shared" si="34"/>
        <v>0</v>
      </c>
      <c r="Y148" s="3">
        <v>0</v>
      </c>
      <c r="Z148" s="3">
        <f t="shared" si="35"/>
        <v>0</v>
      </c>
      <c r="AA148" s="3">
        <f t="shared" si="36"/>
        <v>0</v>
      </c>
      <c r="AB148" t="b">
        <f t="shared" si="37"/>
        <v>1</v>
      </c>
      <c r="AC148">
        <v>3</v>
      </c>
      <c r="AD148" t="str">
        <f>VLOOKUP(C148,'Feedstock source'!$A$1:$B$8,2,FALSE)</f>
        <v>sludge</v>
      </c>
      <c r="AE148" t="str">
        <f>VLOOKUP($F148,'PAHs abbreviations'!$A$2:$B$17,2,FALSE)</f>
        <v>Pyr</v>
      </c>
    </row>
    <row r="149" spans="1:31">
      <c r="A149" t="s">
        <v>130</v>
      </c>
      <c r="B149" t="s">
        <v>130</v>
      </c>
      <c r="C149" s="1" t="s">
        <v>135</v>
      </c>
      <c r="D149">
        <v>500</v>
      </c>
      <c r="E149" s="1" t="s">
        <v>22</v>
      </c>
      <c r="F149" t="s">
        <v>83</v>
      </c>
      <c r="G149" s="1" t="s">
        <v>76</v>
      </c>
      <c r="H149" t="s">
        <v>148</v>
      </c>
      <c r="I149" s="3" t="str">
        <f t="shared" si="31"/>
        <v>&lt; 2.5</v>
      </c>
      <c r="J149" s="3" t="str">
        <f t="shared" si="38"/>
        <v>&lt; 2.5</v>
      </c>
      <c r="K149" t="str">
        <f t="shared" si="32"/>
        <v>pg/sample</v>
      </c>
      <c r="L149" s="3" t="s">
        <v>148</v>
      </c>
      <c r="O149" s="1" t="s">
        <v>172</v>
      </c>
      <c r="P149" s="1" t="s">
        <v>174</v>
      </c>
      <c r="Q149" s="1" t="s">
        <v>175</v>
      </c>
      <c r="R149" t="b">
        <f>IF(COUNTIF(carcinogens!$A$2:$A$35,F149),TRUE,FALSE)</f>
        <v>1</v>
      </c>
      <c r="S149" t="b">
        <f t="shared" si="33"/>
        <v>1</v>
      </c>
      <c r="T149" t="b">
        <f t="shared" si="39"/>
        <v>1</v>
      </c>
      <c r="U149" s="3">
        <f t="shared" si="28"/>
        <v>0</v>
      </c>
      <c r="X149" s="3">
        <f t="shared" si="34"/>
        <v>0</v>
      </c>
      <c r="Y149" s="3">
        <v>0</v>
      </c>
      <c r="Z149" s="3">
        <f t="shared" si="35"/>
        <v>0</v>
      </c>
      <c r="AA149" s="3">
        <f t="shared" si="36"/>
        <v>0</v>
      </c>
      <c r="AB149" t="b">
        <f t="shared" si="37"/>
        <v>1</v>
      </c>
      <c r="AC149">
        <v>1</v>
      </c>
      <c r="AD149" t="str">
        <f>VLOOKUP(C149,'Feedstock source'!$A$1:$B$8,2,FALSE)</f>
        <v>sludge</v>
      </c>
      <c r="AE149" t="e">
        <f>VLOOKUP($F149,'PAHs abbreviations'!$A$2:$B$17,2,FALSE)</f>
        <v>#N/A</v>
      </c>
    </row>
    <row r="150" spans="1:31">
      <c r="A150" t="s">
        <v>130</v>
      </c>
      <c r="B150" t="s">
        <v>130</v>
      </c>
      <c r="C150" s="1" t="s">
        <v>135</v>
      </c>
      <c r="D150">
        <v>500</v>
      </c>
      <c r="E150" s="1" t="s">
        <v>22</v>
      </c>
      <c r="F150" t="s">
        <v>92</v>
      </c>
      <c r="G150" s="1" t="s">
        <v>76</v>
      </c>
      <c r="H150">
        <v>6.7</v>
      </c>
      <c r="I150" s="3">
        <f t="shared" si="31"/>
        <v>13.4</v>
      </c>
      <c r="J150" s="3">
        <f t="shared" si="38"/>
        <v>13.4</v>
      </c>
      <c r="K150" t="str">
        <f t="shared" si="32"/>
        <v>pg/sample</v>
      </c>
      <c r="L150" s="3" t="s">
        <v>150</v>
      </c>
      <c r="O150" s="1" t="s">
        <v>172</v>
      </c>
      <c r="P150" s="1" t="s">
        <v>174</v>
      </c>
      <c r="Q150" s="1" t="s">
        <v>175</v>
      </c>
      <c r="R150" t="b">
        <f>IF(COUNTIF(carcinogens!$A$2:$A$35,F150),TRUE,FALSE)</f>
        <v>1</v>
      </c>
      <c r="S150" t="b">
        <f t="shared" si="33"/>
        <v>0</v>
      </c>
      <c r="T150" t="b">
        <f t="shared" si="39"/>
        <v>0</v>
      </c>
      <c r="U150" s="3">
        <f t="shared" si="28"/>
        <v>0</v>
      </c>
      <c r="X150" s="3">
        <f t="shared" si="34"/>
        <v>0</v>
      </c>
      <c r="Y150" s="3">
        <v>0</v>
      </c>
      <c r="Z150" s="3">
        <f t="shared" si="35"/>
        <v>13.4</v>
      </c>
      <c r="AA150" s="3">
        <f t="shared" si="36"/>
        <v>1.34E-2</v>
      </c>
      <c r="AB150" t="b">
        <f t="shared" si="37"/>
        <v>1</v>
      </c>
      <c r="AC150">
        <v>1</v>
      </c>
      <c r="AD150" t="str">
        <f>VLOOKUP(C150,'Feedstock source'!$A$1:$B$8,2,FALSE)</f>
        <v>sludge</v>
      </c>
      <c r="AE150" t="e">
        <f>VLOOKUP($F150,'PAHs abbreviations'!$A$2:$B$17,2,FALSE)</f>
        <v>#N/A</v>
      </c>
    </row>
    <row r="151" spans="1:31">
      <c r="A151" t="s">
        <v>130</v>
      </c>
      <c r="B151" t="s">
        <v>130</v>
      </c>
      <c r="C151" s="1" t="s">
        <v>135</v>
      </c>
      <c r="D151">
        <v>500</v>
      </c>
      <c r="E151" s="1" t="s">
        <v>22</v>
      </c>
      <c r="F151" t="s">
        <v>93</v>
      </c>
      <c r="G151" s="1" t="s">
        <v>76</v>
      </c>
      <c r="H151">
        <v>1.6</v>
      </c>
      <c r="I151" s="3">
        <f t="shared" si="31"/>
        <v>3.2</v>
      </c>
      <c r="J151" s="3">
        <f t="shared" si="38"/>
        <v>3.2</v>
      </c>
      <c r="K151" t="str">
        <f t="shared" si="32"/>
        <v>pg/sample</v>
      </c>
      <c r="L151" s="3" t="s">
        <v>150</v>
      </c>
      <c r="O151" s="1" t="s">
        <v>172</v>
      </c>
      <c r="P151" s="1" t="s">
        <v>174</v>
      </c>
      <c r="Q151" s="1" t="s">
        <v>175</v>
      </c>
      <c r="R151" t="b">
        <f>IF(COUNTIF(carcinogens!$A$2:$A$35,F151),TRUE,FALSE)</f>
        <v>1</v>
      </c>
      <c r="S151" t="b">
        <f t="shared" si="33"/>
        <v>0</v>
      </c>
      <c r="T151" t="b">
        <f t="shared" si="39"/>
        <v>0</v>
      </c>
      <c r="U151" s="3">
        <f t="shared" si="28"/>
        <v>0</v>
      </c>
      <c r="X151" s="3">
        <f t="shared" si="34"/>
        <v>0</v>
      </c>
      <c r="Y151" s="3">
        <v>0</v>
      </c>
      <c r="Z151" s="3">
        <f t="shared" si="35"/>
        <v>3.2</v>
      </c>
      <c r="AA151" s="3">
        <f t="shared" si="36"/>
        <v>3.2000000000000002E-3</v>
      </c>
      <c r="AB151" t="b">
        <f t="shared" si="37"/>
        <v>1</v>
      </c>
      <c r="AC151">
        <v>1</v>
      </c>
      <c r="AD151" t="str">
        <f>VLOOKUP(C151,'Feedstock source'!$A$1:$B$8,2,FALSE)</f>
        <v>sludge</v>
      </c>
      <c r="AE151" t="e">
        <f>VLOOKUP($F151,'PAHs abbreviations'!$A$2:$B$17,2,FALSE)</f>
        <v>#N/A</v>
      </c>
    </row>
    <row r="152" spans="1:31">
      <c r="A152" t="s">
        <v>130</v>
      </c>
      <c r="B152" t="s">
        <v>130</v>
      </c>
      <c r="C152" s="1" t="s">
        <v>135</v>
      </c>
      <c r="D152">
        <v>500</v>
      </c>
      <c r="E152" s="1" t="s">
        <v>22</v>
      </c>
      <c r="F152" t="s">
        <v>80</v>
      </c>
      <c r="G152" s="1" t="s">
        <v>76</v>
      </c>
      <c r="H152" t="s">
        <v>99</v>
      </c>
      <c r="I152" s="3" t="str">
        <f t="shared" si="31"/>
        <v>&lt; 0.5</v>
      </c>
      <c r="J152" s="3" t="str">
        <f t="shared" si="38"/>
        <v>&lt; 0.5</v>
      </c>
      <c r="K152" t="str">
        <f t="shared" si="32"/>
        <v>pg/sample</v>
      </c>
      <c r="L152" s="3" t="s">
        <v>99</v>
      </c>
      <c r="O152" s="1" t="s">
        <v>172</v>
      </c>
      <c r="P152" s="1" t="s">
        <v>174</v>
      </c>
      <c r="Q152" s="1" t="s">
        <v>175</v>
      </c>
      <c r="R152" t="b">
        <f>IF(COUNTIF(carcinogens!$A$2:$A$35,F152),TRUE,FALSE)</f>
        <v>1</v>
      </c>
      <c r="S152" t="b">
        <f t="shared" si="33"/>
        <v>1</v>
      </c>
      <c r="T152" t="b">
        <f t="shared" si="39"/>
        <v>1</v>
      </c>
      <c r="U152" s="3">
        <f t="shared" si="28"/>
        <v>0</v>
      </c>
      <c r="X152" s="3">
        <f t="shared" si="34"/>
        <v>0</v>
      </c>
      <c r="Y152" s="3">
        <v>0</v>
      </c>
      <c r="Z152" s="3">
        <f t="shared" si="35"/>
        <v>0</v>
      </c>
      <c r="AA152" s="3">
        <f t="shared" si="36"/>
        <v>0</v>
      </c>
      <c r="AB152" t="b">
        <f t="shared" si="37"/>
        <v>1</v>
      </c>
      <c r="AC152">
        <v>1</v>
      </c>
      <c r="AD152" t="str">
        <f>VLOOKUP(C152,'Feedstock source'!$A$1:$B$8,2,FALSE)</f>
        <v>sludge</v>
      </c>
      <c r="AE152" t="e">
        <f>VLOOKUP($F152,'PAHs abbreviations'!$A$2:$B$17,2,FALSE)</f>
        <v>#N/A</v>
      </c>
    </row>
    <row r="153" spans="1:31">
      <c r="A153" t="s">
        <v>130</v>
      </c>
      <c r="B153" t="s">
        <v>130</v>
      </c>
      <c r="C153" s="1" t="s">
        <v>135</v>
      </c>
      <c r="D153">
        <v>500</v>
      </c>
      <c r="E153" s="1" t="s">
        <v>22</v>
      </c>
      <c r="F153" t="s">
        <v>88</v>
      </c>
      <c r="G153" s="1" t="s">
        <v>76</v>
      </c>
      <c r="H153">
        <v>3.8</v>
      </c>
      <c r="I153" s="3">
        <f t="shared" si="31"/>
        <v>7.6</v>
      </c>
      <c r="J153" s="3">
        <f t="shared" si="38"/>
        <v>7.6</v>
      </c>
      <c r="K153" t="str">
        <f t="shared" si="32"/>
        <v>pg/sample</v>
      </c>
      <c r="L153" s="3" t="s">
        <v>99</v>
      </c>
      <c r="O153" s="1" t="s">
        <v>172</v>
      </c>
      <c r="P153" s="1" t="s">
        <v>174</v>
      </c>
      <c r="Q153" s="1" t="s">
        <v>175</v>
      </c>
      <c r="R153" t="b">
        <f>IF(COUNTIF(carcinogens!$A$2:$A$35,F153),TRUE,FALSE)</f>
        <v>1</v>
      </c>
      <c r="S153" t="b">
        <f t="shared" si="33"/>
        <v>0</v>
      </c>
      <c r="T153" t="b">
        <f t="shared" si="39"/>
        <v>0</v>
      </c>
      <c r="U153" s="3">
        <f t="shared" si="28"/>
        <v>0</v>
      </c>
      <c r="X153" s="3">
        <f t="shared" si="34"/>
        <v>0</v>
      </c>
      <c r="Y153" s="3">
        <v>0</v>
      </c>
      <c r="Z153" s="3">
        <f t="shared" si="35"/>
        <v>7.6</v>
      </c>
      <c r="AA153" s="3">
        <f t="shared" si="36"/>
        <v>7.6E-3</v>
      </c>
      <c r="AB153" t="b">
        <f t="shared" si="37"/>
        <v>1</v>
      </c>
      <c r="AC153">
        <v>1</v>
      </c>
      <c r="AD153" t="str">
        <f>VLOOKUP(C153,'Feedstock source'!$A$1:$B$8,2,FALSE)</f>
        <v>sludge</v>
      </c>
      <c r="AE153" t="e">
        <f>VLOOKUP($F153,'PAHs abbreviations'!$A$2:$B$17,2,FALSE)</f>
        <v>#N/A</v>
      </c>
    </row>
    <row r="154" spans="1:31">
      <c r="A154" t="s">
        <v>130</v>
      </c>
      <c r="B154" t="s">
        <v>130</v>
      </c>
      <c r="C154" s="1" t="s">
        <v>135</v>
      </c>
      <c r="D154">
        <v>500</v>
      </c>
      <c r="E154" s="1" t="s">
        <v>22</v>
      </c>
      <c r="F154" t="s">
        <v>81</v>
      </c>
      <c r="G154" s="1" t="s">
        <v>76</v>
      </c>
      <c r="H154" t="s">
        <v>99</v>
      </c>
      <c r="I154" s="3" t="str">
        <f t="shared" si="31"/>
        <v>&lt; 0.5</v>
      </c>
      <c r="J154" s="3" t="str">
        <f t="shared" si="38"/>
        <v>&lt; 0.5</v>
      </c>
      <c r="K154" t="str">
        <f t="shared" si="32"/>
        <v>pg/sample</v>
      </c>
      <c r="L154" s="3" t="s">
        <v>99</v>
      </c>
      <c r="O154" s="1" t="s">
        <v>172</v>
      </c>
      <c r="P154" s="1" t="s">
        <v>174</v>
      </c>
      <c r="Q154" s="1" t="s">
        <v>175</v>
      </c>
      <c r="R154" t="b">
        <f>IF(COUNTIF(carcinogens!$A$2:$A$35,F154),TRUE,FALSE)</f>
        <v>1</v>
      </c>
      <c r="S154" t="b">
        <f t="shared" si="33"/>
        <v>1</v>
      </c>
      <c r="T154" t="b">
        <f t="shared" si="39"/>
        <v>1</v>
      </c>
      <c r="U154" s="3">
        <f t="shared" si="28"/>
        <v>0</v>
      </c>
      <c r="X154" s="3">
        <f t="shared" si="34"/>
        <v>0</v>
      </c>
      <c r="Y154" s="3">
        <v>0</v>
      </c>
      <c r="Z154" s="3">
        <f t="shared" si="35"/>
        <v>0</v>
      </c>
      <c r="AA154" s="3">
        <f t="shared" si="36"/>
        <v>0</v>
      </c>
      <c r="AB154" t="b">
        <f t="shared" si="37"/>
        <v>1</v>
      </c>
      <c r="AC154">
        <v>1</v>
      </c>
      <c r="AD154" t="str">
        <f>VLOOKUP(C154,'Feedstock source'!$A$1:$B$8,2,FALSE)</f>
        <v>sludge</v>
      </c>
      <c r="AE154" t="e">
        <f>VLOOKUP($F154,'PAHs abbreviations'!$A$2:$B$17,2,FALSE)</f>
        <v>#N/A</v>
      </c>
    </row>
    <row r="155" spans="1:31">
      <c r="A155" t="s">
        <v>130</v>
      </c>
      <c r="B155" t="s">
        <v>130</v>
      </c>
      <c r="C155" s="1" t="s">
        <v>135</v>
      </c>
      <c r="D155">
        <v>500</v>
      </c>
      <c r="E155" s="1" t="s">
        <v>22</v>
      </c>
      <c r="F155" t="s">
        <v>89</v>
      </c>
      <c r="G155" s="1" t="s">
        <v>76</v>
      </c>
      <c r="H155">
        <v>1.5</v>
      </c>
      <c r="I155" s="3">
        <f t="shared" si="31"/>
        <v>3</v>
      </c>
      <c r="J155" s="3">
        <f t="shared" si="38"/>
        <v>3</v>
      </c>
      <c r="K155" t="str">
        <f t="shared" si="32"/>
        <v>pg/sample</v>
      </c>
      <c r="L155" s="3" t="s">
        <v>99</v>
      </c>
      <c r="O155" s="1" t="s">
        <v>172</v>
      </c>
      <c r="P155" s="1" t="s">
        <v>174</v>
      </c>
      <c r="Q155" s="1" t="s">
        <v>175</v>
      </c>
      <c r="R155" t="b">
        <f>IF(COUNTIF(carcinogens!$A$2:$A$35,F155),TRUE,FALSE)</f>
        <v>1</v>
      </c>
      <c r="S155" t="b">
        <f t="shared" si="33"/>
        <v>0</v>
      </c>
      <c r="T155" t="b">
        <f t="shared" si="39"/>
        <v>0</v>
      </c>
      <c r="U155" s="3">
        <f t="shared" si="28"/>
        <v>0</v>
      </c>
      <c r="X155" s="3">
        <f t="shared" si="34"/>
        <v>0</v>
      </c>
      <c r="Y155" s="3">
        <v>0</v>
      </c>
      <c r="Z155" s="3">
        <f t="shared" si="35"/>
        <v>3</v>
      </c>
      <c r="AA155" s="3">
        <f t="shared" si="36"/>
        <v>3.0000000000000001E-3</v>
      </c>
      <c r="AB155" t="b">
        <f t="shared" si="37"/>
        <v>1</v>
      </c>
      <c r="AC155">
        <v>1</v>
      </c>
      <c r="AD155" t="str">
        <f>VLOOKUP(C155,'Feedstock source'!$A$1:$B$8,2,FALSE)</f>
        <v>sludge</v>
      </c>
      <c r="AE155" t="e">
        <f>VLOOKUP($F155,'PAHs abbreviations'!$A$2:$B$17,2,FALSE)</f>
        <v>#N/A</v>
      </c>
    </row>
    <row r="156" spans="1:31">
      <c r="A156" t="s">
        <v>130</v>
      </c>
      <c r="B156" t="s">
        <v>130</v>
      </c>
      <c r="C156" s="1" t="s">
        <v>135</v>
      </c>
      <c r="D156">
        <v>500</v>
      </c>
      <c r="E156" s="1" t="s">
        <v>22</v>
      </c>
      <c r="F156" t="s">
        <v>82</v>
      </c>
      <c r="G156" s="1" t="s">
        <v>76</v>
      </c>
      <c r="H156" t="s">
        <v>99</v>
      </c>
      <c r="I156" s="3" t="str">
        <f t="shared" si="31"/>
        <v>&lt; 0.5</v>
      </c>
      <c r="J156" s="3" t="str">
        <f t="shared" si="38"/>
        <v>&lt; 0.5</v>
      </c>
      <c r="K156" t="str">
        <f t="shared" si="32"/>
        <v>pg/sample</v>
      </c>
      <c r="L156" s="3" t="s">
        <v>99</v>
      </c>
      <c r="O156" s="1" t="s">
        <v>172</v>
      </c>
      <c r="P156" s="1" t="s">
        <v>174</v>
      </c>
      <c r="Q156" s="1" t="s">
        <v>175</v>
      </c>
      <c r="R156" t="b">
        <f>IF(COUNTIF(carcinogens!$A$2:$A$35,F156),TRUE,FALSE)</f>
        <v>1</v>
      </c>
      <c r="S156" t="b">
        <f t="shared" si="33"/>
        <v>1</v>
      </c>
      <c r="T156" t="b">
        <f t="shared" si="39"/>
        <v>1</v>
      </c>
      <c r="U156" s="3">
        <f t="shared" si="28"/>
        <v>0</v>
      </c>
      <c r="X156" s="3">
        <f t="shared" si="34"/>
        <v>0</v>
      </c>
      <c r="Y156" s="3">
        <v>0</v>
      </c>
      <c r="Z156" s="3">
        <f t="shared" si="35"/>
        <v>0</v>
      </c>
      <c r="AA156" s="3">
        <f t="shared" si="36"/>
        <v>0</v>
      </c>
      <c r="AB156" t="b">
        <f t="shared" si="37"/>
        <v>1</v>
      </c>
      <c r="AC156">
        <v>1</v>
      </c>
      <c r="AD156" t="str">
        <f>VLOOKUP(C156,'Feedstock source'!$A$1:$B$8,2,FALSE)</f>
        <v>sludge</v>
      </c>
      <c r="AE156" t="e">
        <f>VLOOKUP($F156,'PAHs abbreviations'!$A$2:$B$17,2,FALSE)</f>
        <v>#N/A</v>
      </c>
    </row>
    <row r="157" spans="1:31">
      <c r="A157" t="s">
        <v>130</v>
      </c>
      <c r="B157" t="s">
        <v>130</v>
      </c>
      <c r="C157" s="1" t="s">
        <v>135</v>
      </c>
      <c r="D157">
        <v>500</v>
      </c>
      <c r="E157" s="1" t="s">
        <v>22</v>
      </c>
      <c r="F157" t="s">
        <v>90</v>
      </c>
      <c r="G157" s="1" t="s">
        <v>76</v>
      </c>
      <c r="H157">
        <v>0.8</v>
      </c>
      <c r="I157" s="3">
        <f t="shared" si="31"/>
        <v>1.6</v>
      </c>
      <c r="J157" s="3">
        <f t="shared" si="38"/>
        <v>1.6</v>
      </c>
      <c r="K157" t="str">
        <f t="shared" si="32"/>
        <v>pg/sample</v>
      </c>
      <c r="L157" s="3" t="s">
        <v>99</v>
      </c>
      <c r="O157" s="1" t="s">
        <v>172</v>
      </c>
      <c r="P157" s="1" t="s">
        <v>174</v>
      </c>
      <c r="Q157" s="1" t="s">
        <v>175</v>
      </c>
      <c r="R157" t="b">
        <f>IF(COUNTIF(carcinogens!$A$2:$A$35,F157),TRUE,FALSE)</f>
        <v>1</v>
      </c>
      <c r="S157" t="b">
        <f t="shared" si="33"/>
        <v>0</v>
      </c>
      <c r="T157" t="b">
        <f t="shared" si="39"/>
        <v>0</v>
      </c>
      <c r="U157" s="3">
        <f t="shared" si="28"/>
        <v>0</v>
      </c>
      <c r="X157" s="3">
        <f t="shared" si="34"/>
        <v>0</v>
      </c>
      <c r="Y157" s="3">
        <v>0</v>
      </c>
      <c r="Z157" s="3">
        <f t="shared" si="35"/>
        <v>1.6</v>
      </c>
      <c r="AA157" s="3">
        <f t="shared" si="36"/>
        <v>1.6000000000000001E-3</v>
      </c>
      <c r="AB157" t="b">
        <f t="shared" si="37"/>
        <v>1</v>
      </c>
      <c r="AC157">
        <v>1</v>
      </c>
      <c r="AD157" t="str">
        <f>VLOOKUP(C157,'Feedstock source'!$A$1:$B$8,2,FALSE)</f>
        <v>sludge</v>
      </c>
      <c r="AE157" t="e">
        <f>VLOOKUP($F157,'PAHs abbreviations'!$A$2:$B$17,2,FALSE)</f>
        <v>#N/A</v>
      </c>
    </row>
    <row r="158" spans="1:31">
      <c r="A158" t="s">
        <v>130</v>
      </c>
      <c r="B158" t="s">
        <v>130</v>
      </c>
      <c r="C158" s="1" t="s">
        <v>135</v>
      </c>
      <c r="D158">
        <v>500</v>
      </c>
      <c r="E158" s="1" t="s">
        <v>22</v>
      </c>
      <c r="F158" t="s">
        <v>79</v>
      </c>
      <c r="G158" s="1" t="s">
        <v>76</v>
      </c>
      <c r="H158" t="s">
        <v>99</v>
      </c>
      <c r="I158" s="3" t="str">
        <f t="shared" si="31"/>
        <v>&lt; 0.5</v>
      </c>
      <c r="J158" s="3" t="str">
        <f t="shared" si="38"/>
        <v>&lt; 0.5</v>
      </c>
      <c r="K158" t="str">
        <f t="shared" si="32"/>
        <v>pg/sample</v>
      </c>
      <c r="L158" s="3" t="s">
        <v>99</v>
      </c>
      <c r="O158" s="1" t="s">
        <v>172</v>
      </c>
      <c r="P158" s="1" t="s">
        <v>174</v>
      </c>
      <c r="Q158" s="1" t="s">
        <v>175</v>
      </c>
      <c r="R158" t="b">
        <f>IF(COUNTIF(carcinogens!$A$2:$A$35,F158),TRUE,FALSE)</f>
        <v>1</v>
      </c>
      <c r="S158" t="b">
        <f t="shared" si="33"/>
        <v>1</v>
      </c>
      <c r="T158" t="b">
        <f t="shared" si="39"/>
        <v>1</v>
      </c>
      <c r="U158" s="3">
        <f t="shared" si="28"/>
        <v>0</v>
      </c>
      <c r="X158" s="3">
        <f t="shared" si="34"/>
        <v>0</v>
      </c>
      <c r="Y158" s="3">
        <v>0</v>
      </c>
      <c r="Z158" s="3">
        <f t="shared" si="35"/>
        <v>0</v>
      </c>
      <c r="AA158" s="3">
        <f t="shared" si="36"/>
        <v>0</v>
      </c>
      <c r="AB158" t="b">
        <f t="shared" si="37"/>
        <v>1</v>
      </c>
      <c r="AC158">
        <v>1</v>
      </c>
      <c r="AD158" t="str">
        <f>VLOOKUP(C158,'Feedstock source'!$A$1:$B$8,2,FALSE)</f>
        <v>sludge</v>
      </c>
      <c r="AE158" t="e">
        <f>VLOOKUP($F158,'PAHs abbreviations'!$A$2:$B$17,2,FALSE)</f>
        <v>#N/A</v>
      </c>
    </row>
    <row r="159" spans="1:31">
      <c r="A159" t="s">
        <v>130</v>
      </c>
      <c r="B159" t="s">
        <v>130</v>
      </c>
      <c r="C159" s="1" t="s">
        <v>135</v>
      </c>
      <c r="D159">
        <v>500</v>
      </c>
      <c r="E159" s="1" t="s">
        <v>22</v>
      </c>
      <c r="F159" t="s">
        <v>86</v>
      </c>
      <c r="G159" s="1" t="s">
        <v>76</v>
      </c>
      <c r="H159">
        <v>2.4</v>
      </c>
      <c r="I159" s="3">
        <f t="shared" si="31"/>
        <v>4.8</v>
      </c>
      <c r="J159" s="3">
        <f t="shared" si="38"/>
        <v>4.8</v>
      </c>
      <c r="K159" t="str">
        <f t="shared" si="32"/>
        <v>pg/sample</v>
      </c>
      <c r="L159" s="3" t="s">
        <v>99</v>
      </c>
      <c r="O159" s="1" t="s">
        <v>172</v>
      </c>
      <c r="P159" s="1" t="s">
        <v>174</v>
      </c>
      <c r="Q159" s="1" t="s">
        <v>175</v>
      </c>
      <c r="R159" t="b">
        <f>IF(COUNTIF(carcinogens!$A$2:$A$35,F159),TRUE,FALSE)</f>
        <v>1</v>
      </c>
      <c r="S159" t="b">
        <f t="shared" si="33"/>
        <v>0</v>
      </c>
      <c r="T159" t="b">
        <f t="shared" si="39"/>
        <v>0</v>
      </c>
      <c r="U159" s="3">
        <f t="shared" si="28"/>
        <v>0</v>
      </c>
      <c r="X159" s="3">
        <f t="shared" si="34"/>
        <v>0</v>
      </c>
      <c r="Y159" s="3">
        <v>0</v>
      </c>
      <c r="Z159" s="3">
        <f t="shared" si="35"/>
        <v>4.8</v>
      </c>
      <c r="AA159" s="3">
        <f t="shared" si="36"/>
        <v>4.7999999999999996E-3</v>
      </c>
      <c r="AB159" t="b">
        <f t="shared" si="37"/>
        <v>1</v>
      </c>
      <c r="AC159">
        <v>1</v>
      </c>
      <c r="AD159" t="str">
        <f>VLOOKUP(C159,'Feedstock source'!$A$1:$B$8,2,FALSE)</f>
        <v>sludge</v>
      </c>
      <c r="AE159" t="e">
        <f>VLOOKUP($F159,'PAHs abbreviations'!$A$2:$B$17,2,FALSE)</f>
        <v>#N/A</v>
      </c>
    </row>
    <row r="160" spans="1:31">
      <c r="A160" t="s">
        <v>130</v>
      </c>
      <c r="B160" t="s">
        <v>130</v>
      </c>
      <c r="C160" s="1" t="s">
        <v>135</v>
      </c>
      <c r="D160">
        <v>500</v>
      </c>
      <c r="E160" s="1" t="s">
        <v>22</v>
      </c>
      <c r="F160" t="s">
        <v>91</v>
      </c>
      <c r="G160" s="1" t="s">
        <v>76</v>
      </c>
      <c r="H160">
        <v>1</v>
      </c>
      <c r="I160" s="3">
        <f t="shared" si="31"/>
        <v>2</v>
      </c>
      <c r="J160" s="3">
        <f t="shared" si="38"/>
        <v>2</v>
      </c>
      <c r="K160" t="str">
        <f t="shared" si="32"/>
        <v>pg/sample</v>
      </c>
      <c r="L160" s="3" t="s">
        <v>99</v>
      </c>
      <c r="O160" s="1" t="s">
        <v>172</v>
      </c>
      <c r="P160" s="1" t="s">
        <v>174</v>
      </c>
      <c r="Q160" s="1" t="s">
        <v>175</v>
      </c>
      <c r="R160" t="b">
        <f>IF(COUNTIF(carcinogens!$A$2:$A$35,F160),TRUE,FALSE)</f>
        <v>1</v>
      </c>
      <c r="S160" t="b">
        <f t="shared" si="33"/>
        <v>0</v>
      </c>
      <c r="T160" t="b">
        <f t="shared" si="39"/>
        <v>0</v>
      </c>
      <c r="U160" s="3">
        <f t="shared" si="28"/>
        <v>0</v>
      </c>
      <c r="X160" s="3">
        <f t="shared" si="34"/>
        <v>0</v>
      </c>
      <c r="Y160" s="3">
        <v>0</v>
      </c>
      <c r="Z160" s="3">
        <f t="shared" si="35"/>
        <v>2</v>
      </c>
      <c r="AA160" s="3">
        <f t="shared" si="36"/>
        <v>2E-3</v>
      </c>
      <c r="AB160" t="b">
        <f t="shared" si="37"/>
        <v>1</v>
      </c>
      <c r="AC160">
        <v>1</v>
      </c>
      <c r="AD160" t="str">
        <f>VLOOKUP(C160,'Feedstock source'!$A$1:$B$8,2,FALSE)</f>
        <v>sludge</v>
      </c>
      <c r="AE160" t="e">
        <f>VLOOKUP($F160,'PAHs abbreviations'!$A$2:$B$17,2,FALSE)</f>
        <v>#N/A</v>
      </c>
    </row>
    <row r="161" spans="1:31">
      <c r="A161" t="s">
        <v>130</v>
      </c>
      <c r="B161" t="s">
        <v>130</v>
      </c>
      <c r="C161" s="1" t="s">
        <v>135</v>
      </c>
      <c r="D161">
        <v>500</v>
      </c>
      <c r="E161" s="1" t="s">
        <v>22</v>
      </c>
      <c r="F161" t="s">
        <v>87</v>
      </c>
      <c r="G161" s="1" t="s">
        <v>76</v>
      </c>
      <c r="H161">
        <v>1.8</v>
      </c>
      <c r="I161" s="3">
        <f t="shared" si="31"/>
        <v>3.6</v>
      </c>
      <c r="J161" s="3">
        <f t="shared" si="38"/>
        <v>3.6</v>
      </c>
      <c r="K161" t="str">
        <f t="shared" si="32"/>
        <v>pg/sample</v>
      </c>
      <c r="L161" s="3" t="s">
        <v>99</v>
      </c>
      <c r="O161" s="1" t="s">
        <v>172</v>
      </c>
      <c r="P161" s="1" t="s">
        <v>174</v>
      </c>
      <c r="Q161" s="1" t="s">
        <v>175</v>
      </c>
      <c r="R161" t="b">
        <f>IF(COUNTIF(carcinogens!$A$2:$A$35,F161),TRUE,FALSE)</f>
        <v>1</v>
      </c>
      <c r="S161" t="b">
        <f t="shared" si="33"/>
        <v>0</v>
      </c>
      <c r="T161" t="b">
        <f t="shared" si="39"/>
        <v>0</v>
      </c>
      <c r="U161" s="3">
        <f t="shared" si="28"/>
        <v>0</v>
      </c>
      <c r="X161" s="3">
        <f t="shared" si="34"/>
        <v>0</v>
      </c>
      <c r="Y161" s="3">
        <v>0</v>
      </c>
      <c r="Z161" s="3">
        <f t="shared" si="35"/>
        <v>3.6</v>
      </c>
      <c r="AA161" s="3">
        <f t="shared" si="36"/>
        <v>3.5999999999999999E-3</v>
      </c>
      <c r="AB161" t="b">
        <f t="shared" si="37"/>
        <v>1</v>
      </c>
      <c r="AC161">
        <v>1</v>
      </c>
      <c r="AD161" t="str">
        <f>VLOOKUP(C161,'Feedstock source'!$A$1:$B$8,2,FALSE)</f>
        <v>sludge</v>
      </c>
      <c r="AE161" t="e">
        <f>VLOOKUP($F161,'PAHs abbreviations'!$A$2:$B$17,2,FALSE)</f>
        <v>#N/A</v>
      </c>
    </row>
    <row r="162" spans="1:31">
      <c r="A162" t="s">
        <v>130</v>
      </c>
      <c r="B162" t="s">
        <v>130</v>
      </c>
      <c r="C162" s="1" t="s">
        <v>135</v>
      </c>
      <c r="D162">
        <v>500</v>
      </c>
      <c r="E162" s="1" t="s">
        <v>22</v>
      </c>
      <c r="F162" t="s">
        <v>77</v>
      </c>
      <c r="G162" s="1" t="s">
        <v>76</v>
      </c>
      <c r="H162" t="s">
        <v>99</v>
      </c>
      <c r="I162" s="3" t="str">
        <f t="shared" si="31"/>
        <v>&lt; 0.5</v>
      </c>
      <c r="J162" s="3" t="str">
        <f t="shared" si="38"/>
        <v>&lt; 0.5</v>
      </c>
      <c r="K162" t="str">
        <f t="shared" si="32"/>
        <v>pg/sample</v>
      </c>
      <c r="L162" s="3" t="s">
        <v>99</v>
      </c>
      <c r="O162" s="1" t="s">
        <v>172</v>
      </c>
      <c r="P162" s="1" t="s">
        <v>174</v>
      </c>
      <c r="Q162" s="1" t="s">
        <v>175</v>
      </c>
      <c r="R162" t="b">
        <f>IF(COUNTIF(carcinogens!$A$2:$A$35,F162),TRUE,FALSE)</f>
        <v>1</v>
      </c>
      <c r="S162" t="b">
        <f t="shared" si="33"/>
        <v>1</v>
      </c>
      <c r="T162" t="b">
        <f t="shared" si="39"/>
        <v>1</v>
      </c>
      <c r="U162" s="3">
        <f t="shared" si="28"/>
        <v>0</v>
      </c>
      <c r="X162" s="3">
        <f t="shared" si="34"/>
        <v>0</v>
      </c>
      <c r="Y162" s="3">
        <v>0</v>
      </c>
      <c r="Z162" s="3">
        <f t="shared" si="35"/>
        <v>0</v>
      </c>
      <c r="AA162" s="3">
        <f t="shared" si="36"/>
        <v>0</v>
      </c>
      <c r="AB162" t="b">
        <f t="shared" si="37"/>
        <v>1</v>
      </c>
      <c r="AC162">
        <v>1</v>
      </c>
      <c r="AD162" t="str">
        <f>VLOOKUP(C162,'Feedstock source'!$A$1:$B$8,2,FALSE)</f>
        <v>sludge</v>
      </c>
      <c r="AE162" t="e">
        <f>VLOOKUP($F162,'PAHs abbreviations'!$A$2:$B$17,2,FALSE)</f>
        <v>#N/A</v>
      </c>
    </row>
    <row r="163" spans="1:31">
      <c r="A163" t="s">
        <v>130</v>
      </c>
      <c r="B163" t="s">
        <v>130</v>
      </c>
      <c r="C163" s="1" t="s">
        <v>135</v>
      </c>
      <c r="D163">
        <v>500</v>
      </c>
      <c r="E163" s="1" t="s">
        <v>22</v>
      </c>
      <c r="F163" t="s">
        <v>85</v>
      </c>
      <c r="G163" s="1" t="s">
        <v>76</v>
      </c>
      <c r="H163">
        <v>2.4</v>
      </c>
      <c r="I163" s="3">
        <f t="shared" si="31"/>
        <v>4.8</v>
      </c>
      <c r="J163" s="3">
        <f t="shared" si="38"/>
        <v>4.8</v>
      </c>
      <c r="K163" t="str">
        <f t="shared" si="32"/>
        <v>pg/sample</v>
      </c>
      <c r="L163" s="3" t="s">
        <v>99</v>
      </c>
      <c r="O163" s="1" t="s">
        <v>172</v>
      </c>
      <c r="P163" s="1" t="s">
        <v>174</v>
      </c>
      <c r="Q163" s="1" t="s">
        <v>175</v>
      </c>
      <c r="R163" t="b">
        <f>IF(COUNTIF(carcinogens!$A$2:$A$35,F163),TRUE,FALSE)</f>
        <v>1</v>
      </c>
      <c r="S163" t="b">
        <f t="shared" si="33"/>
        <v>0</v>
      </c>
      <c r="T163" t="b">
        <f t="shared" si="39"/>
        <v>0</v>
      </c>
      <c r="U163" s="3">
        <f t="shared" si="28"/>
        <v>0</v>
      </c>
      <c r="X163" s="3">
        <f t="shared" si="34"/>
        <v>0</v>
      </c>
      <c r="Y163" s="3">
        <v>0</v>
      </c>
      <c r="Z163" s="3">
        <f t="shared" si="35"/>
        <v>4.8</v>
      </c>
      <c r="AA163" s="3">
        <f t="shared" si="36"/>
        <v>4.7999999999999996E-3</v>
      </c>
      <c r="AB163" t="b">
        <f t="shared" si="37"/>
        <v>1</v>
      </c>
      <c r="AC163">
        <v>1</v>
      </c>
      <c r="AD163" t="str">
        <f>VLOOKUP(C163,'Feedstock source'!$A$1:$B$8,2,FALSE)</f>
        <v>sludge</v>
      </c>
      <c r="AE163" t="e">
        <f>VLOOKUP($F163,'PAHs abbreviations'!$A$2:$B$17,2,FALSE)</f>
        <v>#N/A</v>
      </c>
    </row>
    <row r="164" spans="1:31">
      <c r="A164" t="s">
        <v>130</v>
      </c>
      <c r="B164" t="s">
        <v>130</v>
      </c>
      <c r="C164" s="1" t="s">
        <v>135</v>
      </c>
      <c r="D164">
        <v>500</v>
      </c>
      <c r="E164" s="1" t="s">
        <v>22</v>
      </c>
      <c r="F164" t="s">
        <v>84</v>
      </c>
      <c r="G164" s="1" t="s">
        <v>76</v>
      </c>
      <c r="H164" t="s">
        <v>149</v>
      </c>
      <c r="I164" s="3" t="str">
        <f t="shared" si="31"/>
        <v>&lt; 5.0</v>
      </c>
      <c r="J164" s="3" t="str">
        <f t="shared" si="38"/>
        <v>&lt; 5.0</v>
      </c>
      <c r="K164" t="str">
        <f t="shared" si="32"/>
        <v>pg/sample</v>
      </c>
      <c r="L164" s="3" t="s">
        <v>149</v>
      </c>
      <c r="O164" s="1" t="s">
        <v>172</v>
      </c>
      <c r="P164" s="1" t="s">
        <v>174</v>
      </c>
      <c r="Q164" s="1" t="s">
        <v>175</v>
      </c>
      <c r="R164" t="b">
        <f>IF(COUNTIF(carcinogens!$A$2:$A$35,F164),TRUE,FALSE)</f>
        <v>1</v>
      </c>
      <c r="S164" t="b">
        <f t="shared" si="33"/>
        <v>1</v>
      </c>
      <c r="T164" t="b">
        <f t="shared" si="39"/>
        <v>1</v>
      </c>
      <c r="U164" s="3">
        <f t="shared" si="28"/>
        <v>0</v>
      </c>
      <c r="X164" s="3">
        <f t="shared" si="34"/>
        <v>0</v>
      </c>
      <c r="Y164" s="3">
        <v>0</v>
      </c>
      <c r="Z164" s="3">
        <f t="shared" si="35"/>
        <v>0</v>
      </c>
      <c r="AA164" s="3">
        <f t="shared" si="36"/>
        <v>0</v>
      </c>
      <c r="AB164" t="b">
        <f t="shared" si="37"/>
        <v>1</v>
      </c>
      <c r="AC164">
        <v>1</v>
      </c>
      <c r="AD164" t="str">
        <f>VLOOKUP(C164,'Feedstock source'!$A$1:$B$8,2,FALSE)</f>
        <v>sludge</v>
      </c>
      <c r="AE164" t="e">
        <f>VLOOKUP($F164,'PAHs abbreviations'!$A$2:$B$17,2,FALSE)</f>
        <v>#N/A</v>
      </c>
    </row>
    <row r="165" spans="1:31">
      <c r="A165" t="s">
        <v>130</v>
      </c>
      <c r="B165" t="s">
        <v>130</v>
      </c>
      <c r="C165" s="1" t="s">
        <v>135</v>
      </c>
      <c r="D165">
        <v>500</v>
      </c>
      <c r="E165" s="1" t="s">
        <v>22</v>
      </c>
      <c r="F165" t="s">
        <v>94</v>
      </c>
      <c r="G165" s="1" t="s">
        <v>76</v>
      </c>
      <c r="H165">
        <v>9.1</v>
      </c>
      <c r="I165" s="3">
        <f t="shared" si="31"/>
        <v>18.2</v>
      </c>
      <c r="J165" s="3">
        <f t="shared" si="38"/>
        <v>18.2</v>
      </c>
      <c r="K165" t="str">
        <f t="shared" si="32"/>
        <v>pg/sample</v>
      </c>
      <c r="L165" s="3" t="s">
        <v>149</v>
      </c>
      <c r="O165" s="1" t="s">
        <v>172</v>
      </c>
      <c r="P165" s="1" t="s">
        <v>174</v>
      </c>
      <c r="Q165" s="1" t="s">
        <v>175</v>
      </c>
      <c r="R165" t="b">
        <f>IF(COUNTIF(carcinogens!$A$2:$A$35,F165),TRUE,FALSE)</f>
        <v>1</v>
      </c>
      <c r="S165" t="b">
        <f t="shared" si="33"/>
        <v>0</v>
      </c>
      <c r="T165" t="b">
        <f t="shared" si="39"/>
        <v>0</v>
      </c>
      <c r="U165" s="3">
        <f t="shared" si="28"/>
        <v>0</v>
      </c>
      <c r="X165" s="3">
        <f t="shared" si="34"/>
        <v>0</v>
      </c>
      <c r="Y165" s="3">
        <v>0</v>
      </c>
      <c r="Z165" s="3">
        <f t="shared" si="35"/>
        <v>18.2</v>
      </c>
      <c r="AA165" s="3">
        <f t="shared" si="36"/>
        <v>1.8200000000000001E-2</v>
      </c>
      <c r="AB165" t="b">
        <f t="shared" si="37"/>
        <v>1</v>
      </c>
      <c r="AC165">
        <v>1</v>
      </c>
      <c r="AD165" t="str">
        <f>VLOOKUP(C165,'Feedstock source'!$A$1:$B$8,2,FALSE)</f>
        <v>sludge</v>
      </c>
      <c r="AE165" t="e">
        <f>VLOOKUP($F165,'PAHs abbreviations'!$A$2:$B$17,2,FALSE)</f>
        <v>#N/A</v>
      </c>
    </row>
    <row r="166" spans="1:31">
      <c r="A166" t="s">
        <v>131</v>
      </c>
      <c r="B166" t="s">
        <v>131</v>
      </c>
      <c r="C166" s="1" t="s">
        <v>135</v>
      </c>
      <c r="D166">
        <v>600</v>
      </c>
      <c r="E166" s="1" t="s">
        <v>22</v>
      </c>
      <c r="F166" t="s">
        <v>83</v>
      </c>
      <c r="G166" s="1" t="s">
        <v>76</v>
      </c>
      <c r="H166" t="s">
        <v>148</v>
      </c>
      <c r="I166" s="3" t="str">
        <f t="shared" si="31"/>
        <v>&lt; 2.5</v>
      </c>
      <c r="J166" s="3">
        <v>2.5</v>
      </c>
      <c r="K166" t="str">
        <f t="shared" si="32"/>
        <v>pg/sample</v>
      </c>
      <c r="L166" s="3" t="s">
        <v>148</v>
      </c>
      <c r="O166" s="1" t="s">
        <v>172</v>
      </c>
      <c r="P166" s="1" t="s">
        <v>174</v>
      </c>
      <c r="Q166" s="1" t="s">
        <v>175</v>
      </c>
      <c r="R166" t="b">
        <f>IF(COUNTIF(carcinogens!$A$2:$A$35,F166),TRUE,FALSE)</f>
        <v>1</v>
      </c>
      <c r="S166" t="b">
        <f t="shared" si="33"/>
        <v>1</v>
      </c>
      <c r="T166" t="b">
        <f t="shared" ref="T166:T182" si="40">IF(ISNUMBER(J166),FALSE,TRUE)</f>
        <v>0</v>
      </c>
      <c r="U166" s="3">
        <f t="shared" si="28"/>
        <v>0</v>
      </c>
      <c r="X166" s="3">
        <f t="shared" si="34"/>
        <v>0</v>
      </c>
      <c r="Y166" s="3">
        <v>0</v>
      </c>
      <c r="Z166" s="3">
        <f t="shared" si="35"/>
        <v>0</v>
      </c>
      <c r="AA166" s="3">
        <f t="shared" si="36"/>
        <v>0</v>
      </c>
      <c r="AB166" t="b">
        <f t="shared" si="37"/>
        <v>1</v>
      </c>
      <c r="AC166">
        <v>1</v>
      </c>
      <c r="AD166" t="str">
        <f>VLOOKUP(C166,'Feedstock source'!$A$1:$B$8,2,FALSE)</f>
        <v>sludge</v>
      </c>
      <c r="AE166" t="e">
        <f>VLOOKUP($F166,'PAHs abbreviations'!$A$2:$B$17,2,FALSE)</f>
        <v>#N/A</v>
      </c>
    </row>
    <row r="167" spans="1:31">
      <c r="A167" t="s">
        <v>131</v>
      </c>
      <c r="B167" t="s">
        <v>131</v>
      </c>
      <c r="C167" s="1" t="s">
        <v>135</v>
      </c>
      <c r="D167">
        <v>600</v>
      </c>
      <c r="E167" s="1" t="s">
        <v>22</v>
      </c>
      <c r="F167" t="s">
        <v>92</v>
      </c>
      <c r="G167" s="1" t="s">
        <v>76</v>
      </c>
      <c r="H167">
        <v>3.2</v>
      </c>
      <c r="I167" s="3">
        <f t="shared" si="31"/>
        <v>6.4</v>
      </c>
      <c r="J167" s="3">
        <v>6.4</v>
      </c>
      <c r="K167" t="str">
        <f t="shared" si="32"/>
        <v>pg/sample</v>
      </c>
      <c r="L167" s="3" t="s">
        <v>150</v>
      </c>
      <c r="O167" s="1" t="s">
        <v>172</v>
      </c>
      <c r="P167" s="1" t="s">
        <v>174</v>
      </c>
      <c r="Q167" s="1" t="s">
        <v>175</v>
      </c>
      <c r="R167" t="b">
        <f>IF(COUNTIF(carcinogens!$A$2:$A$35,F167),TRUE,FALSE)</f>
        <v>1</v>
      </c>
      <c r="S167" t="b">
        <f t="shared" si="33"/>
        <v>0</v>
      </c>
      <c r="T167" t="b">
        <f t="shared" si="40"/>
        <v>0</v>
      </c>
      <c r="U167" s="3">
        <f t="shared" si="28"/>
        <v>0</v>
      </c>
      <c r="X167" s="3">
        <f t="shared" si="34"/>
        <v>0</v>
      </c>
      <c r="Y167" s="3">
        <v>0</v>
      </c>
      <c r="Z167" s="3">
        <f t="shared" si="35"/>
        <v>6.4</v>
      </c>
      <c r="AA167" s="3">
        <f t="shared" si="36"/>
        <v>6.4000000000000003E-3</v>
      </c>
      <c r="AB167" t="b">
        <f t="shared" si="37"/>
        <v>1</v>
      </c>
      <c r="AC167">
        <v>1</v>
      </c>
      <c r="AD167" t="str">
        <f>VLOOKUP(C167,'Feedstock source'!$A$1:$B$8,2,FALSE)</f>
        <v>sludge</v>
      </c>
      <c r="AE167" t="e">
        <f>VLOOKUP($F167,'PAHs abbreviations'!$A$2:$B$17,2,FALSE)</f>
        <v>#N/A</v>
      </c>
    </row>
    <row r="168" spans="1:31">
      <c r="A168" t="s">
        <v>131</v>
      </c>
      <c r="B168" t="s">
        <v>131</v>
      </c>
      <c r="C168" s="1" t="s">
        <v>135</v>
      </c>
      <c r="D168">
        <v>600</v>
      </c>
      <c r="E168" s="1" t="s">
        <v>22</v>
      </c>
      <c r="F168" t="s">
        <v>93</v>
      </c>
      <c r="G168" s="1" t="s">
        <v>76</v>
      </c>
      <c r="H168">
        <v>0.8</v>
      </c>
      <c r="I168" s="3">
        <f t="shared" si="31"/>
        <v>1.6</v>
      </c>
      <c r="J168" s="3">
        <v>1.6</v>
      </c>
      <c r="K168" t="str">
        <f t="shared" si="32"/>
        <v>pg/sample</v>
      </c>
      <c r="L168" s="3" t="s">
        <v>150</v>
      </c>
      <c r="O168" s="1" t="s">
        <v>172</v>
      </c>
      <c r="P168" s="1" t="s">
        <v>174</v>
      </c>
      <c r="Q168" s="1" t="s">
        <v>175</v>
      </c>
      <c r="R168" t="b">
        <f>IF(COUNTIF(carcinogens!$A$2:$A$35,F168),TRUE,FALSE)</f>
        <v>1</v>
      </c>
      <c r="S168" t="b">
        <f t="shared" si="33"/>
        <v>0</v>
      </c>
      <c r="T168" t="b">
        <f t="shared" si="40"/>
        <v>0</v>
      </c>
      <c r="U168" s="3">
        <f t="shared" si="28"/>
        <v>0</v>
      </c>
      <c r="X168" s="3">
        <f t="shared" si="34"/>
        <v>0</v>
      </c>
      <c r="Y168" s="3">
        <v>0</v>
      </c>
      <c r="Z168" s="3">
        <f t="shared" si="35"/>
        <v>1.6</v>
      </c>
      <c r="AA168" s="3">
        <f t="shared" si="36"/>
        <v>1.6000000000000001E-3</v>
      </c>
      <c r="AB168" t="b">
        <f t="shared" si="37"/>
        <v>1</v>
      </c>
      <c r="AC168">
        <v>1</v>
      </c>
      <c r="AD168" t="str">
        <f>VLOOKUP(C168,'Feedstock source'!$A$1:$B$8,2,FALSE)</f>
        <v>sludge</v>
      </c>
      <c r="AE168" t="e">
        <f>VLOOKUP($F168,'PAHs abbreviations'!$A$2:$B$17,2,FALSE)</f>
        <v>#N/A</v>
      </c>
    </row>
    <row r="169" spans="1:31">
      <c r="A169" t="s">
        <v>131</v>
      </c>
      <c r="B169" t="s">
        <v>131</v>
      </c>
      <c r="C169" s="1" t="s">
        <v>135</v>
      </c>
      <c r="D169">
        <v>600</v>
      </c>
      <c r="E169" s="1" t="s">
        <v>22</v>
      </c>
      <c r="F169" t="s">
        <v>80</v>
      </c>
      <c r="G169" s="1" t="s">
        <v>76</v>
      </c>
      <c r="H169" t="s">
        <v>99</v>
      </c>
      <c r="I169" s="3" t="str">
        <f t="shared" si="31"/>
        <v>&lt; 0.5</v>
      </c>
      <c r="J169" s="3">
        <v>0.5</v>
      </c>
      <c r="K169" t="str">
        <f t="shared" si="32"/>
        <v>pg/sample</v>
      </c>
      <c r="L169" s="3" t="s">
        <v>99</v>
      </c>
      <c r="O169" s="1" t="s">
        <v>172</v>
      </c>
      <c r="P169" s="1" t="s">
        <v>174</v>
      </c>
      <c r="Q169" s="1" t="s">
        <v>175</v>
      </c>
      <c r="R169" t="b">
        <f>IF(COUNTIF(carcinogens!$A$2:$A$35,F169),TRUE,FALSE)</f>
        <v>1</v>
      </c>
      <c r="S169" t="b">
        <f t="shared" si="33"/>
        <v>1</v>
      </c>
      <c r="T169" t="b">
        <f t="shared" si="40"/>
        <v>0</v>
      </c>
      <c r="U169" s="3">
        <f t="shared" si="28"/>
        <v>0</v>
      </c>
      <c r="X169" s="3">
        <f t="shared" si="34"/>
        <v>0</v>
      </c>
      <c r="Y169" s="3">
        <v>0</v>
      </c>
      <c r="Z169" s="3">
        <f t="shared" si="35"/>
        <v>0</v>
      </c>
      <c r="AA169" s="3">
        <f t="shared" si="36"/>
        <v>0</v>
      </c>
      <c r="AB169" t="b">
        <f t="shared" si="37"/>
        <v>1</v>
      </c>
      <c r="AC169">
        <v>1</v>
      </c>
      <c r="AD169" t="str">
        <f>VLOOKUP(C169,'Feedstock source'!$A$1:$B$8,2,FALSE)</f>
        <v>sludge</v>
      </c>
      <c r="AE169" t="e">
        <f>VLOOKUP($F169,'PAHs abbreviations'!$A$2:$B$17,2,FALSE)</f>
        <v>#N/A</v>
      </c>
    </row>
    <row r="170" spans="1:31">
      <c r="A170" t="s">
        <v>131</v>
      </c>
      <c r="B170" t="s">
        <v>131</v>
      </c>
      <c r="C170" s="1" t="s">
        <v>135</v>
      </c>
      <c r="D170">
        <v>600</v>
      </c>
      <c r="E170" s="1" t="s">
        <v>22</v>
      </c>
      <c r="F170" t="s">
        <v>88</v>
      </c>
      <c r="G170" s="1" t="s">
        <v>76</v>
      </c>
      <c r="H170">
        <v>1.4</v>
      </c>
      <c r="I170" s="3">
        <f t="shared" si="31"/>
        <v>2.8</v>
      </c>
      <c r="J170" s="3">
        <v>2.8</v>
      </c>
      <c r="K170" t="str">
        <f t="shared" si="32"/>
        <v>pg/sample</v>
      </c>
      <c r="L170" s="3" t="s">
        <v>99</v>
      </c>
      <c r="O170" s="1" t="s">
        <v>172</v>
      </c>
      <c r="P170" s="1" t="s">
        <v>174</v>
      </c>
      <c r="Q170" s="1" t="s">
        <v>175</v>
      </c>
      <c r="R170" t="b">
        <f>IF(COUNTIF(carcinogens!$A$2:$A$35,F170),TRUE,FALSE)</f>
        <v>1</v>
      </c>
      <c r="S170" t="b">
        <f t="shared" si="33"/>
        <v>0</v>
      </c>
      <c r="T170" t="b">
        <f t="shared" si="40"/>
        <v>0</v>
      </c>
      <c r="U170" s="3">
        <f t="shared" si="28"/>
        <v>0</v>
      </c>
      <c r="X170" s="3">
        <f t="shared" si="34"/>
        <v>0</v>
      </c>
      <c r="Y170" s="3">
        <v>0</v>
      </c>
      <c r="Z170" s="3">
        <f t="shared" si="35"/>
        <v>2.8</v>
      </c>
      <c r="AA170" s="3">
        <f t="shared" si="36"/>
        <v>2.8E-3</v>
      </c>
      <c r="AB170" t="b">
        <f t="shared" si="37"/>
        <v>1</v>
      </c>
      <c r="AC170">
        <v>1</v>
      </c>
      <c r="AD170" t="str">
        <f>VLOOKUP(C170,'Feedstock source'!$A$1:$B$8,2,FALSE)</f>
        <v>sludge</v>
      </c>
      <c r="AE170" t="e">
        <f>VLOOKUP($F170,'PAHs abbreviations'!$A$2:$B$17,2,FALSE)</f>
        <v>#N/A</v>
      </c>
    </row>
    <row r="171" spans="1:31">
      <c r="A171" t="s">
        <v>131</v>
      </c>
      <c r="B171" t="s">
        <v>131</v>
      </c>
      <c r="C171" s="1" t="s">
        <v>135</v>
      </c>
      <c r="D171">
        <v>600</v>
      </c>
      <c r="E171" s="1" t="s">
        <v>22</v>
      </c>
      <c r="F171" t="s">
        <v>81</v>
      </c>
      <c r="G171" s="1" t="s">
        <v>76</v>
      </c>
      <c r="H171" t="s">
        <v>99</v>
      </c>
      <c r="I171" s="3" t="str">
        <f t="shared" si="31"/>
        <v>&lt; 0.5</v>
      </c>
      <c r="J171" s="3">
        <v>0.5</v>
      </c>
      <c r="K171" t="str">
        <f t="shared" si="32"/>
        <v>pg/sample</v>
      </c>
      <c r="L171" s="3" t="s">
        <v>99</v>
      </c>
      <c r="O171" s="1" t="s">
        <v>172</v>
      </c>
      <c r="P171" s="1" t="s">
        <v>174</v>
      </c>
      <c r="Q171" s="1" t="s">
        <v>175</v>
      </c>
      <c r="R171" t="b">
        <f>IF(COUNTIF(carcinogens!$A$2:$A$35,F171),TRUE,FALSE)</f>
        <v>1</v>
      </c>
      <c r="S171" t="b">
        <f t="shared" si="33"/>
        <v>1</v>
      </c>
      <c r="T171" t="b">
        <f t="shared" si="40"/>
        <v>0</v>
      </c>
      <c r="U171" s="3">
        <f t="shared" si="28"/>
        <v>0</v>
      </c>
      <c r="X171" s="3">
        <f t="shared" si="34"/>
        <v>0</v>
      </c>
      <c r="Y171" s="3">
        <v>0</v>
      </c>
      <c r="Z171" s="3">
        <f t="shared" si="35"/>
        <v>0</v>
      </c>
      <c r="AA171" s="3">
        <f t="shared" si="36"/>
        <v>0</v>
      </c>
      <c r="AB171" t="b">
        <f t="shared" si="37"/>
        <v>1</v>
      </c>
      <c r="AC171">
        <v>1</v>
      </c>
      <c r="AD171" t="str">
        <f>VLOOKUP(C171,'Feedstock source'!$A$1:$B$8,2,FALSE)</f>
        <v>sludge</v>
      </c>
      <c r="AE171" t="e">
        <f>VLOOKUP($F171,'PAHs abbreviations'!$A$2:$B$17,2,FALSE)</f>
        <v>#N/A</v>
      </c>
    </row>
    <row r="172" spans="1:31">
      <c r="A172" t="s">
        <v>131</v>
      </c>
      <c r="B172" t="s">
        <v>131</v>
      </c>
      <c r="C172" s="1" t="s">
        <v>135</v>
      </c>
      <c r="D172">
        <v>600</v>
      </c>
      <c r="E172" s="1" t="s">
        <v>22</v>
      </c>
      <c r="F172" t="s">
        <v>89</v>
      </c>
      <c r="G172" s="1" t="s">
        <v>76</v>
      </c>
      <c r="H172">
        <v>0.7</v>
      </c>
      <c r="I172" s="3">
        <f t="shared" si="31"/>
        <v>1.4</v>
      </c>
      <c r="J172" s="3">
        <v>1.4</v>
      </c>
      <c r="K172" t="str">
        <f t="shared" si="32"/>
        <v>pg/sample</v>
      </c>
      <c r="L172" s="3" t="s">
        <v>99</v>
      </c>
      <c r="O172" s="1" t="s">
        <v>172</v>
      </c>
      <c r="P172" s="1" t="s">
        <v>174</v>
      </c>
      <c r="Q172" s="1" t="s">
        <v>175</v>
      </c>
      <c r="R172" t="b">
        <f>IF(COUNTIF(carcinogens!$A$2:$A$35,F172),TRUE,FALSE)</f>
        <v>1</v>
      </c>
      <c r="S172" t="b">
        <f t="shared" si="33"/>
        <v>0</v>
      </c>
      <c r="T172" t="b">
        <f t="shared" si="40"/>
        <v>0</v>
      </c>
      <c r="U172" s="3">
        <f t="shared" si="28"/>
        <v>0</v>
      </c>
      <c r="X172" s="3">
        <f t="shared" si="34"/>
        <v>0</v>
      </c>
      <c r="Y172" s="3">
        <v>0</v>
      </c>
      <c r="Z172" s="3">
        <f t="shared" si="35"/>
        <v>1.4</v>
      </c>
      <c r="AA172" s="3">
        <f t="shared" si="36"/>
        <v>1.4E-3</v>
      </c>
      <c r="AB172" t="b">
        <f t="shared" si="37"/>
        <v>1</v>
      </c>
      <c r="AC172">
        <v>1</v>
      </c>
      <c r="AD172" t="str">
        <f>VLOOKUP(C172,'Feedstock source'!$A$1:$B$8,2,FALSE)</f>
        <v>sludge</v>
      </c>
      <c r="AE172" t="e">
        <f>VLOOKUP($F172,'PAHs abbreviations'!$A$2:$B$17,2,FALSE)</f>
        <v>#N/A</v>
      </c>
    </row>
    <row r="173" spans="1:31">
      <c r="A173" t="s">
        <v>131</v>
      </c>
      <c r="B173" t="s">
        <v>131</v>
      </c>
      <c r="C173" s="1" t="s">
        <v>135</v>
      </c>
      <c r="D173">
        <v>600</v>
      </c>
      <c r="E173" s="1" t="s">
        <v>22</v>
      </c>
      <c r="F173" t="s">
        <v>82</v>
      </c>
      <c r="G173" s="1" t="s">
        <v>76</v>
      </c>
      <c r="H173" t="s">
        <v>99</v>
      </c>
      <c r="I173" s="3" t="str">
        <f t="shared" si="31"/>
        <v>&lt; 0.5</v>
      </c>
      <c r="J173" s="3">
        <v>0.5</v>
      </c>
      <c r="K173" t="str">
        <f t="shared" si="32"/>
        <v>pg/sample</v>
      </c>
      <c r="L173" s="3" t="s">
        <v>99</v>
      </c>
      <c r="O173" s="1" t="s">
        <v>172</v>
      </c>
      <c r="P173" s="1" t="s">
        <v>174</v>
      </c>
      <c r="Q173" s="1" t="s">
        <v>175</v>
      </c>
      <c r="R173" t="b">
        <f>IF(COUNTIF(carcinogens!$A$2:$A$35,F173),TRUE,FALSE)</f>
        <v>1</v>
      </c>
      <c r="S173" t="b">
        <f t="shared" si="33"/>
        <v>1</v>
      </c>
      <c r="T173" t="b">
        <f t="shared" si="40"/>
        <v>0</v>
      </c>
      <c r="U173" s="3">
        <f t="shared" si="28"/>
        <v>0</v>
      </c>
      <c r="X173" s="3">
        <f t="shared" si="34"/>
        <v>0</v>
      </c>
      <c r="Y173" s="3">
        <v>0</v>
      </c>
      <c r="Z173" s="3">
        <f t="shared" si="35"/>
        <v>0</v>
      </c>
      <c r="AA173" s="3">
        <f t="shared" si="36"/>
        <v>0</v>
      </c>
      <c r="AB173" t="b">
        <f t="shared" si="37"/>
        <v>1</v>
      </c>
      <c r="AC173">
        <v>1</v>
      </c>
      <c r="AD173" t="str">
        <f>VLOOKUP(C173,'Feedstock source'!$A$1:$B$8,2,FALSE)</f>
        <v>sludge</v>
      </c>
      <c r="AE173" t="e">
        <f>VLOOKUP($F173,'PAHs abbreviations'!$A$2:$B$17,2,FALSE)</f>
        <v>#N/A</v>
      </c>
    </row>
    <row r="174" spans="1:31">
      <c r="A174" t="s">
        <v>131</v>
      </c>
      <c r="B174" t="s">
        <v>131</v>
      </c>
      <c r="C174" s="1" t="s">
        <v>135</v>
      </c>
      <c r="D174">
        <v>600</v>
      </c>
      <c r="E174" s="1" t="s">
        <v>22</v>
      </c>
      <c r="F174" t="s">
        <v>90</v>
      </c>
      <c r="G174" s="1" t="s">
        <v>76</v>
      </c>
      <c r="H174" t="s">
        <v>99</v>
      </c>
      <c r="I174" s="3" t="str">
        <f t="shared" si="31"/>
        <v>&lt; 0.5</v>
      </c>
      <c r="J174" s="3">
        <v>0.5</v>
      </c>
      <c r="K174" t="str">
        <f t="shared" si="32"/>
        <v>pg/sample</v>
      </c>
      <c r="L174" s="3" t="s">
        <v>99</v>
      </c>
      <c r="O174" s="1" t="s">
        <v>172</v>
      </c>
      <c r="P174" s="1" t="s">
        <v>174</v>
      </c>
      <c r="Q174" s="1" t="s">
        <v>175</v>
      </c>
      <c r="R174" t="b">
        <f>IF(COUNTIF(carcinogens!$A$2:$A$35,F174),TRUE,FALSE)</f>
        <v>1</v>
      </c>
      <c r="S174" t="b">
        <f t="shared" si="33"/>
        <v>1</v>
      </c>
      <c r="T174" t="b">
        <f t="shared" si="40"/>
        <v>0</v>
      </c>
      <c r="U174" s="3">
        <f t="shared" si="28"/>
        <v>0</v>
      </c>
      <c r="X174" s="3">
        <f t="shared" si="34"/>
        <v>0</v>
      </c>
      <c r="Y174" s="3">
        <v>0</v>
      </c>
      <c r="Z174" s="3">
        <f t="shared" si="35"/>
        <v>0</v>
      </c>
      <c r="AA174" s="3">
        <f t="shared" si="36"/>
        <v>0</v>
      </c>
      <c r="AB174" t="b">
        <f t="shared" si="37"/>
        <v>1</v>
      </c>
      <c r="AC174">
        <v>1</v>
      </c>
      <c r="AD174" t="str">
        <f>VLOOKUP(C174,'Feedstock source'!$A$1:$B$8,2,FALSE)</f>
        <v>sludge</v>
      </c>
      <c r="AE174" t="e">
        <f>VLOOKUP($F174,'PAHs abbreviations'!$A$2:$B$17,2,FALSE)</f>
        <v>#N/A</v>
      </c>
    </row>
    <row r="175" spans="1:31">
      <c r="A175" t="s">
        <v>131</v>
      </c>
      <c r="B175" t="s">
        <v>131</v>
      </c>
      <c r="C175" s="1" t="s">
        <v>135</v>
      </c>
      <c r="D175">
        <v>600</v>
      </c>
      <c r="E175" s="1" t="s">
        <v>22</v>
      </c>
      <c r="F175" t="s">
        <v>79</v>
      </c>
      <c r="G175" s="1" t="s">
        <v>76</v>
      </c>
      <c r="H175" t="s">
        <v>99</v>
      </c>
      <c r="I175" s="3" t="str">
        <f t="shared" si="31"/>
        <v>&lt; 0.5</v>
      </c>
      <c r="J175" s="3">
        <v>0.5</v>
      </c>
      <c r="K175" t="str">
        <f t="shared" si="32"/>
        <v>pg/sample</v>
      </c>
      <c r="L175" s="3" t="s">
        <v>99</v>
      </c>
      <c r="O175" s="1" t="s">
        <v>172</v>
      </c>
      <c r="P175" s="1" t="s">
        <v>174</v>
      </c>
      <c r="Q175" s="1" t="s">
        <v>175</v>
      </c>
      <c r="R175" t="b">
        <f>IF(COUNTIF(carcinogens!$A$2:$A$35,F175),TRUE,FALSE)</f>
        <v>1</v>
      </c>
      <c r="S175" t="b">
        <f t="shared" si="33"/>
        <v>1</v>
      </c>
      <c r="T175" t="b">
        <f t="shared" si="40"/>
        <v>0</v>
      </c>
      <c r="U175" s="3">
        <f t="shared" si="28"/>
        <v>0</v>
      </c>
      <c r="X175" s="3">
        <f t="shared" si="34"/>
        <v>0</v>
      </c>
      <c r="Y175" s="3">
        <v>0</v>
      </c>
      <c r="Z175" s="3">
        <f t="shared" si="35"/>
        <v>0</v>
      </c>
      <c r="AA175" s="3">
        <f t="shared" si="36"/>
        <v>0</v>
      </c>
      <c r="AB175" t="b">
        <f t="shared" si="37"/>
        <v>1</v>
      </c>
      <c r="AC175">
        <v>1</v>
      </c>
      <c r="AD175" t="str">
        <f>VLOOKUP(C175,'Feedstock source'!$A$1:$B$8,2,FALSE)</f>
        <v>sludge</v>
      </c>
      <c r="AE175" t="e">
        <f>VLOOKUP($F175,'PAHs abbreviations'!$A$2:$B$17,2,FALSE)</f>
        <v>#N/A</v>
      </c>
    </row>
    <row r="176" spans="1:31">
      <c r="A176" t="s">
        <v>131</v>
      </c>
      <c r="B176" t="s">
        <v>131</v>
      </c>
      <c r="C176" s="1" t="s">
        <v>135</v>
      </c>
      <c r="D176">
        <v>600</v>
      </c>
      <c r="E176" s="1" t="s">
        <v>22</v>
      </c>
      <c r="F176" t="s">
        <v>86</v>
      </c>
      <c r="G176" s="1" t="s">
        <v>76</v>
      </c>
      <c r="H176">
        <v>1.2</v>
      </c>
      <c r="I176" s="3">
        <f t="shared" si="31"/>
        <v>2.4</v>
      </c>
      <c r="J176" s="3">
        <v>2.4</v>
      </c>
      <c r="K176" t="str">
        <f t="shared" si="32"/>
        <v>pg/sample</v>
      </c>
      <c r="L176" s="3" t="s">
        <v>99</v>
      </c>
      <c r="O176" s="1" t="s">
        <v>172</v>
      </c>
      <c r="P176" s="1" t="s">
        <v>174</v>
      </c>
      <c r="Q176" s="1" t="s">
        <v>175</v>
      </c>
      <c r="R176" t="b">
        <f>IF(COUNTIF(carcinogens!$A$2:$A$35,F176),TRUE,FALSE)</f>
        <v>1</v>
      </c>
      <c r="S176" t="b">
        <f t="shared" si="33"/>
        <v>0</v>
      </c>
      <c r="T176" t="b">
        <f t="shared" si="40"/>
        <v>0</v>
      </c>
      <c r="U176" s="3">
        <f t="shared" si="28"/>
        <v>0</v>
      </c>
      <c r="X176" s="3">
        <f t="shared" si="34"/>
        <v>0</v>
      </c>
      <c r="Y176" s="3">
        <v>0</v>
      </c>
      <c r="Z176" s="3">
        <f t="shared" si="35"/>
        <v>2.4</v>
      </c>
      <c r="AA176" s="3">
        <f t="shared" si="36"/>
        <v>2.3999999999999998E-3</v>
      </c>
      <c r="AB176" t="b">
        <f t="shared" si="37"/>
        <v>1</v>
      </c>
      <c r="AC176">
        <v>1</v>
      </c>
      <c r="AD176" t="str">
        <f>VLOOKUP(C176,'Feedstock source'!$A$1:$B$8,2,FALSE)</f>
        <v>sludge</v>
      </c>
      <c r="AE176" t="e">
        <f>VLOOKUP($F176,'PAHs abbreviations'!$A$2:$B$17,2,FALSE)</f>
        <v>#N/A</v>
      </c>
    </row>
    <row r="177" spans="1:31">
      <c r="A177" t="s">
        <v>131</v>
      </c>
      <c r="B177" t="s">
        <v>131</v>
      </c>
      <c r="C177" s="1" t="s">
        <v>135</v>
      </c>
      <c r="D177">
        <v>600</v>
      </c>
      <c r="E177" s="1" t="s">
        <v>22</v>
      </c>
      <c r="F177" t="s">
        <v>91</v>
      </c>
      <c r="G177" s="1" t="s">
        <v>76</v>
      </c>
      <c r="H177" t="s">
        <v>99</v>
      </c>
      <c r="I177" s="3" t="str">
        <f t="shared" si="31"/>
        <v>&lt; 0.5</v>
      </c>
      <c r="J177" s="3">
        <v>0.5</v>
      </c>
      <c r="K177" t="str">
        <f t="shared" si="32"/>
        <v>pg/sample</v>
      </c>
      <c r="L177" s="3" t="s">
        <v>99</v>
      </c>
      <c r="O177" s="1" t="s">
        <v>172</v>
      </c>
      <c r="P177" s="1" t="s">
        <v>174</v>
      </c>
      <c r="Q177" s="1" t="s">
        <v>175</v>
      </c>
      <c r="R177" t="b">
        <f>IF(COUNTIF(carcinogens!$A$2:$A$35,F177),TRUE,FALSE)</f>
        <v>1</v>
      </c>
      <c r="S177" t="b">
        <f t="shared" si="33"/>
        <v>1</v>
      </c>
      <c r="T177" t="b">
        <f t="shared" si="40"/>
        <v>0</v>
      </c>
      <c r="U177" s="3">
        <f t="shared" si="28"/>
        <v>0</v>
      </c>
      <c r="X177" s="3">
        <f t="shared" si="34"/>
        <v>0</v>
      </c>
      <c r="Y177" s="3">
        <v>0</v>
      </c>
      <c r="Z177" s="3">
        <f t="shared" si="35"/>
        <v>0</v>
      </c>
      <c r="AA177" s="3">
        <f t="shared" si="36"/>
        <v>0</v>
      </c>
      <c r="AB177" t="b">
        <f t="shared" si="37"/>
        <v>1</v>
      </c>
      <c r="AC177">
        <v>1</v>
      </c>
      <c r="AD177" t="str">
        <f>VLOOKUP(C177,'Feedstock source'!$A$1:$B$8,2,FALSE)</f>
        <v>sludge</v>
      </c>
      <c r="AE177" t="e">
        <f>VLOOKUP($F177,'PAHs abbreviations'!$A$2:$B$17,2,FALSE)</f>
        <v>#N/A</v>
      </c>
    </row>
    <row r="178" spans="1:31">
      <c r="A178" t="s">
        <v>131</v>
      </c>
      <c r="B178" t="s">
        <v>131</v>
      </c>
      <c r="C178" s="1" t="s">
        <v>135</v>
      </c>
      <c r="D178">
        <v>600</v>
      </c>
      <c r="E178" s="1" t="s">
        <v>22</v>
      </c>
      <c r="F178" t="s">
        <v>87</v>
      </c>
      <c r="G178" s="1" t="s">
        <v>76</v>
      </c>
      <c r="H178">
        <v>0.5</v>
      </c>
      <c r="I178" s="3">
        <f t="shared" si="31"/>
        <v>1</v>
      </c>
      <c r="J178" s="3">
        <v>1</v>
      </c>
      <c r="K178" t="str">
        <f t="shared" si="32"/>
        <v>pg/sample</v>
      </c>
      <c r="L178" s="3" t="s">
        <v>99</v>
      </c>
      <c r="O178" s="1" t="s">
        <v>172</v>
      </c>
      <c r="P178" s="1" t="s">
        <v>174</v>
      </c>
      <c r="Q178" s="1" t="s">
        <v>175</v>
      </c>
      <c r="R178" t="b">
        <f>IF(COUNTIF(carcinogens!$A$2:$A$35,F178),TRUE,FALSE)</f>
        <v>1</v>
      </c>
      <c r="S178" t="b">
        <f t="shared" si="33"/>
        <v>0</v>
      </c>
      <c r="T178" t="b">
        <f t="shared" si="40"/>
        <v>0</v>
      </c>
      <c r="U178" s="3">
        <f t="shared" ref="U178:U241" si="41">IF(ISNUMBER(L178),L178,0)</f>
        <v>0</v>
      </c>
      <c r="X178" s="3">
        <f t="shared" si="34"/>
        <v>0</v>
      </c>
      <c r="Y178" s="3">
        <v>0</v>
      </c>
      <c r="Z178" s="3">
        <f t="shared" si="35"/>
        <v>1</v>
      </c>
      <c r="AA178" s="3">
        <f t="shared" si="36"/>
        <v>1E-3</v>
      </c>
      <c r="AB178" t="b">
        <f t="shared" si="37"/>
        <v>1</v>
      </c>
      <c r="AC178">
        <v>1</v>
      </c>
      <c r="AD178" t="str">
        <f>VLOOKUP(C178,'Feedstock source'!$A$1:$B$8,2,FALSE)</f>
        <v>sludge</v>
      </c>
      <c r="AE178" t="e">
        <f>VLOOKUP($F178,'PAHs abbreviations'!$A$2:$B$17,2,FALSE)</f>
        <v>#N/A</v>
      </c>
    </row>
    <row r="179" spans="1:31">
      <c r="A179" t="s">
        <v>131</v>
      </c>
      <c r="B179" t="s">
        <v>131</v>
      </c>
      <c r="C179" s="1" t="s">
        <v>135</v>
      </c>
      <c r="D179">
        <v>600</v>
      </c>
      <c r="E179" s="1" t="s">
        <v>22</v>
      </c>
      <c r="F179" t="s">
        <v>77</v>
      </c>
      <c r="G179" s="1" t="s">
        <v>76</v>
      </c>
      <c r="H179" t="s">
        <v>99</v>
      </c>
      <c r="I179" s="3" t="str">
        <f t="shared" si="31"/>
        <v>&lt; 0.5</v>
      </c>
      <c r="J179" s="3">
        <v>0.5</v>
      </c>
      <c r="K179" t="str">
        <f t="shared" si="32"/>
        <v>pg/sample</v>
      </c>
      <c r="L179" s="3" t="s">
        <v>99</v>
      </c>
      <c r="O179" s="1" t="s">
        <v>172</v>
      </c>
      <c r="P179" s="1" t="s">
        <v>174</v>
      </c>
      <c r="Q179" s="1" t="s">
        <v>175</v>
      </c>
      <c r="R179" t="b">
        <f>IF(COUNTIF(carcinogens!$A$2:$A$35,F179),TRUE,FALSE)</f>
        <v>1</v>
      </c>
      <c r="S179" t="b">
        <f t="shared" si="33"/>
        <v>1</v>
      </c>
      <c r="T179" t="b">
        <f t="shared" si="40"/>
        <v>0</v>
      </c>
      <c r="U179" s="3">
        <f t="shared" si="41"/>
        <v>0</v>
      </c>
      <c r="X179" s="3">
        <f t="shared" si="34"/>
        <v>0</v>
      </c>
      <c r="Y179" s="3">
        <v>0</v>
      </c>
      <c r="Z179" s="3">
        <f t="shared" si="35"/>
        <v>0</v>
      </c>
      <c r="AA179" s="3">
        <f t="shared" si="36"/>
        <v>0</v>
      </c>
      <c r="AB179" t="b">
        <f t="shared" si="37"/>
        <v>1</v>
      </c>
      <c r="AC179">
        <v>1</v>
      </c>
      <c r="AD179" t="str">
        <f>VLOOKUP(C179,'Feedstock source'!$A$1:$B$8,2,FALSE)</f>
        <v>sludge</v>
      </c>
      <c r="AE179" t="e">
        <f>VLOOKUP($F179,'PAHs abbreviations'!$A$2:$B$17,2,FALSE)</f>
        <v>#N/A</v>
      </c>
    </row>
    <row r="180" spans="1:31">
      <c r="A180" t="s">
        <v>131</v>
      </c>
      <c r="B180" t="s">
        <v>131</v>
      </c>
      <c r="C180" s="1" t="s">
        <v>135</v>
      </c>
      <c r="D180">
        <v>600</v>
      </c>
      <c r="E180" s="1" t="s">
        <v>22</v>
      </c>
      <c r="F180" t="s">
        <v>85</v>
      </c>
      <c r="G180" s="1" t="s">
        <v>76</v>
      </c>
      <c r="H180">
        <v>1.4</v>
      </c>
      <c r="I180" s="3">
        <f t="shared" si="31"/>
        <v>2.8</v>
      </c>
      <c r="J180" s="3">
        <v>2.8</v>
      </c>
      <c r="K180" t="str">
        <f t="shared" si="32"/>
        <v>pg/sample</v>
      </c>
      <c r="L180" s="3" t="s">
        <v>99</v>
      </c>
      <c r="O180" s="1" t="s">
        <v>172</v>
      </c>
      <c r="P180" s="1" t="s">
        <v>174</v>
      </c>
      <c r="Q180" s="1" t="s">
        <v>175</v>
      </c>
      <c r="R180" t="b">
        <f>IF(COUNTIF(carcinogens!$A$2:$A$35,F180),TRUE,FALSE)</f>
        <v>1</v>
      </c>
      <c r="S180" t="b">
        <f t="shared" si="33"/>
        <v>0</v>
      </c>
      <c r="T180" t="b">
        <f t="shared" si="40"/>
        <v>0</v>
      </c>
      <c r="U180" s="3">
        <f t="shared" si="41"/>
        <v>0</v>
      </c>
      <c r="X180" s="3">
        <f t="shared" si="34"/>
        <v>0</v>
      </c>
      <c r="Y180" s="3">
        <v>0</v>
      </c>
      <c r="Z180" s="3">
        <f t="shared" si="35"/>
        <v>2.8</v>
      </c>
      <c r="AA180" s="3">
        <f t="shared" si="36"/>
        <v>2.8E-3</v>
      </c>
      <c r="AB180" t="b">
        <f t="shared" si="37"/>
        <v>1</v>
      </c>
      <c r="AC180">
        <v>1</v>
      </c>
      <c r="AD180" t="str">
        <f>VLOOKUP(C180,'Feedstock source'!$A$1:$B$8,2,FALSE)</f>
        <v>sludge</v>
      </c>
      <c r="AE180" t="e">
        <f>VLOOKUP($F180,'PAHs abbreviations'!$A$2:$B$17,2,FALSE)</f>
        <v>#N/A</v>
      </c>
    </row>
    <row r="181" spans="1:31">
      <c r="A181" t="s">
        <v>131</v>
      </c>
      <c r="B181" t="s">
        <v>131</v>
      </c>
      <c r="C181" s="1" t="s">
        <v>135</v>
      </c>
      <c r="D181">
        <v>600</v>
      </c>
      <c r="E181" s="1" t="s">
        <v>22</v>
      </c>
      <c r="F181" t="s">
        <v>84</v>
      </c>
      <c r="G181" s="1" t="s">
        <v>76</v>
      </c>
      <c r="H181" t="s">
        <v>149</v>
      </c>
      <c r="I181" s="3" t="str">
        <f t="shared" si="31"/>
        <v>&lt; 5.0</v>
      </c>
      <c r="J181" s="3">
        <v>5</v>
      </c>
      <c r="K181" t="str">
        <f t="shared" si="32"/>
        <v>pg/sample</v>
      </c>
      <c r="L181" s="3" t="s">
        <v>149</v>
      </c>
      <c r="O181" s="1" t="s">
        <v>172</v>
      </c>
      <c r="P181" s="1" t="s">
        <v>174</v>
      </c>
      <c r="Q181" s="1" t="s">
        <v>175</v>
      </c>
      <c r="R181" t="b">
        <f>IF(COUNTIF(carcinogens!$A$2:$A$35,F181),TRUE,FALSE)</f>
        <v>1</v>
      </c>
      <c r="S181" t="b">
        <f t="shared" si="33"/>
        <v>1</v>
      </c>
      <c r="T181" t="b">
        <f t="shared" si="40"/>
        <v>0</v>
      </c>
      <c r="U181" s="3">
        <f t="shared" si="41"/>
        <v>0</v>
      </c>
      <c r="X181" s="3">
        <f t="shared" si="34"/>
        <v>0</v>
      </c>
      <c r="Y181" s="3">
        <v>0</v>
      </c>
      <c r="Z181" s="3">
        <f t="shared" si="35"/>
        <v>0</v>
      </c>
      <c r="AA181" s="3">
        <f t="shared" si="36"/>
        <v>0</v>
      </c>
      <c r="AB181" t="b">
        <f t="shared" si="37"/>
        <v>1</v>
      </c>
      <c r="AC181">
        <v>1</v>
      </c>
      <c r="AD181" t="str">
        <f>VLOOKUP(C181,'Feedstock source'!$A$1:$B$8,2,FALSE)</f>
        <v>sludge</v>
      </c>
      <c r="AE181" t="e">
        <f>VLOOKUP($F181,'PAHs abbreviations'!$A$2:$B$17,2,FALSE)</f>
        <v>#N/A</v>
      </c>
    </row>
    <row r="182" spans="1:31">
      <c r="A182" t="s">
        <v>131</v>
      </c>
      <c r="B182" t="s">
        <v>131</v>
      </c>
      <c r="C182" s="1" t="s">
        <v>135</v>
      </c>
      <c r="D182">
        <v>600</v>
      </c>
      <c r="E182" s="1" t="s">
        <v>22</v>
      </c>
      <c r="F182" t="s">
        <v>94</v>
      </c>
      <c r="G182" s="1" t="s">
        <v>76</v>
      </c>
      <c r="H182">
        <v>5.5</v>
      </c>
      <c r="I182" s="3">
        <f t="shared" si="31"/>
        <v>11</v>
      </c>
      <c r="J182" s="3">
        <v>11</v>
      </c>
      <c r="K182" t="str">
        <f t="shared" si="32"/>
        <v>pg/sample</v>
      </c>
      <c r="L182" s="3" t="s">
        <v>149</v>
      </c>
      <c r="O182" s="1" t="s">
        <v>172</v>
      </c>
      <c r="P182" s="1" t="s">
        <v>174</v>
      </c>
      <c r="Q182" s="1" t="s">
        <v>175</v>
      </c>
      <c r="R182" t="b">
        <f>IF(COUNTIF(carcinogens!$A$2:$A$35,F182),TRUE,FALSE)</f>
        <v>1</v>
      </c>
      <c r="S182" t="b">
        <f t="shared" si="33"/>
        <v>0</v>
      </c>
      <c r="T182" t="b">
        <f t="shared" si="40"/>
        <v>0</v>
      </c>
      <c r="U182" s="3">
        <f t="shared" si="41"/>
        <v>0</v>
      </c>
      <c r="X182" s="3">
        <f t="shared" si="34"/>
        <v>0</v>
      </c>
      <c r="Y182" s="3">
        <v>0</v>
      </c>
      <c r="Z182" s="3">
        <f t="shared" si="35"/>
        <v>11</v>
      </c>
      <c r="AA182" s="3">
        <f t="shared" si="36"/>
        <v>1.0999999999999999E-2</v>
      </c>
      <c r="AB182" t="b">
        <f t="shared" si="37"/>
        <v>1</v>
      </c>
      <c r="AC182">
        <v>1</v>
      </c>
      <c r="AD182" t="str">
        <f>VLOOKUP(C182,'Feedstock source'!$A$1:$B$8,2,FALSE)</f>
        <v>sludge</v>
      </c>
      <c r="AE182" t="e">
        <f>VLOOKUP($F182,'PAHs abbreviations'!$A$2:$B$17,2,FALSE)</f>
        <v>#N/A</v>
      </c>
    </row>
    <row r="183" spans="1:31">
      <c r="A183" t="s">
        <v>132</v>
      </c>
      <c r="B183" t="s">
        <v>132</v>
      </c>
      <c r="C183" s="1" t="s">
        <v>135</v>
      </c>
      <c r="D183">
        <v>700</v>
      </c>
      <c r="E183" s="1" t="s">
        <v>22</v>
      </c>
      <c r="F183" t="s">
        <v>83</v>
      </c>
      <c r="G183" s="1" t="s">
        <v>76</v>
      </c>
      <c r="H183" t="s">
        <v>148</v>
      </c>
      <c r="I183" s="3" t="str">
        <f t="shared" si="31"/>
        <v>&lt; 2.5</v>
      </c>
      <c r="J183" s="3" t="str">
        <f t="shared" ref="J183:J214" si="42">I183</f>
        <v>&lt; 2.5</v>
      </c>
      <c r="K183" t="str">
        <f t="shared" si="32"/>
        <v>pg/sample</v>
      </c>
      <c r="L183" s="3" t="s">
        <v>148</v>
      </c>
      <c r="O183" s="1" t="s">
        <v>172</v>
      </c>
      <c r="P183" s="1" t="s">
        <v>174</v>
      </c>
      <c r="Q183" s="1" t="s">
        <v>175</v>
      </c>
      <c r="R183" t="b">
        <f>IF(COUNTIF(carcinogens!$A$2:$A$35,F183),TRUE,FALSE)</f>
        <v>1</v>
      </c>
      <c r="S183" t="b">
        <f t="shared" si="33"/>
        <v>1</v>
      </c>
      <c r="T183" t="b">
        <f t="shared" ref="T183:T214" si="43">IF(ISNUMBER(I183),FALSE,TRUE)</f>
        <v>1</v>
      </c>
      <c r="U183" s="3">
        <f t="shared" si="41"/>
        <v>0</v>
      </c>
      <c r="X183" s="3">
        <f t="shared" si="34"/>
        <v>0</v>
      </c>
      <c r="Y183" s="3">
        <v>0</v>
      </c>
      <c r="Z183" s="3">
        <f t="shared" si="35"/>
        <v>0</v>
      </c>
      <c r="AA183" s="3">
        <f t="shared" si="36"/>
        <v>0</v>
      </c>
      <c r="AB183" t="b">
        <f t="shared" si="37"/>
        <v>1</v>
      </c>
      <c r="AC183">
        <v>1</v>
      </c>
      <c r="AD183" t="str">
        <f>VLOOKUP(C183,'Feedstock source'!$A$1:$B$8,2,FALSE)</f>
        <v>sludge</v>
      </c>
      <c r="AE183" t="e">
        <f>VLOOKUP($F183,'PAHs abbreviations'!$A$2:$B$17,2,FALSE)</f>
        <v>#N/A</v>
      </c>
    </row>
    <row r="184" spans="1:31">
      <c r="A184" t="s">
        <v>132</v>
      </c>
      <c r="B184" t="s">
        <v>132</v>
      </c>
      <c r="C184" s="1" t="s">
        <v>135</v>
      </c>
      <c r="D184">
        <v>700</v>
      </c>
      <c r="E184" s="1" t="s">
        <v>22</v>
      </c>
      <c r="F184" t="s">
        <v>92</v>
      </c>
      <c r="G184" s="1" t="s">
        <v>76</v>
      </c>
      <c r="H184">
        <v>1.5</v>
      </c>
      <c r="I184" s="3">
        <f t="shared" si="31"/>
        <v>3</v>
      </c>
      <c r="J184" s="3">
        <f t="shared" si="42"/>
        <v>3</v>
      </c>
      <c r="K184" t="str">
        <f t="shared" si="32"/>
        <v>pg/sample</v>
      </c>
      <c r="L184" s="3" t="s">
        <v>150</v>
      </c>
      <c r="O184" s="1" t="s">
        <v>172</v>
      </c>
      <c r="P184" s="1" t="s">
        <v>174</v>
      </c>
      <c r="Q184" s="1" t="s">
        <v>175</v>
      </c>
      <c r="R184" t="b">
        <f>IF(COUNTIF(carcinogens!$A$2:$A$35,F184),TRUE,FALSE)</f>
        <v>1</v>
      </c>
      <c r="S184" t="b">
        <f t="shared" si="33"/>
        <v>0</v>
      </c>
      <c r="T184" t="b">
        <f t="shared" si="43"/>
        <v>0</v>
      </c>
      <c r="U184" s="3">
        <f t="shared" si="41"/>
        <v>0</v>
      </c>
      <c r="X184" s="3">
        <f t="shared" si="34"/>
        <v>0</v>
      </c>
      <c r="Y184" s="3">
        <v>0</v>
      </c>
      <c r="Z184" s="3">
        <f t="shared" si="35"/>
        <v>3</v>
      </c>
      <c r="AA184" s="3">
        <f t="shared" si="36"/>
        <v>3.0000000000000001E-3</v>
      </c>
      <c r="AB184" t="b">
        <f t="shared" si="37"/>
        <v>1</v>
      </c>
      <c r="AC184">
        <v>1</v>
      </c>
      <c r="AD184" t="str">
        <f>VLOOKUP(C184,'Feedstock source'!$A$1:$B$8,2,FALSE)</f>
        <v>sludge</v>
      </c>
      <c r="AE184" t="e">
        <f>VLOOKUP($F184,'PAHs abbreviations'!$A$2:$B$17,2,FALSE)</f>
        <v>#N/A</v>
      </c>
    </row>
    <row r="185" spans="1:31">
      <c r="A185" t="s">
        <v>132</v>
      </c>
      <c r="B185" t="s">
        <v>132</v>
      </c>
      <c r="C185" s="1" t="s">
        <v>135</v>
      </c>
      <c r="D185">
        <v>700</v>
      </c>
      <c r="E185" s="1" t="s">
        <v>22</v>
      </c>
      <c r="F185" t="s">
        <v>93</v>
      </c>
      <c r="G185" s="1" t="s">
        <v>76</v>
      </c>
      <c r="H185" t="s">
        <v>150</v>
      </c>
      <c r="I185" s="3" t="str">
        <f t="shared" si="31"/>
        <v>&lt; 1.5</v>
      </c>
      <c r="J185" s="3" t="str">
        <f t="shared" si="42"/>
        <v>&lt; 1.5</v>
      </c>
      <c r="K185" t="str">
        <f t="shared" si="32"/>
        <v>pg/sample</v>
      </c>
      <c r="L185" s="3" t="s">
        <v>150</v>
      </c>
      <c r="O185" s="1" t="s">
        <v>172</v>
      </c>
      <c r="P185" s="1" t="s">
        <v>174</v>
      </c>
      <c r="Q185" s="1" t="s">
        <v>175</v>
      </c>
      <c r="R185" t="b">
        <f>IF(COUNTIF(carcinogens!$A$2:$A$35,F185),TRUE,FALSE)</f>
        <v>1</v>
      </c>
      <c r="S185" t="b">
        <f t="shared" si="33"/>
        <v>1</v>
      </c>
      <c r="T185" t="b">
        <f t="shared" si="43"/>
        <v>1</v>
      </c>
      <c r="U185" s="3">
        <f t="shared" si="41"/>
        <v>0</v>
      </c>
      <c r="X185" s="3">
        <f t="shared" si="34"/>
        <v>0</v>
      </c>
      <c r="Y185" s="3">
        <v>0</v>
      </c>
      <c r="Z185" s="3">
        <f t="shared" si="35"/>
        <v>0</v>
      </c>
      <c r="AA185" s="3">
        <f t="shared" si="36"/>
        <v>0</v>
      </c>
      <c r="AB185" t="b">
        <f t="shared" si="37"/>
        <v>1</v>
      </c>
      <c r="AC185">
        <v>1</v>
      </c>
      <c r="AD185" t="str">
        <f>VLOOKUP(C185,'Feedstock source'!$A$1:$B$8,2,FALSE)</f>
        <v>sludge</v>
      </c>
      <c r="AE185" t="e">
        <f>VLOOKUP($F185,'PAHs abbreviations'!$A$2:$B$17,2,FALSE)</f>
        <v>#N/A</v>
      </c>
    </row>
    <row r="186" spans="1:31">
      <c r="A186" t="s">
        <v>132</v>
      </c>
      <c r="B186" t="s">
        <v>132</v>
      </c>
      <c r="C186" s="1" t="s">
        <v>135</v>
      </c>
      <c r="D186">
        <v>700</v>
      </c>
      <c r="E186" s="1" t="s">
        <v>22</v>
      </c>
      <c r="F186" t="s">
        <v>80</v>
      </c>
      <c r="G186" s="1" t="s">
        <v>76</v>
      </c>
      <c r="H186" t="s">
        <v>99</v>
      </c>
      <c r="I186" s="3" t="str">
        <f t="shared" si="31"/>
        <v>&lt; 0.5</v>
      </c>
      <c r="J186" s="3" t="str">
        <f t="shared" si="42"/>
        <v>&lt; 0.5</v>
      </c>
      <c r="K186" t="str">
        <f t="shared" si="32"/>
        <v>pg/sample</v>
      </c>
      <c r="L186" s="3" t="s">
        <v>99</v>
      </c>
      <c r="O186" s="1" t="s">
        <v>172</v>
      </c>
      <c r="P186" s="1" t="s">
        <v>174</v>
      </c>
      <c r="Q186" s="1" t="s">
        <v>175</v>
      </c>
      <c r="R186" t="b">
        <f>IF(COUNTIF(carcinogens!$A$2:$A$35,F186),TRUE,FALSE)</f>
        <v>1</v>
      </c>
      <c r="S186" t="b">
        <f t="shared" si="33"/>
        <v>1</v>
      </c>
      <c r="T186" t="b">
        <f t="shared" si="43"/>
        <v>1</v>
      </c>
      <c r="U186" s="3">
        <f t="shared" si="41"/>
        <v>0</v>
      </c>
      <c r="X186" s="3">
        <f t="shared" si="34"/>
        <v>0</v>
      </c>
      <c r="Y186" s="3">
        <v>0</v>
      </c>
      <c r="Z186" s="3">
        <f t="shared" si="35"/>
        <v>0</v>
      </c>
      <c r="AA186" s="3">
        <f t="shared" si="36"/>
        <v>0</v>
      </c>
      <c r="AB186" t="b">
        <f t="shared" si="37"/>
        <v>1</v>
      </c>
      <c r="AC186">
        <v>1</v>
      </c>
      <c r="AD186" t="str">
        <f>VLOOKUP(C186,'Feedstock source'!$A$1:$B$8,2,FALSE)</f>
        <v>sludge</v>
      </c>
      <c r="AE186" t="e">
        <f>VLOOKUP($F186,'PAHs abbreviations'!$A$2:$B$17,2,FALSE)</f>
        <v>#N/A</v>
      </c>
    </row>
    <row r="187" spans="1:31">
      <c r="A187" t="s">
        <v>132</v>
      </c>
      <c r="B187" t="s">
        <v>132</v>
      </c>
      <c r="C187" s="1" t="s">
        <v>135</v>
      </c>
      <c r="D187">
        <v>700</v>
      </c>
      <c r="E187" s="1" t="s">
        <v>22</v>
      </c>
      <c r="F187" t="s">
        <v>88</v>
      </c>
      <c r="G187" s="1" t="s">
        <v>76</v>
      </c>
      <c r="H187">
        <v>0.5</v>
      </c>
      <c r="I187" s="3">
        <f t="shared" si="31"/>
        <v>1</v>
      </c>
      <c r="J187" s="3">
        <f t="shared" si="42"/>
        <v>1</v>
      </c>
      <c r="K187" t="str">
        <f t="shared" si="32"/>
        <v>pg/sample</v>
      </c>
      <c r="L187" s="3" t="s">
        <v>99</v>
      </c>
      <c r="O187" s="1" t="s">
        <v>172</v>
      </c>
      <c r="P187" s="1" t="s">
        <v>174</v>
      </c>
      <c r="Q187" s="1" t="s">
        <v>175</v>
      </c>
      <c r="R187" t="b">
        <f>IF(COUNTIF(carcinogens!$A$2:$A$35,F187),TRUE,FALSE)</f>
        <v>1</v>
      </c>
      <c r="S187" t="b">
        <f t="shared" si="33"/>
        <v>0</v>
      </c>
      <c r="T187" t="b">
        <f t="shared" si="43"/>
        <v>0</v>
      </c>
      <c r="U187" s="3">
        <f t="shared" si="41"/>
        <v>0</v>
      </c>
      <c r="X187" s="3">
        <f t="shared" si="34"/>
        <v>0</v>
      </c>
      <c r="Y187" s="3">
        <v>0</v>
      </c>
      <c r="Z187" s="3">
        <f t="shared" si="35"/>
        <v>1</v>
      </c>
      <c r="AA187" s="3">
        <f t="shared" si="36"/>
        <v>1E-3</v>
      </c>
      <c r="AB187" t="b">
        <f t="shared" si="37"/>
        <v>1</v>
      </c>
      <c r="AC187">
        <v>1</v>
      </c>
      <c r="AD187" t="str">
        <f>VLOOKUP(C187,'Feedstock source'!$A$1:$B$8,2,FALSE)</f>
        <v>sludge</v>
      </c>
      <c r="AE187" t="e">
        <f>VLOOKUP($F187,'PAHs abbreviations'!$A$2:$B$17,2,FALSE)</f>
        <v>#N/A</v>
      </c>
    </row>
    <row r="188" spans="1:31">
      <c r="A188" t="s">
        <v>132</v>
      </c>
      <c r="B188" t="s">
        <v>132</v>
      </c>
      <c r="C188" s="1" t="s">
        <v>135</v>
      </c>
      <c r="D188">
        <v>700</v>
      </c>
      <c r="E188" s="1" t="s">
        <v>22</v>
      </c>
      <c r="F188" t="s">
        <v>81</v>
      </c>
      <c r="G188" s="1" t="s">
        <v>76</v>
      </c>
      <c r="H188" t="s">
        <v>99</v>
      </c>
      <c r="I188" s="3" t="str">
        <f t="shared" si="31"/>
        <v>&lt; 0.5</v>
      </c>
      <c r="J188" s="3" t="str">
        <f t="shared" si="42"/>
        <v>&lt; 0.5</v>
      </c>
      <c r="K188" t="str">
        <f t="shared" si="32"/>
        <v>pg/sample</v>
      </c>
      <c r="L188" s="3" t="s">
        <v>99</v>
      </c>
      <c r="O188" s="1" t="s">
        <v>172</v>
      </c>
      <c r="P188" s="1" t="s">
        <v>174</v>
      </c>
      <c r="Q188" s="1" t="s">
        <v>175</v>
      </c>
      <c r="R188" t="b">
        <f>IF(COUNTIF(carcinogens!$A$2:$A$35,F188),TRUE,FALSE)</f>
        <v>1</v>
      </c>
      <c r="S188" t="b">
        <f t="shared" si="33"/>
        <v>1</v>
      </c>
      <c r="T188" t="b">
        <f t="shared" si="43"/>
        <v>1</v>
      </c>
      <c r="U188" s="3">
        <f t="shared" si="41"/>
        <v>0</v>
      </c>
      <c r="X188" s="3">
        <f t="shared" si="34"/>
        <v>0</v>
      </c>
      <c r="Y188" s="3">
        <v>0</v>
      </c>
      <c r="Z188" s="3">
        <f t="shared" si="35"/>
        <v>0</v>
      </c>
      <c r="AA188" s="3">
        <f t="shared" si="36"/>
        <v>0</v>
      </c>
      <c r="AB188" t="b">
        <f t="shared" si="37"/>
        <v>1</v>
      </c>
      <c r="AC188">
        <v>1</v>
      </c>
      <c r="AD188" t="str">
        <f>VLOOKUP(C188,'Feedstock source'!$A$1:$B$8,2,FALSE)</f>
        <v>sludge</v>
      </c>
      <c r="AE188" t="e">
        <f>VLOOKUP($F188,'PAHs abbreviations'!$A$2:$B$17,2,FALSE)</f>
        <v>#N/A</v>
      </c>
    </row>
    <row r="189" spans="1:31">
      <c r="A189" t="s">
        <v>132</v>
      </c>
      <c r="B189" t="s">
        <v>132</v>
      </c>
      <c r="C189" s="1" t="s">
        <v>135</v>
      </c>
      <c r="D189">
        <v>700</v>
      </c>
      <c r="E189" s="1" t="s">
        <v>22</v>
      </c>
      <c r="F189" t="s">
        <v>89</v>
      </c>
      <c r="G189" s="1" t="s">
        <v>76</v>
      </c>
      <c r="H189" t="s">
        <v>99</v>
      </c>
      <c r="I189" s="3" t="str">
        <f t="shared" si="31"/>
        <v>&lt; 0.5</v>
      </c>
      <c r="J189" s="3" t="str">
        <f t="shared" si="42"/>
        <v>&lt; 0.5</v>
      </c>
      <c r="K189" t="str">
        <f t="shared" si="32"/>
        <v>pg/sample</v>
      </c>
      <c r="L189" s="3" t="s">
        <v>99</v>
      </c>
      <c r="O189" s="1" t="s">
        <v>172</v>
      </c>
      <c r="P189" s="1" t="s">
        <v>174</v>
      </c>
      <c r="Q189" s="1" t="s">
        <v>175</v>
      </c>
      <c r="R189" t="b">
        <f>IF(COUNTIF(carcinogens!$A$2:$A$35,F189),TRUE,FALSE)</f>
        <v>1</v>
      </c>
      <c r="S189" t="b">
        <f t="shared" si="33"/>
        <v>1</v>
      </c>
      <c r="T189" t="b">
        <f t="shared" si="43"/>
        <v>1</v>
      </c>
      <c r="U189" s="3">
        <f t="shared" si="41"/>
        <v>0</v>
      </c>
      <c r="X189" s="3">
        <f t="shared" si="34"/>
        <v>0</v>
      </c>
      <c r="Y189" s="3">
        <v>0</v>
      </c>
      <c r="Z189" s="3">
        <f t="shared" si="35"/>
        <v>0</v>
      </c>
      <c r="AA189" s="3">
        <f t="shared" si="36"/>
        <v>0</v>
      </c>
      <c r="AB189" t="b">
        <f t="shared" si="37"/>
        <v>1</v>
      </c>
      <c r="AC189">
        <v>1</v>
      </c>
      <c r="AD189" t="str">
        <f>VLOOKUP(C189,'Feedstock source'!$A$1:$B$8,2,FALSE)</f>
        <v>sludge</v>
      </c>
      <c r="AE189" t="e">
        <f>VLOOKUP($F189,'PAHs abbreviations'!$A$2:$B$17,2,FALSE)</f>
        <v>#N/A</v>
      </c>
    </row>
    <row r="190" spans="1:31">
      <c r="A190" t="s">
        <v>132</v>
      </c>
      <c r="B190" t="s">
        <v>132</v>
      </c>
      <c r="C190" s="1" t="s">
        <v>135</v>
      </c>
      <c r="D190">
        <v>700</v>
      </c>
      <c r="E190" s="1" t="s">
        <v>22</v>
      </c>
      <c r="F190" t="s">
        <v>82</v>
      </c>
      <c r="G190" s="1" t="s">
        <v>76</v>
      </c>
      <c r="H190" t="s">
        <v>99</v>
      </c>
      <c r="I190" s="3" t="str">
        <f t="shared" si="31"/>
        <v>&lt; 0.5</v>
      </c>
      <c r="J190" s="3" t="str">
        <f t="shared" si="42"/>
        <v>&lt; 0.5</v>
      </c>
      <c r="K190" t="str">
        <f t="shared" si="32"/>
        <v>pg/sample</v>
      </c>
      <c r="L190" s="3" t="s">
        <v>99</v>
      </c>
      <c r="O190" s="1" t="s">
        <v>172</v>
      </c>
      <c r="P190" s="1" t="s">
        <v>174</v>
      </c>
      <c r="Q190" s="1" t="s">
        <v>175</v>
      </c>
      <c r="R190" t="b">
        <f>IF(COUNTIF(carcinogens!$A$2:$A$35,F190),TRUE,FALSE)</f>
        <v>1</v>
      </c>
      <c r="S190" t="b">
        <f t="shared" si="33"/>
        <v>1</v>
      </c>
      <c r="T190" t="b">
        <f t="shared" si="43"/>
        <v>1</v>
      </c>
      <c r="U190" s="3">
        <f t="shared" si="41"/>
        <v>0</v>
      </c>
      <c r="X190" s="3">
        <f t="shared" si="34"/>
        <v>0</v>
      </c>
      <c r="Y190" s="3">
        <v>0</v>
      </c>
      <c r="Z190" s="3">
        <f t="shared" si="35"/>
        <v>0</v>
      </c>
      <c r="AA190" s="3">
        <f t="shared" si="36"/>
        <v>0</v>
      </c>
      <c r="AB190" t="b">
        <f t="shared" si="37"/>
        <v>1</v>
      </c>
      <c r="AC190">
        <v>1</v>
      </c>
      <c r="AD190" t="str">
        <f>VLOOKUP(C190,'Feedstock source'!$A$1:$B$8,2,FALSE)</f>
        <v>sludge</v>
      </c>
      <c r="AE190" t="e">
        <f>VLOOKUP($F190,'PAHs abbreviations'!$A$2:$B$17,2,FALSE)</f>
        <v>#N/A</v>
      </c>
    </row>
    <row r="191" spans="1:31">
      <c r="A191" t="s">
        <v>132</v>
      </c>
      <c r="B191" t="s">
        <v>132</v>
      </c>
      <c r="C191" s="1" t="s">
        <v>135</v>
      </c>
      <c r="D191">
        <v>700</v>
      </c>
      <c r="E191" s="1" t="s">
        <v>22</v>
      </c>
      <c r="F191" t="s">
        <v>90</v>
      </c>
      <c r="G191" s="1" t="s">
        <v>76</v>
      </c>
      <c r="H191" t="s">
        <v>99</v>
      </c>
      <c r="I191" s="3" t="str">
        <f t="shared" si="31"/>
        <v>&lt; 0.5</v>
      </c>
      <c r="J191" s="3" t="str">
        <f t="shared" si="42"/>
        <v>&lt; 0.5</v>
      </c>
      <c r="K191" t="str">
        <f t="shared" si="32"/>
        <v>pg/sample</v>
      </c>
      <c r="L191" s="3" t="s">
        <v>99</v>
      </c>
      <c r="O191" s="1" t="s">
        <v>172</v>
      </c>
      <c r="P191" s="1" t="s">
        <v>174</v>
      </c>
      <c r="Q191" s="1" t="s">
        <v>175</v>
      </c>
      <c r="R191" t="b">
        <f>IF(COUNTIF(carcinogens!$A$2:$A$35,F191),TRUE,FALSE)</f>
        <v>1</v>
      </c>
      <c r="S191" t="b">
        <f t="shared" si="33"/>
        <v>1</v>
      </c>
      <c r="T191" t="b">
        <f t="shared" si="43"/>
        <v>1</v>
      </c>
      <c r="U191" s="3">
        <f t="shared" si="41"/>
        <v>0</v>
      </c>
      <c r="X191" s="3">
        <f t="shared" si="34"/>
        <v>0</v>
      </c>
      <c r="Y191" s="3">
        <v>0</v>
      </c>
      <c r="Z191" s="3">
        <f t="shared" si="35"/>
        <v>0</v>
      </c>
      <c r="AA191" s="3">
        <f t="shared" si="36"/>
        <v>0</v>
      </c>
      <c r="AB191" t="b">
        <f t="shared" si="37"/>
        <v>1</v>
      </c>
      <c r="AC191">
        <v>1</v>
      </c>
      <c r="AD191" t="str">
        <f>VLOOKUP(C191,'Feedstock source'!$A$1:$B$8,2,FALSE)</f>
        <v>sludge</v>
      </c>
      <c r="AE191" t="e">
        <f>VLOOKUP($F191,'PAHs abbreviations'!$A$2:$B$17,2,FALSE)</f>
        <v>#N/A</v>
      </c>
    </row>
    <row r="192" spans="1:31">
      <c r="A192" t="s">
        <v>132</v>
      </c>
      <c r="B192" t="s">
        <v>132</v>
      </c>
      <c r="C192" s="1" t="s">
        <v>135</v>
      </c>
      <c r="D192">
        <v>700</v>
      </c>
      <c r="E192" s="1" t="s">
        <v>22</v>
      </c>
      <c r="F192" t="s">
        <v>79</v>
      </c>
      <c r="G192" s="1" t="s">
        <v>76</v>
      </c>
      <c r="H192" t="s">
        <v>99</v>
      </c>
      <c r="I192" s="3" t="str">
        <f t="shared" si="31"/>
        <v>&lt; 0.5</v>
      </c>
      <c r="J192" s="3" t="str">
        <f t="shared" si="42"/>
        <v>&lt; 0.5</v>
      </c>
      <c r="K192" t="str">
        <f t="shared" si="32"/>
        <v>pg/sample</v>
      </c>
      <c r="L192" s="3" t="s">
        <v>99</v>
      </c>
      <c r="O192" s="1" t="s">
        <v>172</v>
      </c>
      <c r="P192" s="1" t="s">
        <v>174</v>
      </c>
      <c r="Q192" s="1" t="s">
        <v>175</v>
      </c>
      <c r="R192" t="b">
        <f>IF(COUNTIF(carcinogens!$A$2:$A$35,F192),TRUE,FALSE)</f>
        <v>1</v>
      </c>
      <c r="S192" t="b">
        <f t="shared" si="33"/>
        <v>1</v>
      </c>
      <c r="T192" t="b">
        <f t="shared" si="43"/>
        <v>1</v>
      </c>
      <c r="U192" s="3">
        <f t="shared" si="41"/>
        <v>0</v>
      </c>
      <c r="X192" s="3">
        <f t="shared" si="34"/>
        <v>0</v>
      </c>
      <c r="Y192" s="3">
        <v>0</v>
      </c>
      <c r="Z192" s="3">
        <f t="shared" si="35"/>
        <v>0</v>
      </c>
      <c r="AA192" s="3">
        <f t="shared" si="36"/>
        <v>0</v>
      </c>
      <c r="AB192" t="b">
        <f t="shared" si="37"/>
        <v>1</v>
      </c>
      <c r="AC192">
        <v>1</v>
      </c>
      <c r="AD192" t="str">
        <f>VLOOKUP(C192,'Feedstock source'!$A$1:$B$8,2,FALSE)</f>
        <v>sludge</v>
      </c>
      <c r="AE192" t="e">
        <f>VLOOKUP($F192,'PAHs abbreviations'!$A$2:$B$17,2,FALSE)</f>
        <v>#N/A</v>
      </c>
    </row>
    <row r="193" spans="1:31">
      <c r="A193" t="s">
        <v>132</v>
      </c>
      <c r="B193" t="s">
        <v>132</v>
      </c>
      <c r="C193" s="1" t="s">
        <v>135</v>
      </c>
      <c r="D193">
        <v>700</v>
      </c>
      <c r="E193" s="1" t="s">
        <v>22</v>
      </c>
      <c r="F193" t="s">
        <v>86</v>
      </c>
      <c r="G193" s="1" t="s">
        <v>76</v>
      </c>
      <c r="H193">
        <v>0.8</v>
      </c>
      <c r="I193" s="3">
        <f t="shared" si="31"/>
        <v>1.6</v>
      </c>
      <c r="J193" s="3">
        <f t="shared" si="42"/>
        <v>1.6</v>
      </c>
      <c r="K193" t="str">
        <f t="shared" si="32"/>
        <v>pg/sample</v>
      </c>
      <c r="L193" s="3" t="s">
        <v>99</v>
      </c>
      <c r="O193" s="1" t="s">
        <v>172</v>
      </c>
      <c r="P193" s="1" t="s">
        <v>174</v>
      </c>
      <c r="Q193" s="1" t="s">
        <v>175</v>
      </c>
      <c r="R193" t="b">
        <f>IF(COUNTIF(carcinogens!$A$2:$A$35,F193),TRUE,FALSE)</f>
        <v>1</v>
      </c>
      <c r="S193" t="b">
        <f t="shared" si="33"/>
        <v>0</v>
      </c>
      <c r="T193" t="b">
        <f t="shared" si="43"/>
        <v>0</v>
      </c>
      <c r="U193" s="3">
        <f t="shared" si="41"/>
        <v>0</v>
      </c>
      <c r="X193" s="3">
        <f t="shared" si="34"/>
        <v>0</v>
      </c>
      <c r="Y193" s="3">
        <v>0</v>
      </c>
      <c r="Z193" s="3">
        <f t="shared" si="35"/>
        <v>1.6</v>
      </c>
      <c r="AA193" s="3">
        <f t="shared" si="36"/>
        <v>1.6000000000000001E-3</v>
      </c>
      <c r="AB193" t="b">
        <f t="shared" si="37"/>
        <v>1</v>
      </c>
      <c r="AC193">
        <v>1</v>
      </c>
      <c r="AD193" t="str">
        <f>VLOOKUP(C193,'Feedstock source'!$A$1:$B$8,2,FALSE)</f>
        <v>sludge</v>
      </c>
      <c r="AE193" t="e">
        <f>VLOOKUP($F193,'PAHs abbreviations'!$A$2:$B$17,2,FALSE)</f>
        <v>#N/A</v>
      </c>
    </row>
    <row r="194" spans="1:31">
      <c r="A194" t="s">
        <v>132</v>
      </c>
      <c r="B194" t="s">
        <v>132</v>
      </c>
      <c r="C194" s="1" t="s">
        <v>135</v>
      </c>
      <c r="D194">
        <v>700</v>
      </c>
      <c r="E194" s="1" t="s">
        <v>22</v>
      </c>
      <c r="F194" t="s">
        <v>91</v>
      </c>
      <c r="G194" s="1" t="s">
        <v>76</v>
      </c>
      <c r="H194" t="s">
        <v>99</v>
      </c>
      <c r="I194" s="3" t="str">
        <f t="shared" ref="I194:I257" si="44">IF(ISNUMBER(H194),H194*2,H194)</f>
        <v>&lt; 0.5</v>
      </c>
      <c r="J194" s="3" t="str">
        <f t="shared" si="42"/>
        <v>&lt; 0.5</v>
      </c>
      <c r="K194" t="str">
        <f t="shared" ref="K194:K257" si="45">IF(G194="PAH","ng/sample","pg/sample")</f>
        <v>pg/sample</v>
      </c>
      <c r="L194" s="3" t="s">
        <v>99</v>
      </c>
      <c r="O194" s="1" t="s">
        <v>172</v>
      </c>
      <c r="P194" s="1" t="s">
        <v>174</v>
      </c>
      <c r="Q194" s="1" t="s">
        <v>175</v>
      </c>
      <c r="R194" t="b">
        <f>IF(COUNTIF(carcinogens!$A$2:$A$35,F194),TRUE,FALSE)</f>
        <v>1</v>
      </c>
      <c r="S194" t="b">
        <f t="shared" ref="S194:S257" si="46">IF(ISNUMBER(I194),FALSE,TRUE)</f>
        <v>1</v>
      </c>
      <c r="T194" t="b">
        <f t="shared" si="43"/>
        <v>1</v>
      </c>
      <c r="U194" s="3">
        <f t="shared" si="41"/>
        <v>0</v>
      </c>
      <c r="X194" s="3">
        <f t="shared" ref="X194:X257" si="47">AVERAGE(U194:W194)</f>
        <v>0</v>
      </c>
      <c r="Y194" s="3">
        <v>0</v>
      </c>
      <c r="Z194" s="3">
        <f t="shared" ref="Z194:Z257" si="48">IF(ISNUMBER(I194),I194-X194,0)</f>
        <v>0</v>
      </c>
      <c r="AA194" s="3">
        <f t="shared" ref="AA194:AA257" si="49">Z194/1000</f>
        <v>0</v>
      </c>
      <c r="AB194" t="b">
        <f t="shared" ref="AB194:AB257" si="50">IF(ISNUMBER(L194),FALSE,TRUE)</f>
        <v>1</v>
      </c>
      <c r="AC194">
        <v>1</v>
      </c>
      <c r="AD194" t="str">
        <f>VLOOKUP(C194,'Feedstock source'!$A$1:$B$8,2,FALSE)</f>
        <v>sludge</v>
      </c>
      <c r="AE194" t="e">
        <f>VLOOKUP($F194,'PAHs abbreviations'!$A$2:$B$17,2,FALSE)</f>
        <v>#N/A</v>
      </c>
    </row>
    <row r="195" spans="1:31">
      <c r="A195" t="s">
        <v>132</v>
      </c>
      <c r="B195" t="s">
        <v>132</v>
      </c>
      <c r="C195" s="1" t="s">
        <v>135</v>
      </c>
      <c r="D195">
        <v>700</v>
      </c>
      <c r="E195" s="1" t="s">
        <v>22</v>
      </c>
      <c r="F195" t="s">
        <v>87</v>
      </c>
      <c r="G195" s="1" t="s">
        <v>76</v>
      </c>
      <c r="H195" t="s">
        <v>99</v>
      </c>
      <c r="I195" s="3" t="str">
        <f t="shared" si="44"/>
        <v>&lt; 0.5</v>
      </c>
      <c r="J195" s="3" t="str">
        <f t="shared" si="42"/>
        <v>&lt; 0.5</v>
      </c>
      <c r="K195" t="str">
        <f t="shared" si="45"/>
        <v>pg/sample</v>
      </c>
      <c r="L195" s="3" t="s">
        <v>99</v>
      </c>
      <c r="O195" s="1" t="s">
        <v>172</v>
      </c>
      <c r="P195" s="1" t="s">
        <v>174</v>
      </c>
      <c r="Q195" s="1" t="s">
        <v>175</v>
      </c>
      <c r="R195" t="b">
        <f>IF(COUNTIF(carcinogens!$A$2:$A$35,F195),TRUE,FALSE)</f>
        <v>1</v>
      </c>
      <c r="S195" t="b">
        <f t="shared" si="46"/>
        <v>1</v>
      </c>
      <c r="T195" t="b">
        <f t="shared" si="43"/>
        <v>1</v>
      </c>
      <c r="U195" s="3">
        <f t="shared" si="41"/>
        <v>0</v>
      </c>
      <c r="X195" s="3">
        <f t="shared" si="47"/>
        <v>0</v>
      </c>
      <c r="Y195" s="3">
        <v>0</v>
      </c>
      <c r="Z195" s="3">
        <f t="shared" si="48"/>
        <v>0</v>
      </c>
      <c r="AA195" s="3">
        <f t="shared" si="49"/>
        <v>0</v>
      </c>
      <c r="AB195" t="b">
        <f t="shared" si="50"/>
        <v>1</v>
      </c>
      <c r="AC195">
        <v>1</v>
      </c>
      <c r="AD195" t="str">
        <f>VLOOKUP(C195,'Feedstock source'!$A$1:$B$8,2,FALSE)</f>
        <v>sludge</v>
      </c>
      <c r="AE195" t="e">
        <f>VLOOKUP($F195,'PAHs abbreviations'!$A$2:$B$17,2,FALSE)</f>
        <v>#N/A</v>
      </c>
    </row>
    <row r="196" spans="1:31">
      <c r="A196" t="s">
        <v>132</v>
      </c>
      <c r="B196" t="s">
        <v>132</v>
      </c>
      <c r="C196" s="1" t="s">
        <v>135</v>
      </c>
      <c r="D196">
        <v>700</v>
      </c>
      <c r="E196" s="1" t="s">
        <v>22</v>
      </c>
      <c r="F196" t="s">
        <v>77</v>
      </c>
      <c r="G196" s="1" t="s">
        <v>76</v>
      </c>
      <c r="H196" t="s">
        <v>99</v>
      </c>
      <c r="I196" s="3" t="str">
        <f t="shared" si="44"/>
        <v>&lt; 0.5</v>
      </c>
      <c r="J196" s="3" t="str">
        <f t="shared" si="42"/>
        <v>&lt; 0.5</v>
      </c>
      <c r="K196" t="str">
        <f t="shared" si="45"/>
        <v>pg/sample</v>
      </c>
      <c r="L196" s="3" t="s">
        <v>99</v>
      </c>
      <c r="O196" s="1" t="s">
        <v>172</v>
      </c>
      <c r="P196" s="1" t="s">
        <v>174</v>
      </c>
      <c r="Q196" s="1" t="s">
        <v>175</v>
      </c>
      <c r="R196" t="b">
        <f>IF(COUNTIF(carcinogens!$A$2:$A$35,F196),TRUE,FALSE)</f>
        <v>1</v>
      </c>
      <c r="S196" t="b">
        <f t="shared" si="46"/>
        <v>1</v>
      </c>
      <c r="T196" t="b">
        <f t="shared" si="43"/>
        <v>1</v>
      </c>
      <c r="U196" s="3">
        <f t="shared" si="41"/>
        <v>0</v>
      </c>
      <c r="X196" s="3">
        <f t="shared" si="47"/>
        <v>0</v>
      </c>
      <c r="Y196" s="3">
        <v>0</v>
      </c>
      <c r="Z196" s="3">
        <f t="shared" si="48"/>
        <v>0</v>
      </c>
      <c r="AA196" s="3">
        <f t="shared" si="49"/>
        <v>0</v>
      </c>
      <c r="AB196" t="b">
        <f t="shared" si="50"/>
        <v>1</v>
      </c>
      <c r="AC196">
        <v>1</v>
      </c>
      <c r="AD196" t="str">
        <f>VLOOKUP(C196,'Feedstock source'!$A$1:$B$8,2,FALSE)</f>
        <v>sludge</v>
      </c>
      <c r="AE196" t="e">
        <f>VLOOKUP($F196,'PAHs abbreviations'!$A$2:$B$17,2,FALSE)</f>
        <v>#N/A</v>
      </c>
    </row>
    <row r="197" spans="1:31">
      <c r="A197" t="s">
        <v>132</v>
      </c>
      <c r="B197" t="s">
        <v>132</v>
      </c>
      <c r="C197" s="1" t="s">
        <v>135</v>
      </c>
      <c r="D197">
        <v>700</v>
      </c>
      <c r="E197" s="1" t="s">
        <v>22</v>
      </c>
      <c r="F197" t="s">
        <v>85</v>
      </c>
      <c r="G197" s="1" t="s">
        <v>76</v>
      </c>
      <c r="H197">
        <v>0.7</v>
      </c>
      <c r="I197" s="3">
        <f t="shared" si="44"/>
        <v>1.4</v>
      </c>
      <c r="J197" s="3">
        <f t="shared" si="42"/>
        <v>1.4</v>
      </c>
      <c r="K197" t="str">
        <f t="shared" si="45"/>
        <v>pg/sample</v>
      </c>
      <c r="L197" s="3" t="s">
        <v>99</v>
      </c>
      <c r="O197" s="1" t="s">
        <v>172</v>
      </c>
      <c r="P197" s="1" t="s">
        <v>174</v>
      </c>
      <c r="Q197" s="1" t="s">
        <v>175</v>
      </c>
      <c r="R197" t="b">
        <f>IF(COUNTIF(carcinogens!$A$2:$A$35,F197),TRUE,FALSE)</f>
        <v>1</v>
      </c>
      <c r="S197" t="b">
        <f t="shared" si="46"/>
        <v>0</v>
      </c>
      <c r="T197" t="b">
        <f t="shared" si="43"/>
        <v>0</v>
      </c>
      <c r="U197" s="3">
        <f t="shared" si="41"/>
        <v>0</v>
      </c>
      <c r="X197" s="3">
        <f t="shared" si="47"/>
        <v>0</v>
      </c>
      <c r="Y197" s="3">
        <v>0</v>
      </c>
      <c r="Z197" s="3">
        <f t="shared" si="48"/>
        <v>1.4</v>
      </c>
      <c r="AA197" s="3">
        <f t="shared" si="49"/>
        <v>1.4E-3</v>
      </c>
      <c r="AB197" t="b">
        <f t="shared" si="50"/>
        <v>1</v>
      </c>
      <c r="AC197">
        <v>1</v>
      </c>
      <c r="AD197" t="str">
        <f>VLOOKUP(C197,'Feedstock source'!$A$1:$B$8,2,FALSE)</f>
        <v>sludge</v>
      </c>
      <c r="AE197" t="e">
        <f>VLOOKUP($F197,'PAHs abbreviations'!$A$2:$B$17,2,FALSE)</f>
        <v>#N/A</v>
      </c>
    </row>
    <row r="198" spans="1:31">
      <c r="A198" t="s">
        <v>132</v>
      </c>
      <c r="B198" t="s">
        <v>132</v>
      </c>
      <c r="C198" s="1" t="s">
        <v>135</v>
      </c>
      <c r="D198">
        <v>700</v>
      </c>
      <c r="E198" s="1" t="s">
        <v>22</v>
      </c>
      <c r="F198" t="s">
        <v>84</v>
      </c>
      <c r="G198" s="1" t="s">
        <v>76</v>
      </c>
      <c r="H198" t="s">
        <v>149</v>
      </c>
      <c r="I198" s="3" t="str">
        <f t="shared" si="44"/>
        <v>&lt; 5.0</v>
      </c>
      <c r="J198" s="3" t="str">
        <f t="shared" si="42"/>
        <v>&lt; 5.0</v>
      </c>
      <c r="K198" t="str">
        <f t="shared" si="45"/>
        <v>pg/sample</v>
      </c>
      <c r="L198" s="3" t="s">
        <v>149</v>
      </c>
      <c r="O198" s="1" t="s">
        <v>172</v>
      </c>
      <c r="P198" s="1" t="s">
        <v>174</v>
      </c>
      <c r="Q198" s="1" t="s">
        <v>175</v>
      </c>
      <c r="R198" t="b">
        <f>IF(COUNTIF(carcinogens!$A$2:$A$35,F198),TRUE,FALSE)</f>
        <v>1</v>
      </c>
      <c r="S198" t="b">
        <f t="shared" si="46"/>
        <v>1</v>
      </c>
      <c r="T198" t="b">
        <f t="shared" si="43"/>
        <v>1</v>
      </c>
      <c r="U198" s="3">
        <f t="shared" si="41"/>
        <v>0</v>
      </c>
      <c r="X198" s="3">
        <f t="shared" si="47"/>
        <v>0</v>
      </c>
      <c r="Y198" s="3">
        <v>0</v>
      </c>
      <c r="Z198" s="3">
        <f t="shared" si="48"/>
        <v>0</v>
      </c>
      <c r="AA198" s="3">
        <f t="shared" si="49"/>
        <v>0</v>
      </c>
      <c r="AB198" t="b">
        <f t="shared" si="50"/>
        <v>1</v>
      </c>
      <c r="AC198">
        <v>1</v>
      </c>
      <c r="AD198" t="str">
        <f>VLOOKUP(C198,'Feedstock source'!$A$1:$B$8,2,FALSE)</f>
        <v>sludge</v>
      </c>
      <c r="AE198" t="e">
        <f>VLOOKUP($F198,'PAHs abbreviations'!$A$2:$B$17,2,FALSE)</f>
        <v>#N/A</v>
      </c>
    </row>
    <row r="199" spans="1:31">
      <c r="A199" t="s">
        <v>132</v>
      </c>
      <c r="B199" t="s">
        <v>132</v>
      </c>
      <c r="C199" s="1" t="s">
        <v>135</v>
      </c>
      <c r="D199">
        <v>700</v>
      </c>
      <c r="E199" s="1" t="s">
        <v>22</v>
      </c>
      <c r="F199" t="s">
        <v>94</v>
      </c>
      <c r="G199" s="1" t="s">
        <v>76</v>
      </c>
      <c r="H199" t="s">
        <v>149</v>
      </c>
      <c r="I199" s="3" t="str">
        <f t="shared" si="44"/>
        <v>&lt; 5.0</v>
      </c>
      <c r="J199" s="3" t="str">
        <f t="shared" si="42"/>
        <v>&lt; 5.0</v>
      </c>
      <c r="K199" t="str">
        <f t="shared" si="45"/>
        <v>pg/sample</v>
      </c>
      <c r="L199" s="3" t="s">
        <v>149</v>
      </c>
      <c r="O199" s="1" t="s">
        <v>172</v>
      </c>
      <c r="P199" s="1" t="s">
        <v>174</v>
      </c>
      <c r="Q199" s="1" t="s">
        <v>175</v>
      </c>
      <c r="R199" t="b">
        <f>IF(COUNTIF(carcinogens!$A$2:$A$35,F199),TRUE,FALSE)</f>
        <v>1</v>
      </c>
      <c r="S199" t="b">
        <f t="shared" si="46"/>
        <v>1</v>
      </c>
      <c r="T199" t="b">
        <f t="shared" si="43"/>
        <v>1</v>
      </c>
      <c r="U199" s="3">
        <f t="shared" si="41"/>
        <v>0</v>
      </c>
      <c r="X199" s="3">
        <f t="shared" si="47"/>
        <v>0</v>
      </c>
      <c r="Y199" s="3">
        <v>0</v>
      </c>
      <c r="Z199" s="3">
        <f t="shared" si="48"/>
        <v>0</v>
      </c>
      <c r="AA199" s="3">
        <f t="shared" si="49"/>
        <v>0</v>
      </c>
      <c r="AB199" t="b">
        <f t="shared" si="50"/>
        <v>1</v>
      </c>
      <c r="AC199">
        <v>1</v>
      </c>
      <c r="AD199" t="str">
        <f>VLOOKUP(C199,'Feedstock source'!$A$1:$B$8,2,FALSE)</f>
        <v>sludge</v>
      </c>
      <c r="AE199" t="e">
        <f>VLOOKUP($F199,'PAHs abbreviations'!$A$2:$B$17,2,FALSE)</f>
        <v>#N/A</v>
      </c>
    </row>
    <row r="200" spans="1:31">
      <c r="A200" t="s">
        <v>133</v>
      </c>
      <c r="B200" t="s">
        <v>133</v>
      </c>
      <c r="C200" s="1" t="s">
        <v>135</v>
      </c>
      <c r="D200">
        <v>800</v>
      </c>
      <c r="E200" s="1" t="s">
        <v>22</v>
      </c>
      <c r="F200" t="s">
        <v>83</v>
      </c>
      <c r="G200" s="1" t="s">
        <v>76</v>
      </c>
      <c r="H200">
        <v>3.2</v>
      </c>
      <c r="I200" s="3">
        <f t="shared" si="44"/>
        <v>6.4</v>
      </c>
      <c r="J200" s="3">
        <f t="shared" si="42"/>
        <v>6.4</v>
      </c>
      <c r="K200" t="str">
        <f t="shared" si="45"/>
        <v>pg/sample</v>
      </c>
      <c r="L200" s="3" t="s">
        <v>148</v>
      </c>
      <c r="O200" s="1" t="s">
        <v>172</v>
      </c>
      <c r="P200" s="1" t="s">
        <v>174</v>
      </c>
      <c r="Q200" s="1" t="s">
        <v>175</v>
      </c>
      <c r="R200" t="b">
        <f>IF(COUNTIF(carcinogens!$A$2:$A$35,F200),TRUE,FALSE)</f>
        <v>1</v>
      </c>
      <c r="S200" t="b">
        <f t="shared" si="46"/>
        <v>0</v>
      </c>
      <c r="T200" t="b">
        <f t="shared" si="43"/>
        <v>0</v>
      </c>
      <c r="U200" s="3">
        <f t="shared" si="41"/>
        <v>0</v>
      </c>
      <c r="X200" s="3">
        <f t="shared" si="47"/>
        <v>0</v>
      </c>
      <c r="Y200" s="3">
        <v>0</v>
      </c>
      <c r="Z200" s="3">
        <f t="shared" si="48"/>
        <v>6.4</v>
      </c>
      <c r="AA200" s="3">
        <f t="shared" si="49"/>
        <v>6.4000000000000003E-3</v>
      </c>
      <c r="AB200" t="b">
        <f t="shared" si="50"/>
        <v>1</v>
      </c>
      <c r="AC200">
        <v>1</v>
      </c>
      <c r="AD200" t="str">
        <f>VLOOKUP(C200,'Feedstock source'!$A$1:$B$8,2,FALSE)</f>
        <v>sludge</v>
      </c>
      <c r="AE200" t="e">
        <f>VLOOKUP($F200,'PAHs abbreviations'!$A$2:$B$17,2,FALSE)</f>
        <v>#N/A</v>
      </c>
    </row>
    <row r="201" spans="1:31">
      <c r="A201" t="s">
        <v>133</v>
      </c>
      <c r="B201" t="s">
        <v>133</v>
      </c>
      <c r="C201" s="1" t="s">
        <v>135</v>
      </c>
      <c r="D201">
        <v>800</v>
      </c>
      <c r="E201" s="1" t="s">
        <v>22</v>
      </c>
      <c r="F201" t="s">
        <v>92</v>
      </c>
      <c r="G201" s="1" t="s">
        <v>76</v>
      </c>
      <c r="H201">
        <v>8.3000000000000007</v>
      </c>
      <c r="I201" s="3">
        <f t="shared" si="44"/>
        <v>16.600000000000001</v>
      </c>
      <c r="J201" s="3">
        <f t="shared" si="42"/>
        <v>16.600000000000001</v>
      </c>
      <c r="K201" t="str">
        <f t="shared" si="45"/>
        <v>pg/sample</v>
      </c>
      <c r="L201" s="3" t="s">
        <v>150</v>
      </c>
      <c r="O201" s="1" t="s">
        <v>172</v>
      </c>
      <c r="P201" s="1" t="s">
        <v>174</v>
      </c>
      <c r="Q201" s="1" t="s">
        <v>175</v>
      </c>
      <c r="R201" t="b">
        <f>IF(COUNTIF(carcinogens!$A$2:$A$35,F201),TRUE,FALSE)</f>
        <v>1</v>
      </c>
      <c r="S201" t="b">
        <f t="shared" si="46"/>
        <v>0</v>
      </c>
      <c r="T201" t="b">
        <f t="shared" si="43"/>
        <v>0</v>
      </c>
      <c r="U201" s="3">
        <f t="shared" si="41"/>
        <v>0</v>
      </c>
      <c r="X201" s="3">
        <f t="shared" si="47"/>
        <v>0</v>
      </c>
      <c r="Y201" s="3">
        <v>0</v>
      </c>
      <c r="Z201" s="3">
        <f t="shared" si="48"/>
        <v>16.600000000000001</v>
      </c>
      <c r="AA201" s="3">
        <f t="shared" si="49"/>
        <v>1.66E-2</v>
      </c>
      <c r="AB201" t="b">
        <f t="shared" si="50"/>
        <v>1</v>
      </c>
      <c r="AC201">
        <v>1</v>
      </c>
      <c r="AD201" t="str">
        <f>VLOOKUP(C201,'Feedstock source'!$A$1:$B$8,2,FALSE)</f>
        <v>sludge</v>
      </c>
      <c r="AE201" t="e">
        <f>VLOOKUP($F201,'PAHs abbreviations'!$A$2:$B$17,2,FALSE)</f>
        <v>#N/A</v>
      </c>
    </row>
    <row r="202" spans="1:31">
      <c r="A202" t="s">
        <v>133</v>
      </c>
      <c r="B202" t="s">
        <v>133</v>
      </c>
      <c r="C202" s="1" t="s">
        <v>135</v>
      </c>
      <c r="D202">
        <v>800</v>
      </c>
      <c r="E202" s="1" t="s">
        <v>22</v>
      </c>
      <c r="F202" t="s">
        <v>93</v>
      </c>
      <c r="G202" s="1" t="s">
        <v>76</v>
      </c>
      <c r="H202">
        <v>2.2999999999999901</v>
      </c>
      <c r="I202" s="3">
        <f t="shared" si="44"/>
        <v>4.5999999999999801</v>
      </c>
      <c r="J202" s="3">
        <f t="shared" si="42"/>
        <v>4.5999999999999801</v>
      </c>
      <c r="K202" t="str">
        <f t="shared" si="45"/>
        <v>pg/sample</v>
      </c>
      <c r="L202" s="3" t="s">
        <v>150</v>
      </c>
      <c r="O202" s="1" t="s">
        <v>172</v>
      </c>
      <c r="P202" s="1" t="s">
        <v>174</v>
      </c>
      <c r="Q202" s="1" t="s">
        <v>175</v>
      </c>
      <c r="R202" t="b">
        <f>IF(COUNTIF(carcinogens!$A$2:$A$35,F202),TRUE,FALSE)</f>
        <v>1</v>
      </c>
      <c r="S202" t="b">
        <f t="shared" si="46"/>
        <v>0</v>
      </c>
      <c r="T202" t="b">
        <f t="shared" si="43"/>
        <v>0</v>
      </c>
      <c r="U202" s="3">
        <f t="shared" si="41"/>
        <v>0</v>
      </c>
      <c r="X202" s="3">
        <f t="shared" si="47"/>
        <v>0</v>
      </c>
      <c r="Y202" s="3">
        <v>0</v>
      </c>
      <c r="Z202" s="3">
        <f t="shared" si="48"/>
        <v>4.5999999999999801</v>
      </c>
      <c r="AA202" s="3">
        <f t="shared" si="49"/>
        <v>4.59999999999998E-3</v>
      </c>
      <c r="AB202" t="b">
        <f t="shared" si="50"/>
        <v>1</v>
      </c>
      <c r="AC202">
        <v>1</v>
      </c>
      <c r="AD202" t="str">
        <f>VLOOKUP(C202,'Feedstock source'!$A$1:$B$8,2,FALSE)</f>
        <v>sludge</v>
      </c>
      <c r="AE202" t="e">
        <f>VLOOKUP($F202,'PAHs abbreviations'!$A$2:$B$17,2,FALSE)</f>
        <v>#N/A</v>
      </c>
    </row>
    <row r="203" spans="1:31">
      <c r="A203" t="s">
        <v>133</v>
      </c>
      <c r="B203" t="s">
        <v>133</v>
      </c>
      <c r="C203" s="1" t="s">
        <v>135</v>
      </c>
      <c r="D203">
        <v>800</v>
      </c>
      <c r="E203" s="1" t="s">
        <v>22</v>
      </c>
      <c r="F203" t="s">
        <v>80</v>
      </c>
      <c r="G203" s="1" t="s">
        <v>76</v>
      </c>
      <c r="H203" t="s">
        <v>99</v>
      </c>
      <c r="I203" s="3" t="str">
        <f t="shared" si="44"/>
        <v>&lt; 0.5</v>
      </c>
      <c r="J203" s="3" t="str">
        <f t="shared" si="42"/>
        <v>&lt; 0.5</v>
      </c>
      <c r="K203" t="str">
        <f t="shared" si="45"/>
        <v>pg/sample</v>
      </c>
      <c r="L203" s="3" t="s">
        <v>99</v>
      </c>
      <c r="O203" s="1" t="s">
        <v>172</v>
      </c>
      <c r="P203" s="1" t="s">
        <v>174</v>
      </c>
      <c r="Q203" s="1" t="s">
        <v>175</v>
      </c>
      <c r="R203" t="b">
        <f>IF(COUNTIF(carcinogens!$A$2:$A$35,F203),TRUE,FALSE)</f>
        <v>1</v>
      </c>
      <c r="S203" t="b">
        <f t="shared" si="46"/>
        <v>1</v>
      </c>
      <c r="T203" t="b">
        <f t="shared" si="43"/>
        <v>1</v>
      </c>
      <c r="U203" s="3">
        <f t="shared" si="41"/>
        <v>0</v>
      </c>
      <c r="X203" s="3">
        <f t="shared" si="47"/>
        <v>0</v>
      </c>
      <c r="Y203" s="3">
        <v>0</v>
      </c>
      <c r="Z203" s="3">
        <f t="shared" si="48"/>
        <v>0</v>
      </c>
      <c r="AA203" s="3">
        <f t="shared" si="49"/>
        <v>0</v>
      </c>
      <c r="AB203" t="b">
        <f t="shared" si="50"/>
        <v>1</v>
      </c>
      <c r="AC203">
        <v>1</v>
      </c>
      <c r="AD203" t="str">
        <f>VLOOKUP(C203,'Feedstock source'!$A$1:$B$8,2,FALSE)</f>
        <v>sludge</v>
      </c>
      <c r="AE203" t="e">
        <f>VLOOKUP($F203,'PAHs abbreviations'!$A$2:$B$17,2,FALSE)</f>
        <v>#N/A</v>
      </c>
    </row>
    <row r="204" spans="1:31">
      <c r="A204" t="s">
        <v>133</v>
      </c>
      <c r="B204" t="s">
        <v>133</v>
      </c>
      <c r="C204" s="1" t="s">
        <v>135</v>
      </c>
      <c r="D204">
        <v>800</v>
      </c>
      <c r="E204" s="1" t="s">
        <v>22</v>
      </c>
      <c r="F204" t="s">
        <v>88</v>
      </c>
      <c r="G204" s="1" t="s">
        <v>76</v>
      </c>
      <c r="H204">
        <v>4.8</v>
      </c>
      <c r="I204" s="3">
        <f t="shared" si="44"/>
        <v>9.6</v>
      </c>
      <c r="J204" s="3">
        <f t="shared" si="42"/>
        <v>9.6</v>
      </c>
      <c r="K204" t="str">
        <f t="shared" si="45"/>
        <v>pg/sample</v>
      </c>
      <c r="L204" s="3" t="s">
        <v>99</v>
      </c>
      <c r="O204" s="1" t="s">
        <v>172</v>
      </c>
      <c r="P204" s="1" t="s">
        <v>174</v>
      </c>
      <c r="Q204" s="1" t="s">
        <v>175</v>
      </c>
      <c r="R204" t="b">
        <f>IF(COUNTIF(carcinogens!$A$2:$A$35,F204),TRUE,FALSE)</f>
        <v>1</v>
      </c>
      <c r="S204" t="b">
        <f t="shared" si="46"/>
        <v>0</v>
      </c>
      <c r="T204" t="b">
        <f t="shared" si="43"/>
        <v>0</v>
      </c>
      <c r="U204" s="3">
        <f t="shared" si="41"/>
        <v>0</v>
      </c>
      <c r="X204" s="3">
        <f t="shared" si="47"/>
        <v>0</v>
      </c>
      <c r="Y204" s="3">
        <v>0</v>
      </c>
      <c r="Z204" s="3">
        <f t="shared" si="48"/>
        <v>9.6</v>
      </c>
      <c r="AA204" s="3">
        <f t="shared" si="49"/>
        <v>9.5999999999999992E-3</v>
      </c>
      <c r="AB204" t="b">
        <f t="shared" si="50"/>
        <v>1</v>
      </c>
      <c r="AC204">
        <v>1</v>
      </c>
      <c r="AD204" t="str">
        <f>VLOOKUP(C204,'Feedstock source'!$A$1:$B$8,2,FALSE)</f>
        <v>sludge</v>
      </c>
      <c r="AE204" t="e">
        <f>VLOOKUP($F204,'PAHs abbreviations'!$A$2:$B$17,2,FALSE)</f>
        <v>#N/A</v>
      </c>
    </row>
    <row r="205" spans="1:31">
      <c r="A205" t="s">
        <v>133</v>
      </c>
      <c r="B205" t="s">
        <v>133</v>
      </c>
      <c r="C205" s="1" t="s">
        <v>135</v>
      </c>
      <c r="D205">
        <v>800</v>
      </c>
      <c r="E205" s="1" t="s">
        <v>22</v>
      </c>
      <c r="F205" t="s">
        <v>81</v>
      </c>
      <c r="G205" s="1" t="s">
        <v>76</v>
      </c>
      <c r="H205" t="s">
        <v>99</v>
      </c>
      <c r="I205" s="3" t="str">
        <f t="shared" si="44"/>
        <v>&lt; 0.5</v>
      </c>
      <c r="J205" s="3" t="str">
        <f t="shared" si="42"/>
        <v>&lt; 0.5</v>
      </c>
      <c r="K205" t="str">
        <f t="shared" si="45"/>
        <v>pg/sample</v>
      </c>
      <c r="L205" s="3" t="s">
        <v>99</v>
      </c>
      <c r="O205" s="1" t="s">
        <v>172</v>
      </c>
      <c r="P205" s="1" t="s">
        <v>174</v>
      </c>
      <c r="Q205" s="1" t="s">
        <v>175</v>
      </c>
      <c r="R205" t="b">
        <f>IF(COUNTIF(carcinogens!$A$2:$A$35,F205),TRUE,FALSE)</f>
        <v>1</v>
      </c>
      <c r="S205" t="b">
        <f t="shared" si="46"/>
        <v>1</v>
      </c>
      <c r="T205" t="b">
        <f t="shared" si="43"/>
        <v>1</v>
      </c>
      <c r="U205" s="3">
        <f t="shared" si="41"/>
        <v>0</v>
      </c>
      <c r="X205" s="3">
        <f t="shared" si="47"/>
        <v>0</v>
      </c>
      <c r="Y205" s="3">
        <v>0</v>
      </c>
      <c r="Z205" s="3">
        <f t="shared" si="48"/>
        <v>0</v>
      </c>
      <c r="AA205" s="3">
        <f t="shared" si="49"/>
        <v>0</v>
      </c>
      <c r="AB205" t="b">
        <f t="shared" si="50"/>
        <v>1</v>
      </c>
      <c r="AC205">
        <v>1</v>
      </c>
      <c r="AD205" t="str">
        <f>VLOOKUP(C205,'Feedstock source'!$A$1:$B$8,2,FALSE)</f>
        <v>sludge</v>
      </c>
      <c r="AE205" t="e">
        <f>VLOOKUP($F205,'PAHs abbreviations'!$A$2:$B$17,2,FALSE)</f>
        <v>#N/A</v>
      </c>
    </row>
    <row r="206" spans="1:31">
      <c r="A206" t="s">
        <v>133</v>
      </c>
      <c r="B206" t="s">
        <v>133</v>
      </c>
      <c r="C206" s="1" t="s">
        <v>135</v>
      </c>
      <c r="D206">
        <v>800</v>
      </c>
      <c r="E206" s="1" t="s">
        <v>22</v>
      </c>
      <c r="F206" t="s">
        <v>89</v>
      </c>
      <c r="G206" s="1" t="s">
        <v>76</v>
      </c>
      <c r="H206">
        <v>2.2000000000000002</v>
      </c>
      <c r="I206" s="3">
        <f t="shared" si="44"/>
        <v>4.4000000000000004</v>
      </c>
      <c r="J206" s="3">
        <f t="shared" si="42"/>
        <v>4.4000000000000004</v>
      </c>
      <c r="K206" t="str">
        <f t="shared" si="45"/>
        <v>pg/sample</v>
      </c>
      <c r="L206" s="3" t="s">
        <v>99</v>
      </c>
      <c r="O206" s="1" t="s">
        <v>172</v>
      </c>
      <c r="P206" s="1" t="s">
        <v>174</v>
      </c>
      <c r="Q206" s="1" t="s">
        <v>175</v>
      </c>
      <c r="R206" t="b">
        <f>IF(COUNTIF(carcinogens!$A$2:$A$35,F206),TRUE,FALSE)</f>
        <v>1</v>
      </c>
      <c r="S206" t="b">
        <f t="shared" si="46"/>
        <v>0</v>
      </c>
      <c r="T206" t="b">
        <f t="shared" si="43"/>
        <v>0</v>
      </c>
      <c r="U206" s="3">
        <f t="shared" si="41"/>
        <v>0</v>
      </c>
      <c r="X206" s="3">
        <f t="shared" si="47"/>
        <v>0</v>
      </c>
      <c r="Y206" s="3">
        <v>0</v>
      </c>
      <c r="Z206" s="3">
        <f t="shared" si="48"/>
        <v>4.4000000000000004</v>
      </c>
      <c r="AA206" s="3">
        <f t="shared" si="49"/>
        <v>4.4000000000000003E-3</v>
      </c>
      <c r="AB206" t="b">
        <f t="shared" si="50"/>
        <v>1</v>
      </c>
      <c r="AC206">
        <v>1</v>
      </c>
      <c r="AD206" t="str">
        <f>VLOOKUP(C206,'Feedstock source'!$A$1:$B$8,2,FALSE)</f>
        <v>sludge</v>
      </c>
      <c r="AE206" t="e">
        <f>VLOOKUP($F206,'PAHs abbreviations'!$A$2:$B$17,2,FALSE)</f>
        <v>#N/A</v>
      </c>
    </row>
    <row r="207" spans="1:31">
      <c r="A207" t="s">
        <v>133</v>
      </c>
      <c r="B207" t="s">
        <v>133</v>
      </c>
      <c r="C207" s="1" t="s">
        <v>135</v>
      </c>
      <c r="D207">
        <v>800</v>
      </c>
      <c r="E207" s="1" t="s">
        <v>22</v>
      </c>
      <c r="F207" t="s">
        <v>82</v>
      </c>
      <c r="G207" s="1" t="s">
        <v>76</v>
      </c>
      <c r="H207" t="s">
        <v>99</v>
      </c>
      <c r="I207" s="3" t="str">
        <f t="shared" si="44"/>
        <v>&lt; 0.5</v>
      </c>
      <c r="J207" s="3" t="str">
        <f t="shared" si="42"/>
        <v>&lt; 0.5</v>
      </c>
      <c r="K207" t="str">
        <f t="shared" si="45"/>
        <v>pg/sample</v>
      </c>
      <c r="L207" s="3" t="s">
        <v>99</v>
      </c>
      <c r="O207" s="1" t="s">
        <v>172</v>
      </c>
      <c r="P207" s="1" t="s">
        <v>174</v>
      </c>
      <c r="Q207" s="1" t="s">
        <v>175</v>
      </c>
      <c r="R207" t="b">
        <f>IF(COUNTIF(carcinogens!$A$2:$A$35,F207),TRUE,FALSE)</f>
        <v>1</v>
      </c>
      <c r="S207" t="b">
        <f t="shared" si="46"/>
        <v>1</v>
      </c>
      <c r="T207" t="b">
        <f t="shared" si="43"/>
        <v>1</v>
      </c>
      <c r="U207" s="3">
        <f t="shared" si="41"/>
        <v>0</v>
      </c>
      <c r="X207" s="3">
        <f t="shared" si="47"/>
        <v>0</v>
      </c>
      <c r="Y207" s="3">
        <v>0</v>
      </c>
      <c r="Z207" s="3">
        <f t="shared" si="48"/>
        <v>0</v>
      </c>
      <c r="AA207" s="3">
        <f t="shared" si="49"/>
        <v>0</v>
      </c>
      <c r="AB207" t="b">
        <f t="shared" si="50"/>
        <v>1</v>
      </c>
      <c r="AC207">
        <v>1</v>
      </c>
      <c r="AD207" t="str">
        <f>VLOOKUP(C207,'Feedstock source'!$A$1:$B$8,2,FALSE)</f>
        <v>sludge</v>
      </c>
      <c r="AE207" t="e">
        <f>VLOOKUP($F207,'PAHs abbreviations'!$A$2:$B$17,2,FALSE)</f>
        <v>#N/A</v>
      </c>
    </row>
    <row r="208" spans="1:31">
      <c r="A208" t="s">
        <v>133</v>
      </c>
      <c r="B208" t="s">
        <v>133</v>
      </c>
      <c r="C208" s="1" t="s">
        <v>135</v>
      </c>
      <c r="D208">
        <v>800</v>
      </c>
      <c r="E208" s="1" t="s">
        <v>22</v>
      </c>
      <c r="F208" t="s">
        <v>90</v>
      </c>
      <c r="G208" s="1" t="s">
        <v>76</v>
      </c>
      <c r="H208" t="s">
        <v>99</v>
      </c>
      <c r="I208" s="3" t="str">
        <f t="shared" si="44"/>
        <v>&lt; 0.5</v>
      </c>
      <c r="J208" s="3" t="str">
        <f t="shared" si="42"/>
        <v>&lt; 0.5</v>
      </c>
      <c r="K208" t="str">
        <f t="shared" si="45"/>
        <v>pg/sample</v>
      </c>
      <c r="L208" s="3" t="s">
        <v>99</v>
      </c>
      <c r="O208" s="1" t="s">
        <v>172</v>
      </c>
      <c r="P208" s="1" t="s">
        <v>174</v>
      </c>
      <c r="Q208" s="1" t="s">
        <v>175</v>
      </c>
      <c r="R208" t="b">
        <f>IF(COUNTIF(carcinogens!$A$2:$A$35,F208),TRUE,FALSE)</f>
        <v>1</v>
      </c>
      <c r="S208" t="b">
        <f t="shared" si="46"/>
        <v>1</v>
      </c>
      <c r="T208" t="b">
        <f t="shared" si="43"/>
        <v>1</v>
      </c>
      <c r="U208" s="3">
        <f t="shared" si="41"/>
        <v>0</v>
      </c>
      <c r="X208" s="3">
        <f t="shared" si="47"/>
        <v>0</v>
      </c>
      <c r="Y208" s="3">
        <v>0</v>
      </c>
      <c r="Z208" s="3">
        <f t="shared" si="48"/>
        <v>0</v>
      </c>
      <c r="AA208" s="3">
        <f t="shared" si="49"/>
        <v>0</v>
      </c>
      <c r="AB208" t="b">
        <f t="shared" si="50"/>
        <v>1</v>
      </c>
      <c r="AC208">
        <v>1</v>
      </c>
      <c r="AD208" t="str">
        <f>VLOOKUP(C208,'Feedstock source'!$A$1:$B$8,2,FALSE)</f>
        <v>sludge</v>
      </c>
      <c r="AE208" t="e">
        <f>VLOOKUP($F208,'PAHs abbreviations'!$A$2:$B$17,2,FALSE)</f>
        <v>#N/A</v>
      </c>
    </row>
    <row r="209" spans="1:31">
      <c r="A209" t="s">
        <v>133</v>
      </c>
      <c r="B209" t="s">
        <v>133</v>
      </c>
      <c r="C209" s="1" t="s">
        <v>135</v>
      </c>
      <c r="D209">
        <v>800</v>
      </c>
      <c r="E209" s="1" t="s">
        <v>22</v>
      </c>
      <c r="F209" t="s">
        <v>79</v>
      </c>
      <c r="G209" s="1" t="s">
        <v>76</v>
      </c>
      <c r="H209">
        <v>0.8</v>
      </c>
      <c r="I209" s="3">
        <f t="shared" si="44"/>
        <v>1.6</v>
      </c>
      <c r="J209" s="3">
        <f t="shared" si="42"/>
        <v>1.6</v>
      </c>
      <c r="K209" t="str">
        <f t="shared" si="45"/>
        <v>pg/sample</v>
      </c>
      <c r="L209" s="3" t="s">
        <v>99</v>
      </c>
      <c r="O209" s="1" t="s">
        <v>172</v>
      </c>
      <c r="P209" s="1" t="s">
        <v>174</v>
      </c>
      <c r="Q209" s="1" t="s">
        <v>175</v>
      </c>
      <c r="R209" t="b">
        <f>IF(COUNTIF(carcinogens!$A$2:$A$35,F209),TRUE,FALSE)</f>
        <v>1</v>
      </c>
      <c r="S209" t="b">
        <f t="shared" si="46"/>
        <v>0</v>
      </c>
      <c r="T209" t="b">
        <f t="shared" si="43"/>
        <v>0</v>
      </c>
      <c r="U209" s="3">
        <f t="shared" si="41"/>
        <v>0</v>
      </c>
      <c r="X209" s="3">
        <f t="shared" si="47"/>
        <v>0</v>
      </c>
      <c r="Y209" s="3">
        <v>0</v>
      </c>
      <c r="Z209" s="3">
        <f t="shared" si="48"/>
        <v>1.6</v>
      </c>
      <c r="AA209" s="3">
        <f t="shared" si="49"/>
        <v>1.6000000000000001E-3</v>
      </c>
      <c r="AB209" t="b">
        <f t="shared" si="50"/>
        <v>1</v>
      </c>
      <c r="AC209">
        <v>1</v>
      </c>
      <c r="AD209" t="str">
        <f>VLOOKUP(C209,'Feedstock source'!$A$1:$B$8,2,FALSE)</f>
        <v>sludge</v>
      </c>
      <c r="AE209" t="e">
        <f>VLOOKUP($F209,'PAHs abbreviations'!$A$2:$B$17,2,FALSE)</f>
        <v>#N/A</v>
      </c>
    </row>
    <row r="210" spans="1:31">
      <c r="A210" t="s">
        <v>133</v>
      </c>
      <c r="B210" t="s">
        <v>133</v>
      </c>
      <c r="C210" s="1" t="s">
        <v>135</v>
      </c>
      <c r="D210">
        <v>800</v>
      </c>
      <c r="E210" s="1" t="s">
        <v>22</v>
      </c>
      <c r="F210" t="s">
        <v>86</v>
      </c>
      <c r="G210" s="1" t="s">
        <v>76</v>
      </c>
      <c r="H210">
        <v>2.4</v>
      </c>
      <c r="I210" s="3">
        <f t="shared" si="44"/>
        <v>4.8</v>
      </c>
      <c r="J210" s="3">
        <f t="shared" si="42"/>
        <v>4.8</v>
      </c>
      <c r="K210" t="str">
        <f t="shared" si="45"/>
        <v>pg/sample</v>
      </c>
      <c r="L210" s="3" t="s">
        <v>99</v>
      </c>
      <c r="O210" s="1" t="s">
        <v>172</v>
      </c>
      <c r="P210" s="1" t="s">
        <v>174</v>
      </c>
      <c r="Q210" s="1" t="s">
        <v>175</v>
      </c>
      <c r="R210" t="b">
        <f>IF(COUNTIF(carcinogens!$A$2:$A$35,F210),TRUE,FALSE)</f>
        <v>1</v>
      </c>
      <c r="S210" t="b">
        <f t="shared" si="46"/>
        <v>0</v>
      </c>
      <c r="T210" t="b">
        <f t="shared" si="43"/>
        <v>0</v>
      </c>
      <c r="U210" s="3">
        <f t="shared" si="41"/>
        <v>0</v>
      </c>
      <c r="X210" s="3">
        <f t="shared" si="47"/>
        <v>0</v>
      </c>
      <c r="Y210" s="3">
        <v>0</v>
      </c>
      <c r="Z210" s="3">
        <f t="shared" si="48"/>
        <v>4.8</v>
      </c>
      <c r="AA210" s="3">
        <f t="shared" si="49"/>
        <v>4.7999999999999996E-3</v>
      </c>
      <c r="AB210" t="b">
        <f t="shared" si="50"/>
        <v>1</v>
      </c>
      <c r="AC210">
        <v>1</v>
      </c>
      <c r="AD210" t="str">
        <f>VLOOKUP(C210,'Feedstock source'!$A$1:$B$8,2,FALSE)</f>
        <v>sludge</v>
      </c>
      <c r="AE210" t="e">
        <f>VLOOKUP($F210,'PAHs abbreviations'!$A$2:$B$17,2,FALSE)</f>
        <v>#N/A</v>
      </c>
    </row>
    <row r="211" spans="1:31">
      <c r="A211" t="s">
        <v>133</v>
      </c>
      <c r="B211" t="s">
        <v>133</v>
      </c>
      <c r="C211" s="1" t="s">
        <v>135</v>
      </c>
      <c r="D211">
        <v>800</v>
      </c>
      <c r="E211" s="1" t="s">
        <v>22</v>
      </c>
      <c r="F211" t="s">
        <v>91</v>
      </c>
      <c r="G211" s="1" t="s">
        <v>76</v>
      </c>
      <c r="H211" t="s">
        <v>99</v>
      </c>
      <c r="I211" s="3" t="str">
        <f t="shared" si="44"/>
        <v>&lt; 0.5</v>
      </c>
      <c r="J211" s="3" t="str">
        <f t="shared" si="42"/>
        <v>&lt; 0.5</v>
      </c>
      <c r="K211" t="str">
        <f t="shared" si="45"/>
        <v>pg/sample</v>
      </c>
      <c r="L211" s="3" t="s">
        <v>99</v>
      </c>
      <c r="O211" s="1" t="s">
        <v>172</v>
      </c>
      <c r="P211" s="1" t="s">
        <v>174</v>
      </c>
      <c r="Q211" s="1" t="s">
        <v>175</v>
      </c>
      <c r="R211" t="b">
        <f>IF(COUNTIF(carcinogens!$A$2:$A$35,F211),TRUE,FALSE)</f>
        <v>1</v>
      </c>
      <c r="S211" t="b">
        <f t="shared" si="46"/>
        <v>1</v>
      </c>
      <c r="T211" t="b">
        <f t="shared" si="43"/>
        <v>1</v>
      </c>
      <c r="U211" s="3">
        <f t="shared" si="41"/>
        <v>0</v>
      </c>
      <c r="X211" s="3">
        <f t="shared" si="47"/>
        <v>0</v>
      </c>
      <c r="Y211" s="3">
        <v>0</v>
      </c>
      <c r="Z211" s="3">
        <f t="shared" si="48"/>
        <v>0</v>
      </c>
      <c r="AA211" s="3">
        <f t="shared" si="49"/>
        <v>0</v>
      </c>
      <c r="AB211" t="b">
        <f t="shared" si="50"/>
        <v>1</v>
      </c>
      <c r="AC211">
        <v>1</v>
      </c>
      <c r="AD211" t="str">
        <f>VLOOKUP(C211,'Feedstock source'!$A$1:$B$8,2,FALSE)</f>
        <v>sludge</v>
      </c>
      <c r="AE211" t="e">
        <f>VLOOKUP($F211,'PAHs abbreviations'!$A$2:$B$17,2,FALSE)</f>
        <v>#N/A</v>
      </c>
    </row>
    <row r="212" spans="1:31">
      <c r="A212" t="s">
        <v>133</v>
      </c>
      <c r="B212" t="s">
        <v>133</v>
      </c>
      <c r="C212" s="1" t="s">
        <v>135</v>
      </c>
      <c r="D212">
        <v>800</v>
      </c>
      <c r="E212" s="1" t="s">
        <v>22</v>
      </c>
      <c r="F212" t="s">
        <v>87</v>
      </c>
      <c r="G212" s="1" t="s">
        <v>76</v>
      </c>
      <c r="H212">
        <v>0.6</v>
      </c>
      <c r="I212" s="3">
        <f t="shared" si="44"/>
        <v>1.2</v>
      </c>
      <c r="J212" s="3">
        <f t="shared" si="42"/>
        <v>1.2</v>
      </c>
      <c r="K212" t="str">
        <f t="shared" si="45"/>
        <v>pg/sample</v>
      </c>
      <c r="L212" s="3" t="s">
        <v>99</v>
      </c>
      <c r="O212" s="1" t="s">
        <v>172</v>
      </c>
      <c r="P212" s="1" t="s">
        <v>174</v>
      </c>
      <c r="Q212" s="1" t="s">
        <v>175</v>
      </c>
      <c r="R212" t="b">
        <f>IF(COUNTIF(carcinogens!$A$2:$A$35,F212),TRUE,FALSE)</f>
        <v>1</v>
      </c>
      <c r="S212" t="b">
        <f t="shared" si="46"/>
        <v>0</v>
      </c>
      <c r="T212" t="b">
        <f t="shared" si="43"/>
        <v>0</v>
      </c>
      <c r="U212" s="3">
        <f t="shared" si="41"/>
        <v>0</v>
      </c>
      <c r="X212" s="3">
        <f t="shared" si="47"/>
        <v>0</v>
      </c>
      <c r="Y212" s="3">
        <v>0</v>
      </c>
      <c r="Z212" s="3">
        <f t="shared" si="48"/>
        <v>1.2</v>
      </c>
      <c r="AA212" s="3">
        <f t="shared" si="49"/>
        <v>1.1999999999999999E-3</v>
      </c>
      <c r="AB212" t="b">
        <f t="shared" si="50"/>
        <v>1</v>
      </c>
      <c r="AC212">
        <v>1</v>
      </c>
      <c r="AD212" t="str">
        <f>VLOOKUP(C212,'Feedstock source'!$A$1:$B$8,2,FALSE)</f>
        <v>sludge</v>
      </c>
      <c r="AE212" t="e">
        <f>VLOOKUP($F212,'PAHs abbreviations'!$A$2:$B$17,2,FALSE)</f>
        <v>#N/A</v>
      </c>
    </row>
    <row r="213" spans="1:31">
      <c r="A213" t="s">
        <v>133</v>
      </c>
      <c r="B213" t="s">
        <v>133</v>
      </c>
      <c r="C213" s="1" t="s">
        <v>135</v>
      </c>
      <c r="D213">
        <v>800</v>
      </c>
      <c r="E213" s="1" t="s">
        <v>22</v>
      </c>
      <c r="F213" t="s">
        <v>77</v>
      </c>
      <c r="G213" s="1" t="s">
        <v>76</v>
      </c>
      <c r="H213" t="s">
        <v>99</v>
      </c>
      <c r="I213" s="3" t="str">
        <f t="shared" si="44"/>
        <v>&lt; 0.5</v>
      </c>
      <c r="J213" s="3" t="str">
        <f t="shared" si="42"/>
        <v>&lt; 0.5</v>
      </c>
      <c r="K213" t="str">
        <f t="shared" si="45"/>
        <v>pg/sample</v>
      </c>
      <c r="L213" s="3" t="s">
        <v>99</v>
      </c>
      <c r="O213" s="1" t="s">
        <v>172</v>
      </c>
      <c r="P213" s="1" t="s">
        <v>174</v>
      </c>
      <c r="Q213" s="1" t="s">
        <v>175</v>
      </c>
      <c r="R213" t="b">
        <f>IF(COUNTIF(carcinogens!$A$2:$A$35,F213),TRUE,FALSE)</f>
        <v>1</v>
      </c>
      <c r="S213" t="b">
        <f t="shared" si="46"/>
        <v>1</v>
      </c>
      <c r="T213" t="b">
        <f t="shared" si="43"/>
        <v>1</v>
      </c>
      <c r="U213" s="3">
        <f t="shared" si="41"/>
        <v>0</v>
      </c>
      <c r="X213" s="3">
        <f t="shared" si="47"/>
        <v>0</v>
      </c>
      <c r="Y213" s="3">
        <v>0</v>
      </c>
      <c r="Z213" s="3">
        <f t="shared" si="48"/>
        <v>0</v>
      </c>
      <c r="AA213" s="3">
        <f t="shared" si="49"/>
        <v>0</v>
      </c>
      <c r="AB213" t="b">
        <f t="shared" si="50"/>
        <v>1</v>
      </c>
      <c r="AC213">
        <v>1</v>
      </c>
      <c r="AD213" t="str">
        <f>VLOOKUP(C213,'Feedstock source'!$A$1:$B$8,2,FALSE)</f>
        <v>sludge</v>
      </c>
      <c r="AE213" t="e">
        <f>VLOOKUP($F213,'PAHs abbreviations'!$A$2:$B$17,2,FALSE)</f>
        <v>#N/A</v>
      </c>
    </row>
    <row r="214" spans="1:31">
      <c r="A214" t="s">
        <v>133</v>
      </c>
      <c r="B214" t="s">
        <v>133</v>
      </c>
      <c r="C214" s="1" t="s">
        <v>135</v>
      </c>
      <c r="D214">
        <v>800</v>
      </c>
      <c r="E214" s="1" t="s">
        <v>22</v>
      </c>
      <c r="F214" t="s">
        <v>85</v>
      </c>
      <c r="G214" s="1" t="s">
        <v>76</v>
      </c>
      <c r="H214">
        <v>1.4</v>
      </c>
      <c r="I214" s="3">
        <f t="shared" si="44"/>
        <v>2.8</v>
      </c>
      <c r="J214" s="3">
        <f t="shared" si="42"/>
        <v>2.8</v>
      </c>
      <c r="K214" t="str">
        <f t="shared" si="45"/>
        <v>pg/sample</v>
      </c>
      <c r="L214" s="3" t="s">
        <v>99</v>
      </c>
      <c r="O214" s="1" t="s">
        <v>172</v>
      </c>
      <c r="P214" s="1" t="s">
        <v>174</v>
      </c>
      <c r="Q214" s="1" t="s">
        <v>175</v>
      </c>
      <c r="R214" t="b">
        <f>IF(COUNTIF(carcinogens!$A$2:$A$35,F214),TRUE,FALSE)</f>
        <v>1</v>
      </c>
      <c r="S214" t="b">
        <f t="shared" si="46"/>
        <v>0</v>
      </c>
      <c r="T214" t="b">
        <f t="shared" si="43"/>
        <v>0</v>
      </c>
      <c r="U214" s="3">
        <f t="shared" si="41"/>
        <v>0</v>
      </c>
      <c r="X214" s="3">
        <f t="shared" si="47"/>
        <v>0</v>
      </c>
      <c r="Y214" s="3">
        <v>0</v>
      </c>
      <c r="Z214" s="3">
        <f t="shared" si="48"/>
        <v>2.8</v>
      </c>
      <c r="AA214" s="3">
        <f t="shared" si="49"/>
        <v>2.8E-3</v>
      </c>
      <c r="AB214" t="b">
        <f t="shared" si="50"/>
        <v>1</v>
      </c>
      <c r="AC214">
        <v>1</v>
      </c>
      <c r="AD214" t="str">
        <f>VLOOKUP(C214,'Feedstock source'!$A$1:$B$8,2,FALSE)</f>
        <v>sludge</v>
      </c>
      <c r="AE214" t="e">
        <f>VLOOKUP($F214,'PAHs abbreviations'!$A$2:$B$17,2,FALSE)</f>
        <v>#N/A</v>
      </c>
    </row>
    <row r="215" spans="1:31">
      <c r="A215" t="s">
        <v>133</v>
      </c>
      <c r="B215" t="s">
        <v>133</v>
      </c>
      <c r="C215" s="1" t="s">
        <v>135</v>
      </c>
      <c r="D215">
        <v>800</v>
      </c>
      <c r="E215" s="1" t="s">
        <v>22</v>
      </c>
      <c r="F215" t="s">
        <v>84</v>
      </c>
      <c r="G215" s="1" t="s">
        <v>76</v>
      </c>
      <c r="H215" t="s">
        <v>149</v>
      </c>
      <c r="I215" s="3" t="str">
        <f t="shared" si="44"/>
        <v>&lt; 5.0</v>
      </c>
      <c r="J215" s="3" t="str">
        <f t="shared" ref="J215:J246" si="51">I215</f>
        <v>&lt; 5.0</v>
      </c>
      <c r="K215" t="str">
        <f t="shared" si="45"/>
        <v>pg/sample</v>
      </c>
      <c r="L215" s="3" t="s">
        <v>149</v>
      </c>
      <c r="O215" s="1" t="s">
        <v>172</v>
      </c>
      <c r="P215" s="1" t="s">
        <v>174</v>
      </c>
      <c r="Q215" s="1" t="s">
        <v>175</v>
      </c>
      <c r="R215" t="b">
        <f>IF(COUNTIF(carcinogens!$A$2:$A$35,F215),TRUE,FALSE)</f>
        <v>1</v>
      </c>
      <c r="S215" t="b">
        <f t="shared" si="46"/>
        <v>1</v>
      </c>
      <c r="T215" t="b">
        <f t="shared" ref="T215:T246" si="52">IF(ISNUMBER(I215),FALSE,TRUE)</f>
        <v>1</v>
      </c>
      <c r="U215" s="3">
        <f t="shared" si="41"/>
        <v>0</v>
      </c>
      <c r="X215" s="3">
        <f t="shared" si="47"/>
        <v>0</v>
      </c>
      <c r="Y215" s="3">
        <v>0</v>
      </c>
      <c r="Z215" s="3">
        <f t="shared" si="48"/>
        <v>0</v>
      </c>
      <c r="AA215" s="3">
        <f t="shared" si="49"/>
        <v>0</v>
      </c>
      <c r="AB215" t="b">
        <f t="shared" si="50"/>
        <v>1</v>
      </c>
      <c r="AC215">
        <v>1</v>
      </c>
      <c r="AD215" t="str">
        <f>VLOOKUP(C215,'Feedstock source'!$A$1:$B$8,2,FALSE)</f>
        <v>sludge</v>
      </c>
      <c r="AE215" t="e">
        <f>VLOOKUP($F215,'PAHs abbreviations'!$A$2:$B$17,2,FALSE)</f>
        <v>#N/A</v>
      </c>
    </row>
    <row r="216" spans="1:31">
      <c r="A216" t="s">
        <v>133</v>
      </c>
      <c r="B216" t="s">
        <v>133</v>
      </c>
      <c r="C216" s="1" t="s">
        <v>135</v>
      </c>
      <c r="D216">
        <v>800</v>
      </c>
      <c r="E216" s="1" t="s">
        <v>22</v>
      </c>
      <c r="F216" t="s">
        <v>94</v>
      </c>
      <c r="G216" s="1" t="s">
        <v>76</v>
      </c>
      <c r="H216">
        <v>13.3</v>
      </c>
      <c r="I216" s="3">
        <f t="shared" si="44"/>
        <v>26.6</v>
      </c>
      <c r="J216" s="3">
        <f t="shared" si="51"/>
        <v>26.6</v>
      </c>
      <c r="K216" t="str">
        <f t="shared" si="45"/>
        <v>pg/sample</v>
      </c>
      <c r="L216" s="3" t="s">
        <v>149</v>
      </c>
      <c r="O216" s="1" t="s">
        <v>172</v>
      </c>
      <c r="P216" s="1" t="s">
        <v>174</v>
      </c>
      <c r="Q216" s="1" t="s">
        <v>175</v>
      </c>
      <c r="R216" t="b">
        <f>IF(COUNTIF(carcinogens!$A$2:$A$35,F216),TRUE,FALSE)</f>
        <v>1</v>
      </c>
      <c r="S216" t="b">
        <f t="shared" si="46"/>
        <v>0</v>
      </c>
      <c r="T216" t="b">
        <f t="shared" si="52"/>
        <v>0</v>
      </c>
      <c r="U216" s="3">
        <f t="shared" si="41"/>
        <v>0</v>
      </c>
      <c r="X216" s="3">
        <f t="shared" si="47"/>
        <v>0</v>
      </c>
      <c r="Y216" s="3">
        <v>0</v>
      </c>
      <c r="Z216" s="3">
        <f t="shared" si="48"/>
        <v>26.6</v>
      </c>
      <c r="AA216" s="3">
        <f t="shared" si="49"/>
        <v>2.6600000000000002E-2</v>
      </c>
      <c r="AB216" t="b">
        <f t="shared" si="50"/>
        <v>1</v>
      </c>
      <c r="AC216">
        <v>1</v>
      </c>
      <c r="AD216" t="str">
        <f>VLOOKUP(C216,'Feedstock source'!$A$1:$B$8,2,FALSE)</f>
        <v>sludge</v>
      </c>
      <c r="AE216" t="e">
        <f>VLOOKUP($F216,'PAHs abbreviations'!$A$2:$B$17,2,FALSE)</f>
        <v>#N/A</v>
      </c>
    </row>
    <row r="217" spans="1:31">
      <c r="A217" t="s">
        <v>130</v>
      </c>
      <c r="B217" t="s">
        <v>130</v>
      </c>
      <c r="C217" s="1" t="s">
        <v>135</v>
      </c>
      <c r="D217">
        <v>500</v>
      </c>
      <c r="E217" s="1" t="s">
        <v>22</v>
      </c>
      <c r="F217" t="s">
        <v>49</v>
      </c>
      <c r="G217" s="1" t="s">
        <v>46</v>
      </c>
      <c r="H217">
        <v>5.3</v>
      </c>
      <c r="I217" s="3">
        <f t="shared" si="44"/>
        <v>10.6</v>
      </c>
      <c r="J217" s="3">
        <f t="shared" si="51"/>
        <v>10.6</v>
      </c>
      <c r="K217" t="str">
        <f t="shared" si="45"/>
        <v>ng/sample</v>
      </c>
      <c r="L217" s="3" t="s">
        <v>28</v>
      </c>
      <c r="M217" s="3" t="s">
        <v>28</v>
      </c>
      <c r="N217" s="3" t="s">
        <v>28</v>
      </c>
      <c r="O217" s="1" t="s">
        <v>172</v>
      </c>
      <c r="P217" s="1" t="s">
        <v>174</v>
      </c>
      <c r="Q217" s="1" t="s">
        <v>175</v>
      </c>
      <c r="R217" t="b">
        <f>IF(COUNTIF(carcinogens!$A$2:$A$35,F217),TRUE,FALSE)</f>
        <v>0</v>
      </c>
      <c r="S217" t="b">
        <f t="shared" si="46"/>
        <v>0</v>
      </c>
      <c r="T217" t="b">
        <f t="shared" si="52"/>
        <v>0</v>
      </c>
      <c r="U217" s="3">
        <f t="shared" si="41"/>
        <v>0</v>
      </c>
      <c r="V217" s="3">
        <f t="shared" ref="V217:V248" si="53">IF(ISNUMBER(M217),M217,0)</f>
        <v>0</v>
      </c>
      <c r="W217" s="3">
        <f t="shared" ref="W217:W248" si="54">IF(ISNUMBER(N217),N217,0)</f>
        <v>0</v>
      </c>
      <c r="X217" s="3">
        <f t="shared" si="47"/>
        <v>0</v>
      </c>
      <c r="Y217" s="3">
        <v>0</v>
      </c>
      <c r="Z217" s="3">
        <f t="shared" si="48"/>
        <v>10.6</v>
      </c>
      <c r="AA217" s="3">
        <f t="shared" si="49"/>
        <v>1.06E-2</v>
      </c>
      <c r="AB217" t="b">
        <f t="shared" si="50"/>
        <v>1</v>
      </c>
      <c r="AC217">
        <v>3</v>
      </c>
      <c r="AD217" t="str">
        <f>VLOOKUP(C217,'Feedstock source'!$A$1:$B$8,2,FALSE)</f>
        <v>sludge</v>
      </c>
      <c r="AE217" t="str">
        <f>VLOOKUP($F217,'PAHs abbreviations'!$A$2:$B$17,2,FALSE)</f>
        <v>Ace</v>
      </c>
    </row>
    <row r="218" spans="1:31">
      <c r="A218" t="s">
        <v>130</v>
      </c>
      <c r="B218" t="s">
        <v>130</v>
      </c>
      <c r="C218" s="1" t="s">
        <v>135</v>
      </c>
      <c r="D218">
        <v>500</v>
      </c>
      <c r="E218" s="1" t="s">
        <v>22</v>
      </c>
      <c r="F218" t="s">
        <v>48</v>
      </c>
      <c r="G218" s="1" t="s">
        <v>46</v>
      </c>
      <c r="H218">
        <v>21</v>
      </c>
      <c r="I218" s="3">
        <f t="shared" si="44"/>
        <v>42</v>
      </c>
      <c r="J218" s="3">
        <f t="shared" si="51"/>
        <v>42</v>
      </c>
      <c r="K218" t="str">
        <f t="shared" si="45"/>
        <v>ng/sample</v>
      </c>
      <c r="L218" s="3" t="s">
        <v>28</v>
      </c>
      <c r="M218" s="3" t="s">
        <v>28</v>
      </c>
      <c r="N218" s="3" t="s">
        <v>28</v>
      </c>
      <c r="O218" s="1" t="s">
        <v>172</v>
      </c>
      <c r="P218" s="1" t="s">
        <v>174</v>
      </c>
      <c r="Q218" s="1" t="s">
        <v>175</v>
      </c>
      <c r="R218" t="b">
        <f>IF(COUNTIF(carcinogens!$A$2:$A$35,F218),TRUE,FALSE)</f>
        <v>0</v>
      </c>
      <c r="S218" t="b">
        <f t="shared" si="46"/>
        <v>0</v>
      </c>
      <c r="T218" t="b">
        <f t="shared" si="52"/>
        <v>0</v>
      </c>
      <c r="U218" s="3">
        <f t="shared" si="41"/>
        <v>0</v>
      </c>
      <c r="V218" s="3">
        <f t="shared" si="53"/>
        <v>0</v>
      </c>
      <c r="W218" s="3">
        <f t="shared" si="54"/>
        <v>0</v>
      </c>
      <c r="X218" s="3">
        <f t="shared" si="47"/>
        <v>0</v>
      </c>
      <c r="Y218" s="3">
        <v>0</v>
      </c>
      <c r="Z218" s="3">
        <f t="shared" si="48"/>
        <v>42</v>
      </c>
      <c r="AA218" s="3">
        <f t="shared" si="49"/>
        <v>4.2000000000000003E-2</v>
      </c>
      <c r="AB218" t="b">
        <f t="shared" si="50"/>
        <v>1</v>
      </c>
      <c r="AC218">
        <v>3</v>
      </c>
      <c r="AD218" t="str">
        <f>VLOOKUP(C218,'Feedstock source'!$A$1:$B$8,2,FALSE)</f>
        <v>sludge</v>
      </c>
      <c r="AE218" t="str">
        <f>VLOOKUP($F218,'PAHs abbreviations'!$A$2:$B$17,2,FALSE)</f>
        <v>Acy</v>
      </c>
    </row>
    <row r="219" spans="1:31">
      <c r="A219" t="s">
        <v>130</v>
      </c>
      <c r="B219" t="s">
        <v>130</v>
      </c>
      <c r="C219" s="1" t="s">
        <v>135</v>
      </c>
      <c r="D219">
        <v>500</v>
      </c>
      <c r="E219" s="1" t="s">
        <v>22</v>
      </c>
      <c r="F219" t="s">
        <v>52</v>
      </c>
      <c r="G219" s="1" t="s">
        <v>46</v>
      </c>
      <c r="H219">
        <v>140</v>
      </c>
      <c r="I219" s="3">
        <f t="shared" si="44"/>
        <v>280</v>
      </c>
      <c r="J219" s="3">
        <f t="shared" si="51"/>
        <v>280</v>
      </c>
      <c r="K219" t="str">
        <f t="shared" si="45"/>
        <v>ng/sample</v>
      </c>
      <c r="L219" s="3" t="s">
        <v>26</v>
      </c>
      <c r="M219" s="3" t="s">
        <v>26</v>
      </c>
      <c r="N219" s="3" t="s">
        <v>26</v>
      </c>
      <c r="O219" s="1" t="s">
        <v>172</v>
      </c>
      <c r="P219" s="1" t="s">
        <v>174</v>
      </c>
      <c r="Q219" s="1" t="s">
        <v>175</v>
      </c>
      <c r="R219" t="b">
        <f>IF(COUNTIF(carcinogens!$A$2:$A$35,F219),TRUE,FALSE)</f>
        <v>0</v>
      </c>
      <c r="S219" t="b">
        <f t="shared" si="46"/>
        <v>0</v>
      </c>
      <c r="T219" t="b">
        <f t="shared" si="52"/>
        <v>0</v>
      </c>
      <c r="U219" s="3">
        <f t="shared" si="41"/>
        <v>0</v>
      </c>
      <c r="V219" s="3">
        <f t="shared" si="53"/>
        <v>0</v>
      </c>
      <c r="W219" s="3">
        <f t="shared" si="54"/>
        <v>0</v>
      </c>
      <c r="X219" s="3">
        <f t="shared" si="47"/>
        <v>0</v>
      </c>
      <c r="Y219" s="3">
        <v>0</v>
      </c>
      <c r="Z219" s="3">
        <f t="shared" si="48"/>
        <v>280</v>
      </c>
      <c r="AA219" s="3">
        <f t="shared" si="49"/>
        <v>0.28000000000000003</v>
      </c>
      <c r="AB219" t="b">
        <f t="shared" si="50"/>
        <v>1</v>
      </c>
      <c r="AC219">
        <v>3</v>
      </c>
      <c r="AD219" t="str">
        <f>VLOOKUP(C219,'Feedstock source'!$A$1:$B$8,2,FALSE)</f>
        <v>sludge</v>
      </c>
      <c r="AE219" t="str">
        <f>VLOOKUP($F219,'PAHs abbreviations'!$A$2:$B$17,2,FALSE)</f>
        <v>Ant</v>
      </c>
    </row>
    <row r="220" spans="1:31">
      <c r="A220" t="s">
        <v>130</v>
      </c>
      <c r="B220" t="s">
        <v>130</v>
      </c>
      <c r="C220" s="1" t="s">
        <v>135</v>
      </c>
      <c r="D220">
        <v>500</v>
      </c>
      <c r="E220" s="1" t="s">
        <v>22</v>
      </c>
      <c r="F220" t="s">
        <v>55</v>
      </c>
      <c r="G220" s="1" t="s">
        <v>46</v>
      </c>
      <c r="H220">
        <v>2180</v>
      </c>
      <c r="I220" s="3">
        <f t="shared" si="44"/>
        <v>4360</v>
      </c>
      <c r="J220" s="3">
        <f t="shared" si="51"/>
        <v>4360</v>
      </c>
      <c r="K220" t="str">
        <f t="shared" si="45"/>
        <v>ng/sample</v>
      </c>
      <c r="L220" s="3" t="s">
        <v>26</v>
      </c>
      <c r="M220" s="3" t="s">
        <v>26</v>
      </c>
      <c r="N220" s="3" t="s">
        <v>26</v>
      </c>
      <c r="O220" s="1" t="s">
        <v>172</v>
      </c>
      <c r="P220" s="1" t="s">
        <v>174</v>
      </c>
      <c r="Q220" s="1" t="s">
        <v>175</v>
      </c>
      <c r="R220" t="b">
        <f>IF(COUNTIF(carcinogens!$A$2:$A$35,F220),TRUE,FALSE)</f>
        <v>1</v>
      </c>
      <c r="S220" t="b">
        <f t="shared" si="46"/>
        <v>0</v>
      </c>
      <c r="T220" t="b">
        <f t="shared" si="52"/>
        <v>0</v>
      </c>
      <c r="U220" s="3">
        <f t="shared" si="41"/>
        <v>0</v>
      </c>
      <c r="V220" s="3">
        <f t="shared" si="53"/>
        <v>0</v>
      </c>
      <c r="W220" s="3">
        <f t="shared" si="54"/>
        <v>0</v>
      </c>
      <c r="X220" s="3">
        <f t="shared" si="47"/>
        <v>0</v>
      </c>
      <c r="Y220" s="3">
        <v>0</v>
      </c>
      <c r="Z220" s="3">
        <f t="shared" si="48"/>
        <v>4360</v>
      </c>
      <c r="AA220" s="3">
        <f t="shared" si="49"/>
        <v>4.3600000000000003</v>
      </c>
      <c r="AB220" t="b">
        <f t="shared" si="50"/>
        <v>1</v>
      </c>
      <c r="AC220">
        <v>3</v>
      </c>
      <c r="AD220" t="str">
        <f>VLOOKUP(C220,'Feedstock source'!$A$1:$B$8,2,FALSE)</f>
        <v>sludge</v>
      </c>
      <c r="AE220" t="str">
        <f>VLOOKUP($F220,'PAHs abbreviations'!$A$2:$B$17,2,FALSE)</f>
        <v>B(a)A</v>
      </c>
    </row>
    <row r="221" spans="1:31">
      <c r="A221" t="s">
        <v>130</v>
      </c>
      <c r="B221" t="s">
        <v>130</v>
      </c>
      <c r="C221" s="1" t="s">
        <v>135</v>
      </c>
      <c r="D221">
        <v>500</v>
      </c>
      <c r="E221" s="1" t="s">
        <v>22</v>
      </c>
      <c r="F221" t="s">
        <v>59</v>
      </c>
      <c r="G221" s="1" t="s">
        <v>46</v>
      </c>
      <c r="H221">
        <v>1300</v>
      </c>
      <c r="I221" s="3">
        <f t="shared" si="44"/>
        <v>2600</v>
      </c>
      <c r="J221" s="3">
        <f t="shared" si="51"/>
        <v>2600</v>
      </c>
      <c r="K221" t="str">
        <f t="shared" si="45"/>
        <v>ng/sample</v>
      </c>
      <c r="L221" s="3" t="s">
        <v>26</v>
      </c>
      <c r="M221" s="3" t="s">
        <v>26</v>
      </c>
      <c r="N221" s="3" t="s">
        <v>26</v>
      </c>
      <c r="O221" s="1" t="s">
        <v>172</v>
      </c>
      <c r="P221" s="1" t="s">
        <v>174</v>
      </c>
      <c r="Q221" s="1" t="s">
        <v>175</v>
      </c>
      <c r="R221" t="b">
        <f>IF(COUNTIF(carcinogens!$A$2:$A$35,F221),TRUE,FALSE)</f>
        <v>1</v>
      </c>
      <c r="S221" t="b">
        <f t="shared" si="46"/>
        <v>0</v>
      </c>
      <c r="T221" t="b">
        <f t="shared" si="52"/>
        <v>0</v>
      </c>
      <c r="U221" s="3">
        <f t="shared" si="41"/>
        <v>0</v>
      </c>
      <c r="V221" s="3">
        <f t="shared" si="53"/>
        <v>0</v>
      </c>
      <c r="W221" s="3">
        <f t="shared" si="54"/>
        <v>0</v>
      </c>
      <c r="X221" s="3">
        <f t="shared" si="47"/>
        <v>0</v>
      </c>
      <c r="Y221" s="3">
        <v>0</v>
      </c>
      <c r="Z221" s="3">
        <f t="shared" si="48"/>
        <v>2600</v>
      </c>
      <c r="AA221" s="3">
        <f t="shared" si="49"/>
        <v>2.6</v>
      </c>
      <c r="AB221" t="b">
        <f t="shared" si="50"/>
        <v>1</v>
      </c>
      <c r="AC221">
        <v>3</v>
      </c>
      <c r="AD221" t="str">
        <f>VLOOKUP(C221,'Feedstock source'!$A$1:$B$8,2,FALSE)</f>
        <v>sludge</v>
      </c>
      <c r="AE221" t="str">
        <f>VLOOKUP($F221,'PAHs abbreviations'!$A$2:$B$17,2,FALSE)</f>
        <v>B(a)P</v>
      </c>
    </row>
    <row r="222" spans="1:31">
      <c r="A222" t="s">
        <v>130</v>
      </c>
      <c r="B222" t="s">
        <v>130</v>
      </c>
      <c r="C222" s="1" t="s">
        <v>135</v>
      </c>
      <c r="D222">
        <v>500</v>
      </c>
      <c r="E222" s="1" t="s">
        <v>22</v>
      </c>
      <c r="F222" t="s">
        <v>57</v>
      </c>
      <c r="G222" s="1" t="s">
        <v>46</v>
      </c>
      <c r="H222">
        <v>3380</v>
      </c>
      <c r="I222" s="3">
        <f t="shared" si="44"/>
        <v>6760</v>
      </c>
      <c r="J222" s="3">
        <f t="shared" si="51"/>
        <v>6760</v>
      </c>
      <c r="K222" t="str">
        <f t="shared" si="45"/>
        <v>ng/sample</v>
      </c>
      <c r="L222" s="3" t="s">
        <v>26</v>
      </c>
      <c r="M222" s="3" t="s">
        <v>26</v>
      </c>
      <c r="N222" s="3" t="s">
        <v>26</v>
      </c>
      <c r="O222" s="1" t="s">
        <v>172</v>
      </c>
      <c r="P222" s="1" t="s">
        <v>174</v>
      </c>
      <c r="Q222" s="1" t="s">
        <v>175</v>
      </c>
      <c r="R222" t="b">
        <f>IF(COUNTIF(carcinogens!$A$2:$A$35,F222),TRUE,FALSE)</f>
        <v>1</v>
      </c>
      <c r="S222" t="b">
        <f t="shared" si="46"/>
        <v>0</v>
      </c>
      <c r="T222" t="b">
        <f t="shared" si="52"/>
        <v>0</v>
      </c>
      <c r="U222" s="3">
        <f t="shared" si="41"/>
        <v>0</v>
      </c>
      <c r="V222" s="3">
        <f t="shared" si="53"/>
        <v>0</v>
      </c>
      <c r="W222" s="3">
        <f t="shared" si="54"/>
        <v>0</v>
      </c>
      <c r="X222" s="3">
        <f t="shared" si="47"/>
        <v>0</v>
      </c>
      <c r="Y222" s="3">
        <v>0</v>
      </c>
      <c r="Z222" s="3">
        <f t="shared" si="48"/>
        <v>6760</v>
      </c>
      <c r="AA222" s="3">
        <f t="shared" si="49"/>
        <v>6.76</v>
      </c>
      <c r="AB222" t="b">
        <f t="shared" si="50"/>
        <v>1</v>
      </c>
      <c r="AC222">
        <v>3</v>
      </c>
      <c r="AD222" t="str">
        <f>VLOOKUP(C222,'Feedstock source'!$A$1:$B$8,2,FALSE)</f>
        <v>sludge</v>
      </c>
      <c r="AE222" t="str">
        <f>VLOOKUP($F222,'PAHs abbreviations'!$A$2:$B$17,2,FALSE)</f>
        <v>B(b)F</v>
      </c>
    </row>
    <row r="223" spans="1:31">
      <c r="A223" t="s">
        <v>130</v>
      </c>
      <c r="B223" t="s">
        <v>130</v>
      </c>
      <c r="C223" s="1" t="s">
        <v>135</v>
      </c>
      <c r="D223">
        <v>500</v>
      </c>
      <c r="E223" s="1" t="s">
        <v>22</v>
      </c>
      <c r="F223" t="s">
        <v>61</v>
      </c>
      <c r="G223" s="1" t="s">
        <v>46</v>
      </c>
      <c r="H223">
        <v>1190</v>
      </c>
      <c r="I223" s="3">
        <f t="shared" si="44"/>
        <v>2380</v>
      </c>
      <c r="J223" s="3">
        <f t="shared" si="51"/>
        <v>2380</v>
      </c>
      <c r="K223" t="str">
        <f t="shared" si="45"/>
        <v>ng/sample</v>
      </c>
      <c r="L223" s="3" t="s">
        <v>26</v>
      </c>
      <c r="M223" s="3" t="s">
        <v>26</v>
      </c>
      <c r="N223" s="3" t="s">
        <v>26</v>
      </c>
      <c r="O223" s="1" t="s">
        <v>172</v>
      </c>
      <c r="P223" s="1" t="s">
        <v>174</v>
      </c>
      <c r="Q223" s="1" t="s">
        <v>175</v>
      </c>
      <c r="R223" t="b">
        <f>IF(COUNTIF(carcinogens!$A$2:$A$35,F223),TRUE,FALSE)</f>
        <v>1</v>
      </c>
      <c r="S223" t="b">
        <f t="shared" si="46"/>
        <v>0</v>
      </c>
      <c r="T223" t="b">
        <f t="shared" si="52"/>
        <v>0</v>
      </c>
      <c r="U223" s="3">
        <f t="shared" si="41"/>
        <v>0</v>
      </c>
      <c r="V223" s="3">
        <f t="shared" si="53"/>
        <v>0</v>
      </c>
      <c r="W223" s="3">
        <f t="shared" si="54"/>
        <v>0</v>
      </c>
      <c r="X223" s="3">
        <f t="shared" si="47"/>
        <v>0</v>
      </c>
      <c r="Y223" s="3">
        <v>0</v>
      </c>
      <c r="Z223" s="3">
        <f t="shared" si="48"/>
        <v>2380</v>
      </c>
      <c r="AA223" s="3">
        <f t="shared" si="49"/>
        <v>2.38</v>
      </c>
      <c r="AB223" t="b">
        <f t="shared" si="50"/>
        <v>1</v>
      </c>
      <c r="AC223">
        <v>3</v>
      </c>
      <c r="AD223" t="str">
        <f>VLOOKUP(C223,'Feedstock source'!$A$1:$B$8,2,FALSE)</f>
        <v>sludge</v>
      </c>
      <c r="AE223" t="str">
        <f>VLOOKUP($F223,'PAHs abbreviations'!$A$2:$B$17,2,FALSE)</f>
        <v>B(ghi)P</v>
      </c>
    </row>
    <row r="224" spans="1:31">
      <c r="A224" t="s">
        <v>130</v>
      </c>
      <c r="B224" t="s">
        <v>130</v>
      </c>
      <c r="C224" s="1" t="s">
        <v>135</v>
      </c>
      <c r="D224">
        <v>500</v>
      </c>
      <c r="E224" s="1" t="s">
        <v>22</v>
      </c>
      <c r="F224" t="s">
        <v>58</v>
      </c>
      <c r="G224" s="1" t="s">
        <v>46</v>
      </c>
      <c r="H224">
        <v>1460</v>
      </c>
      <c r="I224" s="3">
        <f t="shared" si="44"/>
        <v>2920</v>
      </c>
      <c r="J224" s="3">
        <f t="shared" si="51"/>
        <v>2920</v>
      </c>
      <c r="K224" t="str">
        <f t="shared" si="45"/>
        <v>ng/sample</v>
      </c>
      <c r="L224" s="3" t="s">
        <v>26</v>
      </c>
      <c r="M224" s="3" t="s">
        <v>26</v>
      </c>
      <c r="N224" s="3" t="s">
        <v>26</v>
      </c>
      <c r="O224" s="1" t="s">
        <v>172</v>
      </c>
      <c r="P224" s="1" t="s">
        <v>174</v>
      </c>
      <c r="Q224" s="1" t="s">
        <v>175</v>
      </c>
      <c r="R224" t="b">
        <f>IF(COUNTIF(carcinogens!$A$2:$A$35,F224),TRUE,FALSE)</f>
        <v>1</v>
      </c>
      <c r="S224" t="b">
        <f t="shared" si="46"/>
        <v>0</v>
      </c>
      <c r="T224" t="b">
        <f t="shared" si="52"/>
        <v>0</v>
      </c>
      <c r="U224" s="3">
        <f t="shared" si="41"/>
        <v>0</v>
      </c>
      <c r="V224" s="3">
        <f t="shared" si="53"/>
        <v>0</v>
      </c>
      <c r="W224" s="3">
        <f t="shared" si="54"/>
        <v>0</v>
      </c>
      <c r="X224" s="3">
        <f t="shared" si="47"/>
        <v>0</v>
      </c>
      <c r="Y224" s="3">
        <v>0</v>
      </c>
      <c r="Z224" s="3">
        <f t="shared" si="48"/>
        <v>2920</v>
      </c>
      <c r="AA224" s="3">
        <f t="shared" si="49"/>
        <v>2.92</v>
      </c>
      <c r="AB224" t="b">
        <f t="shared" si="50"/>
        <v>1</v>
      </c>
      <c r="AC224">
        <v>3</v>
      </c>
      <c r="AD224" t="str">
        <f>VLOOKUP(C224,'Feedstock source'!$A$1:$B$8,2,FALSE)</f>
        <v>sludge</v>
      </c>
      <c r="AE224" t="str">
        <f>VLOOKUP($F224,'PAHs abbreviations'!$A$2:$B$17,2,FALSE)</f>
        <v>B(k)F</v>
      </c>
    </row>
    <row r="225" spans="1:31">
      <c r="A225" t="s">
        <v>130</v>
      </c>
      <c r="B225" t="s">
        <v>130</v>
      </c>
      <c r="C225" s="1" t="s">
        <v>135</v>
      </c>
      <c r="D225">
        <v>500</v>
      </c>
      <c r="E225" s="1" t="s">
        <v>22</v>
      </c>
      <c r="F225" t="s">
        <v>56</v>
      </c>
      <c r="G225" s="1" t="s">
        <v>46</v>
      </c>
      <c r="H225">
        <v>2700</v>
      </c>
      <c r="I225" s="3">
        <f t="shared" si="44"/>
        <v>5400</v>
      </c>
      <c r="J225" s="3">
        <f t="shared" si="51"/>
        <v>5400</v>
      </c>
      <c r="K225" t="str">
        <f t="shared" si="45"/>
        <v>ng/sample</v>
      </c>
      <c r="L225" s="3" t="s">
        <v>26</v>
      </c>
      <c r="M225" s="3" t="s">
        <v>26</v>
      </c>
      <c r="N225" s="3" t="s">
        <v>26</v>
      </c>
      <c r="O225" s="1" t="s">
        <v>172</v>
      </c>
      <c r="P225" s="1" t="s">
        <v>174</v>
      </c>
      <c r="Q225" s="1" t="s">
        <v>175</v>
      </c>
      <c r="R225" t="b">
        <f>IF(COUNTIF(carcinogens!$A$2:$A$35,F225),TRUE,FALSE)</f>
        <v>1</v>
      </c>
      <c r="S225" t="b">
        <f t="shared" si="46"/>
        <v>0</v>
      </c>
      <c r="T225" t="b">
        <f t="shared" si="52"/>
        <v>0</v>
      </c>
      <c r="U225" s="3">
        <f t="shared" si="41"/>
        <v>0</v>
      </c>
      <c r="V225" s="3">
        <f t="shared" si="53"/>
        <v>0</v>
      </c>
      <c r="W225" s="3">
        <f t="shared" si="54"/>
        <v>0</v>
      </c>
      <c r="X225" s="3">
        <f t="shared" si="47"/>
        <v>0</v>
      </c>
      <c r="Y225" s="3">
        <v>0</v>
      </c>
      <c r="Z225" s="3">
        <f t="shared" si="48"/>
        <v>5400</v>
      </c>
      <c r="AA225" s="3">
        <f t="shared" si="49"/>
        <v>5.4</v>
      </c>
      <c r="AB225" t="b">
        <f t="shared" si="50"/>
        <v>1</v>
      </c>
      <c r="AC225">
        <v>3</v>
      </c>
      <c r="AD225" t="str">
        <f>VLOOKUP(C225,'Feedstock source'!$A$1:$B$8,2,FALSE)</f>
        <v>sludge</v>
      </c>
      <c r="AE225" t="str">
        <f>VLOOKUP($F225,'PAHs abbreviations'!$A$2:$B$17,2,FALSE)</f>
        <v>Cry</v>
      </c>
    </row>
    <row r="226" spans="1:31">
      <c r="A226" t="s">
        <v>130</v>
      </c>
      <c r="B226" t="s">
        <v>130</v>
      </c>
      <c r="C226" s="1" t="s">
        <v>135</v>
      </c>
      <c r="D226">
        <v>500</v>
      </c>
      <c r="E226" s="1" t="s">
        <v>22</v>
      </c>
      <c r="F226" t="s">
        <v>62</v>
      </c>
      <c r="G226" s="1" t="s">
        <v>46</v>
      </c>
      <c r="H226">
        <v>235</v>
      </c>
      <c r="I226" s="3">
        <f t="shared" si="44"/>
        <v>470</v>
      </c>
      <c r="J226" s="3">
        <f t="shared" si="51"/>
        <v>470</v>
      </c>
      <c r="K226" t="str">
        <f t="shared" si="45"/>
        <v>ng/sample</v>
      </c>
      <c r="L226" s="3" t="s">
        <v>26</v>
      </c>
      <c r="M226" s="3" t="s">
        <v>26</v>
      </c>
      <c r="N226" s="3" t="s">
        <v>26</v>
      </c>
      <c r="O226" s="1" t="s">
        <v>172</v>
      </c>
      <c r="P226" s="1" t="s">
        <v>174</v>
      </c>
      <c r="Q226" s="1" t="s">
        <v>175</v>
      </c>
      <c r="R226" t="b">
        <f>IF(COUNTIF(carcinogens!$A$2:$A$35,F226),TRUE,FALSE)</f>
        <v>1</v>
      </c>
      <c r="S226" t="b">
        <f t="shared" si="46"/>
        <v>0</v>
      </c>
      <c r="T226" t="b">
        <f t="shared" si="52"/>
        <v>0</v>
      </c>
      <c r="U226" s="3">
        <f t="shared" si="41"/>
        <v>0</v>
      </c>
      <c r="V226" s="3">
        <f t="shared" si="53"/>
        <v>0</v>
      </c>
      <c r="W226" s="3">
        <f t="shared" si="54"/>
        <v>0</v>
      </c>
      <c r="X226" s="3">
        <f t="shared" si="47"/>
        <v>0</v>
      </c>
      <c r="Y226" s="3">
        <v>0</v>
      </c>
      <c r="Z226" s="3">
        <f t="shared" si="48"/>
        <v>470</v>
      </c>
      <c r="AA226" s="3">
        <f t="shared" si="49"/>
        <v>0.47</v>
      </c>
      <c r="AB226" t="b">
        <f t="shared" si="50"/>
        <v>1</v>
      </c>
      <c r="AC226">
        <v>3</v>
      </c>
      <c r="AD226" t="str">
        <f>VLOOKUP(C226,'Feedstock source'!$A$1:$B$8,2,FALSE)</f>
        <v>sludge</v>
      </c>
      <c r="AE226" t="str">
        <f>VLOOKUP($F226,'PAHs abbreviations'!$A$2:$B$17,2,FALSE)</f>
        <v>DB(ah)A</v>
      </c>
    </row>
    <row r="227" spans="1:31">
      <c r="A227" t="s">
        <v>130</v>
      </c>
      <c r="B227" t="s">
        <v>130</v>
      </c>
      <c r="C227" s="1" t="s">
        <v>135</v>
      </c>
      <c r="D227">
        <v>500</v>
      </c>
      <c r="E227" s="1" t="s">
        <v>22</v>
      </c>
      <c r="F227" t="s">
        <v>53</v>
      </c>
      <c r="G227" s="1" t="s">
        <v>46</v>
      </c>
      <c r="H227">
        <v>13600</v>
      </c>
      <c r="I227" s="3">
        <f t="shared" si="44"/>
        <v>27200</v>
      </c>
      <c r="J227" s="3">
        <f t="shared" si="51"/>
        <v>27200</v>
      </c>
      <c r="K227" t="str">
        <f t="shared" si="45"/>
        <v>ng/sample</v>
      </c>
      <c r="L227" s="3" t="s">
        <v>28</v>
      </c>
      <c r="M227" s="3" t="s">
        <v>28</v>
      </c>
      <c r="N227" s="3" t="s">
        <v>28</v>
      </c>
      <c r="O227" s="1" t="s">
        <v>172</v>
      </c>
      <c r="P227" s="1" t="s">
        <v>174</v>
      </c>
      <c r="Q227" s="1" t="s">
        <v>175</v>
      </c>
      <c r="R227" t="b">
        <f>IF(COUNTIF(carcinogens!$A$2:$A$35,F227),TRUE,FALSE)</f>
        <v>0</v>
      </c>
      <c r="S227" t="b">
        <f t="shared" si="46"/>
        <v>0</v>
      </c>
      <c r="T227" t="b">
        <f t="shared" si="52"/>
        <v>0</v>
      </c>
      <c r="U227" s="3">
        <f t="shared" si="41"/>
        <v>0</v>
      </c>
      <c r="V227" s="3">
        <f t="shared" si="53"/>
        <v>0</v>
      </c>
      <c r="W227" s="3">
        <f t="shared" si="54"/>
        <v>0</v>
      </c>
      <c r="X227" s="3">
        <f t="shared" si="47"/>
        <v>0</v>
      </c>
      <c r="Y227" s="3">
        <v>0</v>
      </c>
      <c r="Z227" s="3">
        <f t="shared" si="48"/>
        <v>27200</v>
      </c>
      <c r="AA227" s="3">
        <f t="shared" si="49"/>
        <v>27.2</v>
      </c>
      <c r="AB227" t="b">
        <f t="shared" si="50"/>
        <v>1</v>
      </c>
      <c r="AC227">
        <v>3</v>
      </c>
      <c r="AD227" t="str">
        <f>VLOOKUP(C227,'Feedstock source'!$A$1:$B$8,2,FALSE)</f>
        <v>sludge</v>
      </c>
      <c r="AE227" t="str">
        <f>VLOOKUP($F227,'PAHs abbreviations'!$A$2:$B$17,2,FALSE)</f>
        <v>Flt</v>
      </c>
    </row>
    <row r="228" spans="1:31">
      <c r="A228" t="s">
        <v>130</v>
      </c>
      <c r="B228" t="s">
        <v>130</v>
      </c>
      <c r="C228" s="1" t="s">
        <v>135</v>
      </c>
      <c r="D228">
        <v>500</v>
      </c>
      <c r="E228" s="1" t="s">
        <v>22</v>
      </c>
      <c r="F228" t="s">
        <v>50</v>
      </c>
      <c r="G228" s="1" t="s">
        <v>46</v>
      </c>
      <c r="H228">
        <v>34</v>
      </c>
      <c r="I228" s="3">
        <f t="shared" si="44"/>
        <v>68</v>
      </c>
      <c r="J228" s="3">
        <f t="shared" si="51"/>
        <v>68</v>
      </c>
      <c r="K228" t="str">
        <f t="shared" si="45"/>
        <v>ng/sample</v>
      </c>
      <c r="L228" s="3" t="s">
        <v>28</v>
      </c>
      <c r="M228" s="3" t="s">
        <v>28</v>
      </c>
      <c r="N228" s="3" t="s">
        <v>28</v>
      </c>
      <c r="O228" s="1" t="s">
        <v>172</v>
      </c>
      <c r="P228" s="1" t="s">
        <v>174</v>
      </c>
      <c r="Q228" s="1" t="s">
        <v>175</v>
      </c>
      <c r="R228" t="b">
        <f>IF(COUNTIF(carcinogens!$A$2:$A$35,F228),TRUE,FALSE)</f>
        <v>0</v>
      </c>
      <c r="S228" t="b">
        <f t="shared" si="46"/>
        <v>0</v>
      </c>
      <c r="T228" t="b">
        <f t="shared" si="52"/>
        <v>0</v>
      </c>
      <c r="U228" s="3">
        <f t="shared" si="41"/>
        <v>0</v>
      </c>
      <c r="V228" s="3">
        <f t="shared" si="53"/>
        <v>0</v>
      </c>
      <c r="W228" s="3">
        <f t="shared" si="54"/>
        <v>0</v>
      </c>
      <c r="X228" s="3">
        <f t="shared" si="47"/>
        <v>0</v>
      </c>
      <c r="Y228" s="3">
        <v>0</v>
      </c>
      <c r="Z228" s="3">
        <f t="shared" si="48"/>
        <v>68</v>
      </c>
      <c r="AA228" s="3">
        <f t="shared" si="49"/>
        <v>6.8000000000000005E-2</v>
      </c>
      <c r="AB228" t="b">
        <f t="shared" si="50"/>
        <v>1</v>
      </c>
      <c r="AC228">
        <v>3</v>
      </c>
      <c r="AD228" t="str">
        <f>VLOOKUP(C228,'Feedstock source'!$A$1:$B$8,2,FALSE)</f>
        <v>sludge</v>
      </c>
      <c r="AE228" t="str">
        <f>VLOOKUP($F228,'PAHs abbreviations'!$A$2:$B$17,2,FALSE)</f>
        <v>Flu</v>
      </c>
    </row>
    <row r="229" spans="1:31">
      <c r="A229" t="s">
        <v>130</v>
      </c>
      <c r="B229" t="s">
        <v>130</v>
      </c>
      <c r="C229" s="1" t="s">
        <v>135</v>
      </c>
      <c r="D229">
        <v>500</v>
      </c>
      <c r="E229" s="1" t="s">
        <v>22</v>
      </c>
      <c r="F229" t="s">
        <v>60</v>
      </c>
      <c r="G229" s="1" t="s">
        <v>46</v>
      </c>
      <c r="H229">
        <v>1690</v>
      </c>
      <c r="I229" s="3">
        <f t="shared" si="44"/>
        <v>3380</v>
      </c>
      <c r="J229" s="3">
        <f t="shared" si="51"/>
        <v>3380</v>
      </c>
      <c r="K229" t="str">
        <f t="shared" si="45"/>
        <v>ng/sample</v>
      </c>
      <c r="L229" s="3" t="s">
        <v>26</v>
      </c>
      <c r="M229" s="3" t="s">
        <v>26</v>
      </c>
      <c r="N229" s="3" t="s">
        <v>26</v>
      </c>
      <c r="O229" s="1" t="s">
        <v>172</v>
      </c>
      <c r="P229" s="1" t="s">
        <v>174</v>
      </c>
      <c r="Q229" s="1" t="s">
        <v>175</v>
      </c>
      <c r="R229" t="b">
        <f>IF(COUNTIF(carcinogens!$A$2:$A$35,F229),TRUE,FALSE)</f>
        <v>1</v>
      </c>
      <c r="S229" t="b">
        <f t="shared" si="46"/>
        <v>0</v>
      </c>
      <c r="T229" t="b">
        <f t="shared" si="52"/>
        <v>0</v>
      </c>
      <c r="U229" s="3">
        <f t="shared" si="41"/>
        <v>0</v>
      </c>
      <c r="V229" s="3">
        <f t="shared" si="53"/>
        <v>0</v>
      </c>
      <c r="W229" s="3">
        <f t="shared" si="54"/>
        <v>0</v>
      </c>
      <c r="X229" s="3">
        <f t="shared" si="47"/>
        <v>0</v>
      </c>
      <c r="Y229" s="3">
        <v>0</v>
      </c>
      <c r="Z229" s="3">
        <f t="shared" si="48"/>
        <v>3380</v>
      </c>
      <c r="AA229" s="3">
        <f t="shared" si="49"/>
        <v>3.38</v>
      </c>
      <c r="AB229" t="b">
        <f t="shared" si="50"/>
        <v>1</v>
      </c>
      <c r="AC229">
        <v>3</v>
      </c>
      <c r="AD229" t="str">
        <f>VLOOKUP(C229,'Feedstock source'!$A$1:$B$8,2,FALSE)</f>
        <v>sludge</v>
      </c>
      <c r="AE229" t="str">
        <f>VLOOKUP($F229,'PAHs abbreviations'!$A$2:$B$17,2,FALSE)</f>
        <v>IP</v>
      </c>
    </row>
    <row r="230" spans="1:31">
      <c r="A230" t="s">
        <v>130</v>
      </c>
      <c r="B230" t="s">
        <v>130</v>
      </c>
      <c r="C230" s="1" t="s">
        <v>135</v>
      </c>
      <c r="D230">
        <v>500</v>
      </c>
      <c r="E230" s="1" t="s">
        <v>22</v>
      </c>
      <c r="F230" t="s">
        <v>47</v>
      </c>
      <c r="G230" s="1" t="s">
        <v>46</v>
      </c>
      <c r="H230">
        <v>17</v>
      </c>
      <c r="I230" s="3">
        <f t="shared" si="44"/>
        <v>34</v>
      </c>
      <c r="J230" s="3">
        <f t="shared" si="51"/>
        <v>34</v>
      </c>
      <c r="K230" t="str">
        <f t="shared" si="45"/>
        <v>ng/sample</v>
      </c>
      <c r="L230" s="3">
        <v>2.5</v>
      </c>
      <c r="M230" s="3">
        <v>7.3</v>
      </c>
      <c r="N230" s="3">
        <v>6</v>
      </c>
      <c r="O230" s="1" t="s">
        <v>172</v>
      </c>
      <c r="P230" s="1" t="s">
        <v>174</v>
      </c>
      <c r="Q230" s="1" t="s">
        <v>175</v>
      </c>
      <c r="R230" t="b">
        <f>IF(COUNTIF(carcinogens!$A$2:$A$35,F230),TRUE,FALSE)</f>
        <v>0</v>
      </c>
      <c r="S230" t="b">
        <f t="shared" si="46"/>
        <v>0</v>
      </c>
      <c r="T230" t="b">
        <f t="shared" si="52"/>
        <v>0</v>
      </c>
      <c r="U230" s="3">
        <f t="shared" si="41"/>
        <v>2.5</v>
      </c>
      <c r="V230" s="3">
        <f t="shared" si="53"/>
        <v>7.3</v>
      </c>
      <c r="W230" s="3">
        <f t="shared" si="54"/>
        <v>6</v>
      </c>
      <c r="X230" s="3">
        <f t="shared" si="47"/>
        <v>5.2666666666666666</v>
      </c>
      <c r="Y230" s="3">
        <v>0</v>
      </c>
      <c r="Z230" s="3">
        <f t="shared" si="48"/>
        <v>28.733333333333334</v>
      </c>
      <c r="AA230" s="3">
        <f t="shared" si="49"/>
        <v>2.8733333333333333E-2</v>
      </c>
      <c r="AB230" t="b">
        <f t="shared" si="50"/>
        <v>0</v>
      </c>
      <c r="AC230">
        <v>3</v>
      </c>
      <c r="AD230" t="str">
        <f>VLOOKUP(C230,'Feedstock source'!$A$1:$B$8,2,FALSE)</f>
        <v>sludge</v>
      </c>
      <c r="AE230" t="str">
        <f>VLOOKUP($F230,'PAHs abbreviations'!$A$2:$B$17,2,FALSE)</f>
        <v>Nap</v>
      </c>
    </row>
    <row r="231" spans="1:31">
      <c r="A231" t="s">
        <v>130</v>
      </c>
      <c r="B231" t="s">
        <v>130</v>
      </c>
      <c r="C231" s="1" t="s">
        <v>135</v>
      </c>
      <c r="D231">
        <v>500</v>
      </c>
      <c r="E231" s="1" t="s">
        <v>22</v>
      </c>
      <c r="F231" t="s">
        <v>51</v>
      </c>
      <c r="G231" s="1" t="s">
        <v>46</v>
      </c>
      <c r="H231">
        <v>2250</v>
      </c>
      <c r="I231" s="3">
        <f t="shared" si="44"/>
        <v>4500</v>
      </c>
      <c r="J231" s="3">
        <f t="shared" si="51"/>
        <v>4500</v>
      </c>
      <c r="K231" t="str">
        <f t="shared" si="45"/>
        <v>ng/sample</v>
      </c>
      <c r="L231" s="3" t="s">
        <v>29</v>
      </c>
      <c r="M231" s="3" t="s">
        <v>30</v>
      </c>
      <c r="N231" s="3" t="s">
        <v>30</v>
      </c>
      <c r="O231" s="1" t="s">
        <v>172</v>
      </c>
      <c r="P231" s="1" t="s">
        <v>174</v>
      </c>
      <c r="Q231" s="1" t="s">
        <v>175</v>
      </c>
      <c r="R231" t="b">
        <f>IF(COUNTIF(carcinogens!$A$2:$A$35,F231),TRUE,FALSE)</f>
        <v>0</v>
      </c>
      <c r="S231" t="b">
        <f t="shared" si="46"/>
        <v>0</v>
      </c>
      <c r="T231" t="b">
        <f t="shared" si="52"/>
        <v>0</v>
      </c>
      <c r="U231" s="3">
        <f t="shared" si="41"/>
        <v>0</v>
      </c>
      <c r="V231" s="3">
        <f t="shared" si="53"/>
        <v>0</v>
      </c>
      <c r="W231" s="3">
        <f t="shared" si="54"/>
        <v>0</v>
      </c>
      <c r="X231" s="3">
        <f t="shared" si="47"/>
        <v>0</v>
      </c>
      <c r="Y231" s="3">
        <v>0</v>
      </c>
      <c r="Z231" s="3">
        <f t="shared" si="48"/>
        <v>4500</v>
      </c>
      <c r="AA231" s="3">
        <f t="shared" si="49"/>
        <v>4.5</v>
      </c>
      <c r="AB231" t="b">
        <f t="shared" si="50"/>
        <v>1</v>
      </c>
      <c r="AC231">
        <v>3</v>
      </c>
      <c r="AD231" t="str">
        <f>VLOOKUP(C231,'Feedstock source'!$A$1:$B$8,2,FALSE)</f>
        <v>sludge</v>
      </c>
      <c r="AE231" t="str">
        <f>VLOOKUP($F231,'PAHs abbreviations'!$A$2:$B$17,2,FALSE)</f>
        <v>Phen</v>
      </c>
    </row>
    <row r="232" spans="1:31">
      <c r="A232" t="s">
        <v>130</v>
      </c>
      <c r="B232" t="s">
        <v>130</v>
      </c>
      <c r="C232" s="1" t="s">
        <v>135</v>
      </c>
      <c r="D232">
        <v>500</v>
      </c>
      <c r="E232" s="1" t="s">
        <v>22</v>
      </c>
      <c r="F232" t="s">
        <v>54</v>
      </c>
      <c r="G232" s="1" t="s">
        <v>46</v>
      </c>
      <c r="H232">
        <v>14300</v>
      </c>
      <c r="I232" s="3">
        <f t="shared" si="44"/>
        <v>28600</v>
      </c>
      <c r="J232" s="3">
        <f t="shared" si="51"/>
        <v>28600</v>
      </c>
      <c r="K232" t="str">
        <f t="shared" si="45"/>
        <v>ng/sample</v>
      </c>
      <c r="L232" s="3" t="s">
        <v>28</v>
      </c>
      <c r="M232" s="3" t="s">
        <v>28</v>
      </c>
      <c r="N232" s="3" t="s">
        <v>28</v>
      </c>
      <c r="O232" s="1" t="s">
        <v>172</v>
      </c>
      <c r="P232" s="1" t="s">
        <v>174</v>
      </c>
      <c r="Q232" s="1" t="s">
        <v>175</v>
      </c>
      <c r="R232" t="b">
        <f>IF(COUNTIF(carcinogens!$A$2:$A$35,F232),TRUE,FALSE)</f>
        <v>0</v>
      </c>
      <c r="S232" t="b">
        <f t="shared" si="46"/>
        <v>0</v>
      </c>
      <c r="T232" t="b">
        <f t="shared" si="52"/>
        <v>0</v>
      </c>
      <c r="U232" s="3">
        <f t="shared" si="41"/>
        <v>0</v>
      </c>
      <c r="V232" s="3">
        <f t="shared" si="53"/>
        <v>0</v>
      </c>
      <c r="W232" s="3">
        <f t="shared" si="54"/>
        <v>0</v>
      </c>
      <c r="X232" s="3">
        <f t="shared" si="47"/>
        <v>0</v>
      </c>
      <c r="Y232" s="3">
        <v>0</v>
      </c>
      <c r="Z232" s="3">
        <f t="shared" si="48"/>
        <v>28600</v>
      </c>
      <c r="AA232" s="3">
        <f t="shared" si="49"/>
        <v>28.6</v>
      </c>
      <c r="AB232" t="b">
        <f t="shared" si="50"/>
        <v>1</v>
      </c>
      <c r="AC232">
        <v>3</v>
      </c>
      <c r="AD232" t="str">
        <f>VLOOKUP(C232,'Feedstock source'!$A$1:$B$8,2,FALSE)</f>
        <v>sludge</v>
      </c>
      <c r="AE232" t="str">
        <f>VLOOKUP($F232,'PAHs abbreviations'!$A$2:$B$17,2,FALSE)</f>
        <v>Pyr</v>
      </c>
    </row>
    <row r="233" spans="1:31">
      <c r="A233" t="s">
        <v>131</v>
      </c>
      <c r="B233" t="s">
        <v>131</v>
      </c>
      <c r="C233" s="1" t="s">
        <v>135</v>
      </c>
      <c r="D233">
        <v>600</v>
      </c>
      <c r="E233" s="1" t="s">
        <v>22</v>
      </c>
      <c r="F233" t="s">
        <v>49</v>
      </c>
      <c r="G233" s="1" t="s">
        <v>46</v>
      </c>
      <c r="H233">
        <v>2.9</v>
      </c>
      <c r="I233" s="3">
        <f t="shared" si="44"/>
        <v>5.8</v>
      </c>
      <c r="J233" s="3">
        <f t="shared" si="51"/>
        <v>5.8</v>
      </c>
      <c r="K233" t="str">
        <f t="shared" si="45"/>
        <v>ng/sample</v>
      </c>
      <c r="L233" s="3" t="s">
        <v>28</v>
      </c>
      <c r="M233" s="3" t="s">
        <v>28</v>
      </c>
      <c r="N233" s="3" t="s">
        <v>28</v>
      </c>
      <c r="O233" s="1" t="s">
        <v>172</v>
      </c>
      <c r="P233" s="1" t="s">
        <v>174</v>
      </c>
      <c r="Q233" s="1" t="s">
        <v>175</v>
      </c>
      <c r="R233" t="b">
        <f>IF(COUNTIF(carcinogens!$A$2:$A$35,F233),TRUE,FALSE)</f>
        <v>0</v>
      </c>
      <c r="S233" t="b">
        <f t="shared" si="46"/>
        <v>0</v>
      </c>
      <c r="T233" t="b">
        <f t="shared" si="52"/>
        <v>0</v>
      </c>
      <c r="U233" s="3">
        <f t="shared" si="41"/>
        <v>0</v>
      </c>
      <c r="V233" s="3">
        <f t="shared" si="53"/>
        <v>0</v>
      </c>
      <c r="W233" s="3">
        <f t="shared" si="54"/>
        <v>0</v>
      </c>
      <c r="X233" s="3">
        <f t="shared" si="47"/>
        <v>0</v>
      </c>
      <c r="Y233" s="3">
        <v>0</v>
      </c>
      <c r="Z233" s="3">
        <f t="shared" si="48"/>
        <v>5.8</v>
      </c>
      <c r="AA233" s="3">
        <f t="shared" si="49"/>
        <v>5.7999999999999996E-3</v>
      </c>
      <c r="AB233" t="b">
        <f t="shared" si="50"/>
        <v>1</v>
      </c>
      <c r="AC233">
        <v>3</v>
      </c>
      <c r="AD233" t="str">
        <f>VLOOKUP(C233,'Feedstock source'!$A$1:$B$8,2,FALSE)</f>
        <v>sludge</v>
      </c>
      <c r="AE233" t="str">
        <f>VLOOKUP($F233,'PAHs abbreviations'!$A$2:$B$17,2,FALSE)</f>
        <v>Ace</v>
      </c>
    </row>
    <row r="234" spans="1:31">
      <c r="A234" t="s">
        <v>131</v>
      </c>
      <c r="B234" t="s">
        <v>131</v>
      </c>
      <c r="C234" s="1" t="s">
        <v>135</v>
      </c>
      <c r="D234">
        <v>600</v>
      </c>
      <c r="E234" s="1" t="s">
        <v>22</v>
      </c>
      <c r="F234" t="s">
        <v>48</v>
      </c>
      <c r="G234" s="1" t="s">
        <v>46</v>
      </c>
      <c r="H234">
        <v>4.3</v>
      </c>
      <c r="I234" s="3">
        <f t="shared" si="44"/>
        <v>8.6</v>
      </c>
      <c r="J234" s="3">
        <f t="shared" si="51"/>
        <v>8.6</v>
      </c>
      <c r="K234" t="str">
        <f t="shared" si="45"/>
        <v>ng/sample</v>
      </c>
      <c r="L234" s="3" t="s">
        <v>28</v>
      </c>
      <c r="M234" s="3" t="s">
        <v>28</v>
      </c>
      <c r="N234" s="3" t="s">
        <v>28</v>
      </c>
      <c r="O234" s="1" t="s">
        <v>172</v>
      </c>
      <c r="P234" s="1" t="s">
        <v>174</v>
      </c>
      <c r="Q234" s="1" t="s">
        <v>175</v>
      </c>
      <c r="R234" t="b">
        <f>IF(COUNTIF(carcinogens!$A$2:$A$35,F234),TRUE,FALSE)</f>
        <v>0</v>
      </c>
      <c r="S234" t="b">
        <f t="shared" si="46"/>
        <v>0</v>
      </c>
      <c r="T234" t="b">
        <f t="shared" si="52"/>
        <v>0</v>
      </c>
      <c r="U234" s="3">
        <f t="shared" si="41"/>
        <v>0</v>
      </c>
      <c r="V234" s="3">
        <f t="shared" si="53"/>
        <v>0</v>
      </c>
      <c r="W234" s="3">
        <f t="shared" si="54"/>
        <v>0</v>
      </c>
      <c r="X234" s="3">
        <f t="shared" si="47"/>
        <v>0</v>
      </c>
      <c r="Y234" s="3">
        <v>0</v>
      </c>
      <c r="Z234" s="3">
        <f t="shared" si="48"/>
        <v>8.6</v>
      </c>
      <c r="AA234" s="3">
        <f t="shared" si="49"/>
        <v>8.6E-3</v>
      </c>
      <c r="AB234" t="b">
        <f t="shared" si="50"/>
        <v>1</v>
      </c>
      <c r="AC234">
        <v>3</v>
      </c>
      <c r="AD234" t="str">
        <f>VLOOKUP(C234,'Feedstock source'!$A$1:$B$8,2,FALSE)</f>
        <v>sludge</v>
      </c>
      <c r="AE234" t="str">
        <f>VLOOKUP($F234,'PAHs abbreviations'!$A$2:$B$17,2,FALSE)</f>
        <v>Acy</v>
      </c>
    </row>
    <row r="235" spans="1:31">
      <c r="A235" t="s">
        <v>131</v>
      </c>
      <c r="B235" t="s">
        <v>131</v>
      </c>
      <c r="C235" s="1" t="s">
        <v>135</v>
      </c>
      <c r="D235">
        <v>600</v>
      </c>
      <c r="E235" s="1" t="s">
        <v>22</v>
      </c>
      <c r="F235" t="s">
        <v>52</v>
      </c>
      <c r="G235" s="1" t="s">
        <v>46</v>
      </c>
      <c r="H235">
        <v>1.5</v>
      </c>
      <c r="I235" s="3">
        <f t="shared" si="44"/>
        <v>3</v>
      </c>
      <c r="J235" s="3">
        <f t="shared" si="51"/>
        <v>3</v>
      </c>
      <c r="K235" t="str">
        <f t="shared" si="45"/>
        <v>ng/sample</v>
      </c>
      <c r="L235" s="3" t="s">
        <v>26</v>
      </c>
      <c r="M235" s="3" t="s">
        <v>26</v>
      </c>
      <c r="N235" s="3" t="s">
        <v>26</v>
      </c>
      <c r="O235" s="1" t="s">
        <v>172</v>
      </c>
      <c r="P235" s="1" t="s">
        <v>174</v>
      </c>
      <c r="Q235" s="1" t="s">
        <v>175</v>
      </c>
      <c r="R235" t="b">
        <f>IF(COUNTIF(carcinogens!$A$2:$A$35,F235),TRUE,FALSE)</f>
        <v>0</v>
      </c>
      <c r="S235" t="b">
        <f t="shared" si="46"/>
        <v>0</v>
      </c>
      <c r="T235" t="b">
        <f t="shared" si="52"/>
        <v>0</v>
      </c>
      <c r="U235" s="3">
        <f t="shared" si="41"/>
        <v>0</v>
      </c>
      <c r="V235" s="3">
        <f t="shared" si="53"/>
        <v>0</v>
      </c>
      <c r="W235" s="3">
        <f t="shared" si="54"/>
        <v>0</v>
      </c>
      <c r="X235" s="3">
        <f t="shared" si="47"/>
        <v>0</v>
      </c>
      <c r="Y235" s="3">
        <v>0</v>
      </c>
      <c r="Z235" s="3">
        <f t="shared" si="48"/>
        <v>3</v>
      </c>
      <c r="AA235" s="3">
        <f t="shared" si="49"/>
        <v>3.0000000000000001E-3</v>
      </c>
      <c r="AB235" t="b">
        <f t="shared" si="50"/>
        <v>1</v>
      </c>
      <c r="AC235">
        <v>3</v>
      </c>
      <c r="AD235" t="str">
        <f>VLOOKUP(C235,'Feedstock source'!$A$1:$B$8,2,FALSE)</f>
        <v>sludge</v>
      </c>
      <c r="AE235" t="str">
        <f>VLOOKUP($F235,'PAHs abbreviations'!$A$2:$B$17,2,FALSE)</f>
        <v>Ant</v>
      </c>
    </row>
    <row r="236" spans="1:31">
      <c r="A236" t="s">
        <v>131</v>
      </c>
      <c r="B236" t="s">
        <v>131</v>
      </c>
      <c r="C236" s="1" t="s">
        <v>135</v>
      </c>
      <c r="D236">
        <v>600</v>
      </c>
      <c r="E236" s="1" t="s">
        <v>22</v>
      </c>
      <c r="F236" t="s">
        <v>55</v>
      </c>
      <c r="G236" s="1" t="s">
        <v>46</v>
      </c>
      <c r="H236">
        <v>196</v>
      </c>
      <c r="I236" s="3">
        <f t="shared" si="44"/>
        <v>392</v>
      </c>
      <c r="J236" s="3">
        <f t="shared" si="51"/>
        <v>392</v>
      </c>
      <c r="K236" t="str">
        <f t="shared" si="45"/>
        <v>ng/sample</v>
      </c>
      <c r="L236" s="3" t="s">
        <v>26</v>
      </c>
      <c r="M236" s="3" t="s">
        <v>26</v>
      </c>
      <c r="N236" s="3" t="s">
        <v>26</v>
      </c>
      <c r="O236" s="1" t="s">
        <v>172</v>
      </c>
      <c r="P236" s="1" t="s">
        <v>174</v>
      </c>
      <c r="Q236" s="1" t="s">
        <v>175</v>
      </c>
      <c r="R236" t="b">
        <f>IF(COUNTIF(carcinogens!$A$2:$A$35,F236),TRUE,FALSE)</f>
        <v>1</v>
      </c>
      <c r="S236" t="b">
        <f t="shared" si="46"/>
        <v>0</v>
      </c>
      <c r="T236" t="b">
        <f t="shared" si="52"/>
        <v>0</v>
      </c>
      <c r="U236" s="3">
        <f t="shared" si="41"/>
        <v>0</v>
      </c>
      <c r="V236" s="3">
        <f t="shared" si="53"/>
        <v>0</v>
      </c>
      <c r="W236" s="3">
        <f t="shared" si="54"/>
        <v>0</v>
      </c>
      <c r="X236" s="3">
        <f t="shared" si="47"/>
        <v>0</v>
      </c>
      <c r="Y236" s="3">
        <v>0</v>
      </c>
      <c r="Z236" s="3">
        <f t="shared" si="48"/>
        <v>392</v>
      </c>
      <c r="AA236" s="3">
        <f t="shared" si="49"/>
        <v>0.39200000000000002</v>
      </c>
      <c r="AB236" t="b">
        <f t="shared" si="50"/>
        <v>1</v>
      </c>
      <c r="AC236">
        <v>3</v>
      </c>
      <c r="AD236" t="str">
        <f>VLOOKUP(C236,'Feedstock source'!$A$1:$B$8,2,FALSE)</f>
        <v>sludge</v>
      </c>
      <c r="AE236" t="str">
        <f>VLOOKUP($F236,'PAHs abbreviations'!$A$2:$B$17,2,FALSE)</f>
        <v>B(a)A</v>
      </c>
    </row>
    <row r="237" spans="1:31">
      <c r="A237" t="s">
        <v>131</v>
      </c>
      <c r="B237" t="s">
        <v>131</v>
      </c>
      <c r="C237" s="1" t="s">
        <v>135</v>
      </c>
      <c r="D237">
        <v>600</v>
      </c>
      <c r="E237" s="1" t="s">
        <v>22</v>
      </c>
      <c r="F237" t="s">
        <v>59</v>
      </c>
      <c r="G237" s="1" t="s">
        <v>46</v>
      </c>
      <c r="H237">
        <v>3.9</v>
      </c>
      <c r="I237" s="3">
        <f t="shared" si="44"/>
        <v>7.8</v>
      </c>
      <c r="J237" s="3">
        <f t="shared" si="51"/>
        <v>7.8</v>
      </c>
      <c r="K237" t="str">
        <f t="shared" si="45"/>
        <v>ng/sample</v>
      </c>
      <c r="L237" s="3" t="s">
        <v>26</v>
      </c>
      <c r="M237" s="3" t="s">
        <v>26</v>
      </c>
      <c r="N237" s="3" t="s">
        <v>26</v>
      </c>
      <c r="O237" s="1" t="s">
        <v>172</v>
      </c>
      <c r="P237" s="1" t="s">
        <v>174</v>
      </c>
      <c r="Q237" s="1" t="s">
        <v>175</v>
      </c>
      <c r="R237" t="b">
        <f>IF(COUNTIF(carcinogens!$A$2:$A$35,F237),TRUE,FALSE)</f>
        <v>1</v>
      </c>
      <c r="S237" t="b">
        <f t="shared" si="46"/>
        <v>0</v>
      </c>
      <c r="T237" t="b">
        <f t="shared" si="52"/>
        <v>0</v>
      </c>
      <c r="U237" s="3">
        <f t="shared" si="41"/>
        <v>0</v>
      </c>
      <c r="V237" s="3">
        <f t="shared" si="53"/>
        <v>0</v>
      </c>
      <c r="W237" s="3">
        <f t="shared" si="54"/>
        <v>0</v>
      </c>
      <c r="X237" s="3">
        <f t="shared" si="47"/>
        <v>0</v>
      </c>
      <c r="Y237" s="3">
        <v>0</v>
      </c>
      <c r="Z237" s="3">
        <f t="shared" si="48"/>
        <v>7.8</v>
      </c>
      <c r="AA237" s="3">
        <f t="shared" si="49"/>
        <v>7.7999999999999996E-3</v>
      </c>
      <c r="AB237" t="b">
        <f t="shared" si="50"/>
        <v>1</v>
      </c>
      <c r="AC237">
        <v>3</v>
      </c>
      <c r="AD237" t="str">
        <f>VLOOKUP(C237,'Feedstock source'!$A$1:$B$8,2,FALSE)</f>
        <v>sludge</v>
      </c>
      <c r="AE237" t="str">
        <f>VLOOKUP($F237,'PAHs abbreviations'!$A$2:$B$17,2,FALSE)</f>
        <v>B(a)P</v>
      </c>
    </row>
    <row r="238" spans="1:31">
      <c r="A238" t="s">
        <v>131</v>
      </c>
      <c r="B238" t="s">
        <v>131</v>
      </c>
      <c r="C238" s="1" t="s">
        <v>135</v>
      </c>
      <c r="D238">
        <v>600</v>
      </c>
      <c r="E238" s="1" t="s">
        <v>22</v>
      </c>
      <c r="F238" t="s">
        <v>57</v>
      </c>
      <c r="G238" s="1" t="s">
        <v>46</v>
      </c>
      <c r="H238">
        <v>193</v>
      </c>
      <c r="I238" s="3">
        <f t="shared" si="44"/>
        <v>386</v>
      </c>
      <c r="J238" s="3">
        <f t="shared" si="51"/>
        <v>386</v>
      </c>
      <c r="K238" t="str">
        <f t="shared" si="45"/>
        <v>ng/sample</v>
      </c>
      <c r="L238" s="3" t="s">
        <v>26</v>
      </c>
      <c r="M238" s="3" t="s">
        <v>26</v>
      </c>
      <c r="N238" s="3" t="s">
        <v>26</v>
      </c>
      <c r="O238" s="1" t="s">
        <v>172</v>
      </c>
      <c r="P238" s="1" t="s">
        <v>174</v>
      </c>
      <c r="Q238" s="1" t="s">
        <v>175</v>
      </c>
      <c r="R238" t="b">
        <f>IF(COUNTIF(carcinogens!$A$2:$A$35,F238),TRUE,FALSE)</f>
        <v>1</v>
      </c>
      <c r="S238" t="b">
        <f t="shared" si="46"/>
        <v>0</v>
      </c>
      <c r="T238" t="b">
        <f t="shared" si="52"/>
        <v>0</v>
      </c>
      <c r="U238" s="3">
        <f t="shared" si="41"/>
        <v>0</v>
      </c>
      <c r="V238" s="3">
        <f t="shared" si="53"/>
        <v>0</v>
      </c>
      <c r="W238" s="3">
        <f t="shared" si="54"/>
        <v>0</v>
      </c>
      <c r="X238" s="3">
        <f t="shared" si="47"/>
        <v>0</v>
      </c>
      <c r="Y238" s="3">
        <v>0</v>
      </c>
      <c r="Z238" s="3">
        <f t="shared" si="48"/>
        <v>386</v>
      </c>
      <c r="AA238" s="3">
        <f t="shared" si="49"/>
        <v>0.38600000000000001</v>
      </c>
      <c r="AB238" t="b">
        <f t="shared" si="50"/>
        <v>1</v>
      </c>
      <c r="AC238">
        <v>3</v>
      </c>
      <c r="AD238" t="str">
        <f>VLOOKUP(C238,'Feedstock source'!$A$1:$B$8,2,FALSE)</f>
        <v>sludge</v>
      </c>
      <c r="AE238" t="str">
        <f>VLOOKUP($F238,'PAHs abbreviations'!$A$2:$B$17,2,FALSE)</f>
        <v>B(b)F</v>
      </c>
    </row>
    <row r="239" spans="1:31">
      <c r="A239" t="s">
        <v>131</v>
      </c>
      <c r="B239" t="s">
        <v>131</v>
      </c>
      <c r="C239" s="1" t="s">
        <v>135</v>
      </c>
      <c r="D239">
        <v>600</v>
      </c>
      <c r="E239" s="1" t="s">
        <v>22</v>
      </c>
      <c r="F239" t="s">
        <v>61</v>
      </c>
      <c r="G239" s="1" t="s">
        <v>46</v>
      </c>
      <c r="H239">
        <v>8.1999999999999904</v>
      </c>
      <c r="I239" s="3">
        <f t="shared" si="44"/>
        <v>16.399999999999981</v>
      </c>
      <c r="J239" s="3">
        <f t="shared" si="51"/>
        <v>16.399999999999981</v>
      </c>
      <c r="K239" t="str">
        <f t="shared" si="45"/>
        <v>ng/sample</v>
      </c>
      <c r="L239" s="3" t="s">
        <v>26</v>
      </c>
      <c r="M239" s="3" t="s">
        <v>26</v>
      </c>
      <c r="N239" s="3" t="s">
        <v>26</v>
      </c>
      <c r="O239" s="1" t="s">
        <v>172</v>
      </c>
      <c r="P239" s="1" t="s">
        <v>174</v>
      </c>
      <c r="Q239" s="1" t="s">
        <v>175</v>
      </c>
      <c r="R239" t="b">
        <f>IF(COUNTIF(carcinogens!$A$2:$A$35,F239),TRUE,FALSE)</f>
        <v>1</v>
      </c>
      <c r="S239" t="b">
        <f t="shared" si="46"/>
        <v>0</v>
      </c>
      <c r="T239" t="b">
        <f t="shared" si="52"/>
        <v>0</v>
      </c>
      <c r="U239" s="3">
        <f t="shared" si="41"/>
        <v>0</v>
      </c>
      <c r="V239" s="3">
        <f t="shared" si="53"/>
        <v>0</v>
      </c>
      <c r="W239" s="3">
        <f t="shared" si="54"/>
        <v>0</v>
      </c>
      <c r="X239" s="3">
        <f t="shared" si="47"/>
        <v>0</v>
      </c>
      <c r="Y239" s="3">
        <v>0</v>
      </c>
      <c r="Z239" s="3">
        <f t="shared" si="48"/>
        <v>16.399999999999981</v>
      </c>
      <c r="AA239" s="3">
        <f t="shared" si="49"/>
        <v>1.6399999999999981E-2</v>
      </c>
      <c r="AB239" t="b">
        <f t="shared" si="50"/>
        <v>1</v>
      </c>
      <c r="AC239">
        <v>3</v>
      </c>
      <c r="AD239" t="str">
        <f>VLOOKUP(C239,'Feedstock source'!$A$1:$B$8,2,FALSE)</f>
        <v>sludge</v>
      </c>
      <c r="AE239" t="str">
        <f>VLOOKUP($F239,'PAHs abbreviations'!$A$2:$B$17,2,FALSE)</f>
        <v>B(ghi)P</v>
      </c>
    </row>
    <row r="240" spans="1:31">
      <c r="A240" t="s">
        <v>131</v>
      </c>
      <c r="B240" t="s">
        <v>131</v>
      </c>
      <c r="C240" s="1" t="s">
        <v>135</v>
      </c>
      <c r="D240">
        <v>600</v>
      </c>
      <c r="E240" s="1" t="s">
        <v>22</v>
      </c>
      <c r="F240" t="s">
        <v>58</v>
      </c>
      <c r="G240" s="1" t="s">
        <v>46</v>
      </c>
      <c r="H240">
        <v>61</v>
      </c>
      <c r="I240" s="3">
        <f t="shared" si="44"/>
        <v>122</v>
      </c>
      <c r="J240" s="3">
        <f t="shared" si="51"/>
        <v>122</v>
      </c>
      <c r="K240" t="str">
        <f t="shared" si="45"/>
        <v>ng/sample</v>
      </c>
      <c r="L240" s="3" t="s">
        <v>26</v>
      </c>
      <c r="M240" s="3" t="s">
        <v>26</v>
      </c>
      <c r="N240" s="3" t="s">
        <v>26</v>
      </c>
      <c r="O240" s="1" t="s">
        <v>172</v>
      </c>
      <c r="P240" s="1" t="s">
        <v>174</v>
      </c>
      <c r="Q240" s="1" t="s">
        <v>175</v>
      </c>
      <c r="R240" t="b">
        <f>IF(COUNTIF(carcinogens!$A$2:$A$35,F240),TRUE,FALSE)</f>
        <v>1</v>
      </c>
      <c r="S240" t="b">
        <f t="shared" si="46"/>
        <v>0</v>
      </c>
      <c r="T240" t="b">
        <f t="shared" si="52"/>
        <v>0</v>
      </c>
      <c r="U240" s="3">
        <f t="shared" si="41"/>
        <v>0</v>
      </c>
      <c r="V240" s="3">
        <f t="shared" si="53"/>
        <v>0</v>
      </c>
      <c r="W240" s="3">
        <f t="shared" si="54"/>
        <v>0</v>
      </c>
      <c r="X240" s="3">
        <f t="shared" si="47"/>
        <v>0</v>
      </c>
      <c r="Y240" s="3">
        <v>0</v>
      </c>
      <c r="Z240" s="3">
        <f t="shared" si="48"/>
        <v>122</v>
      </c>
      <c r="AA240" s="3">
        <f t="shared" si="49"/>
        <v>0.122</v>
      </c>
      <c r="AB240" t="b">
        <f t="shared" si="50"/>
        <v>1</v>
      </c>
      <c r="AC240">
        <v>3</v>
      </c>
      <c r="AD240" t="str">
        <f>VLOOKUP(C240,'Feedstock source'!$A$1:$B$8,2,FALSE)</f>
        <v>sludge</v>
      </c>
      <c r="AE240" t="str">
        <f>VLOOKUP($F240,'PAHs abbreviations'!$A$2:$B$17,2,FALSE)</f>
        <v>B(k)F</v>
      </c>
    </row>
    <row r="241" spans="1:31">
      <c r="A241" t="s">
        <v>131</v>
      </c>
      <c r="B241" t="s">
        <v>131</v>
      </c>
      <c r="C241" s="1" t="s">
        <v>135</v>
      </c>
      <c r="D241">
        <v>600</v>
      </c>
      <c r="E241" s="1" t="s">
        <v>22</v>
      </c>
      <c r="F241" t="s">
        <v>56</v>
      </c>
      <c r="G241" s="1" t="s">
        <v>46</v>
      </c>
      <c r="H241">
        <v>400</v>
      </c>
      <c r="I241" s="3">
        <f t="shared" si="44"/>
        <v>800</v>
      </c>
      <c r="J241" s="3">
        <f t="shared" si="51"/>
        <v>800</v>
      </c>
      <c r="K241" t="str">
        <f t="shared" si="45"/>
        <v>ng/sample</v>
      </c>
      <c r="L241" s="3" t="s">
        <v>26</v>
      </c>
      <c r="M241" s="3" t="s">
        <v>26</v>
      </c>
      <c r="N241" s="3" t="s">
        <v>26</v>
      </c>
      <c r="O241" s="1" t="s">
        <v>172</v>
      </c>
      <c r="P241" s="1" t="s">
        <v>174</v>
      </c>
      <c r="Q241" s="1" t="s">
        <v>175</v>
      </c>
      <c r="R241" t="b">
        <f>IF(COUNTIF(carcinogens!$A$2:$A$35,F241),TRUE,FALSE)</f>
        <v>1</v>
      </c>
      <c r="S241" t="b">
        <f t="shared" si="46"/>
        <v>0</v>
      </c>
      <c r="T241" t="b">
        <f t="shared" si="52"/>
        <v>0</v>
      </c>
      <c r="U241" s="3">
        <f t="shared" si="41"/>
        <v>0</v>
      </c>
      <c r="V241" s="3">
        <f t="shared" si="53"/>
        <v>0</v>
      </c>
      <c r="W241" s="3">
        <f t="shared" si="54"/>
        <v>0</v>
      </c>
      <c r="X241" s="3">
        <f t="shared" si="47"/>
        <v>0</v>
      </c>
      <c r="Y241" s="3">
        <v>0</v>
      </c>
      <c r="Z241" s="3">
        <f t="shared" si="48"/>
        <v>800</v>
      </c>
      <c r="AA241" s="3">
        <f t="shared" si="49"/>
        <v>0.8</v>
      </c>
      <c r="AB241" t="b">
        <f t="shared" si="50"/>
        <v>1</v>
      </c>
      <c r="AC241">
        <v>3</v>
      </c>
      <c r="AD241" t="str">
        <f>VLOOKUP(C241,'Feedstock source'!$A$1:$B$8,2,FALSE)</f>
        <v>sludge</v>
      </c>
      <c r="AE241" t="str">
        <f>VLOOKUP($F241,'PAHs abbreviations'!$A$2:$B$17,2,FALSE)</f>
        <v>Cry</v>
      </c>
    </row>
    <row r="242" spans="1:31">
      <c r="A242" t="s">
        <v>131</v>
      </c>
      <c r="B242" t="s">
        <v>131</v>
      </c>
      <c r="C242" s="1" t="s">
        <v>135</v>
      </c>
      <c r="D242">
        <v>600</v>
      </c>
      <c r="E242" s="1" t="s">
        <v>22</v>
      </c>
      <c r="F242" t="s">
        <v>62</v>
      </c>
      <c r="G242" s="1" t="s">
        <v>46</v>
      </c>
      <c r="H242">
        <v>5.7</v>
      </c>
      <c r="I242" s="3">
        <f t="shared" si="44"/>
        <v>11.4</v>
      </c>
      <c r="J242" s="3">
        <f t="shared" si="51"/>
        <v>11.4</v>
      </c>
      <c r="K242" t="str">
        <f t="shared" si="45"/>
        <v>ng/sample</v>
      </c>
      <c r="L242" s="3" t="s">
        <v>26</v>
      </c>
      <c r="M242" s="3" t="s">
        <v>26</v>
      </c>
      <c r="N242" s="3" t="s">
        <v>26</v>
      </c>
      <c r="O242" s="1" t="s">
        <v>172</v>
      </c>
      <c r="P242" s="1" t="s">
        <v>174</v>
      </c>
      <c r="Q242" s="1" t="s">
        <v>175</v>
      </c>
      <c r="R242" t="b">
        <f>IF(COUNTIF(carcinogens!$A$2:$A$35,F242),TRUE,FALSE)</f>
        <v>1</v>
      </c>
      <c r="S242" t="b">
        <f t="shared" si="46"/>
        <v>0</v>
      </c>
      <c r="T242" t="b">
        <f t="shared" si="52"/>
        <v>0</v>
      </c>
      <c r="U242" s="3">
        <f t="shared" ref="U242:U305" si="55">IF(ISNUMBER(L242),L242,0)</f>
        <v>0</v>
      </c>
      <c r="V242" s="3">
        <f t="shared" si="53"/>
        <v>0</v>
      </c>
      <c r="W242" s="3">
        <f t="shared" si="54"/>
        <v>0</v>
      </c>
      <c r="X242" s="3">
        <f t="shared" si="47"/>
        <v>0</v>
      </c>
      <c r="Y242" s="3">
        <v>0</v>
      </c>
      <c r="Z242" s="3">
        <f t="shared" si="48"/>
        <v>11.4</v>
      </c>
      <c r="AA242" s="3">
        <f t="shared" si="49"/>
        <v>1.14E-2</v>
      </c>
      <c r="AB242" t="b">
        <f t="shared" si="50"/>
        <v>1</v>
      </c>
      <c r="AC242">
        <v>3</v>
      </c>
      <c r="AD242" t="str">
        <f>VLOOKUP(C242,'Feedstock source'!$A$1:$B$8,2,FALSE)</f>
        <v>sludge</v>
      </c>
      <c r="AE242" t="str">
        <f>VLOOKUP($F242,'PAHs abbreviations'!$A$2:$B$17,2,FALSE)</f>
        <v>DB(ah)A</v>
      </c>
    </row>
    <row r="243" spans="1:31">
      <c r="A243" t="s">
        <v>131</v>
      </c>
      <c r="B243" t="s">
        <v>131</v>
      </c>
      <c r="C243" s="1" t="s">
        <v>135</v>
      </c>
      <c r="D243">
        <v>600</v>
      </c>
      <c r="E243" s="1" t="s">
        <v>22</v>
      </c>
      <c r="F243" t="s">
        <v>53</v>
      </c>
      <c r="G243" s="1" t="s">
        <v>46</v>
      </c>
      <c r="H243">
        <v>1830</v>
      </c>
      <c r="I243" s="3">
        <f t="shared" si="44"/>
        <v>3660</v>
      </c>
      <c r="J243" s="3">
        <f t="shared" si="51"/>
        <v>3660</v>
      </c>
      <c r="K243" t="str">
        <f t="shared" si="45"/>
        <v>ng/sample</v>
      </c>
      <c r="L243" s="3" t="s">
        <v>28</v>
      </c>
      <c r="M243" s="3" t="s">
        <v>28</v>
      </c>
      <c r="N243" s="3" t="s">
        <v>28</v>
      </c>
      <c r="O243" s="1" t="s">
        <v>172</v>
      </c>
      <c r="P243" s="1" t="s">
        <v>174</v>
      </c>
      <c r="Q243" s="1" t="s">
        <v>175</v>
      </c>
      <c r="R243" t="b">
        <f>IF(COUNTIF(carcinogens!$A$2:$A$35,F243),TRUE,FALSE)</f>
        <v>0</v>
      </c>
      <c r="S243" t="b">
        <f t="shared" si="46"/>
        <v>0</v>
      </c>
      <c r="T243" t="b">
        <f t="shared" si="52"/>
        <v>0</v>
      </c>
      <c r="U243" s="3">
        <f t="shared" si="55"/>
        <v>0</v>
      </c>
      <c r="V243" s="3">
        <f t="shared" si="53"/>
        <v>0</v>
      </c>
      <c r="W243" s="3">
        <f t="shared" si="54"/>
        <v>0</v>
      </c>
      <c r="X243" s="3">
        <f t="shared" si="47"/>
        <v>0</v>
      </c>
      <c r="Y243" s="3">
        <f>_xlfn.STDEV.S(U243:W243)</f>
        <v>0</v>
      </c>
      <c r="Z243" s="3">
        <f t="shared" si="48"/>
        <v>3660</v>
      </c>
      <c r="AA243" s="3">
        <f t="shared" si="49"/>
        <v>3.66</v>
      </c>
      <c r="AB243" t="b">
        <f t="shared" si="50"/>
        <v>1</v>
      </c>
      <c r="AC243">
        <v>3</v>
      </c>
      <c r="AD243" t="str">
        <f>VLOOKUP(C243,'Feedstock source'!$A$1:$B$8,2,FALSE)</f>
        <v>sludge</v>
      </c>
      <c r="AE243" t="str">
        <f>VLOOKUP($F243,'PAHs abbreviations'!$A$2:$B$17,2,FALSE)</f>
        <v>Flt</v>
      </c>
    </row>
    <row r="244" spans="1:31">
      <c r="A244" t="s">
        <v>131</v>
      </c>
      <c r="B244" t="s">
        <v>131</v>
      </c>
      <c r="C244" s="1" t="s">
        <v>135</v>
      </c>
      <c r="D244">
        <v>600</v>
      </c>
      <c r="E244" s="1" t="s">
        <v>22</v>
      </c>
      <c r="F244" t="s">
        <v>50</v>
      </c>
      <c r="G244" s="1" t="s">
        <v>46</v>
      </c>
      <c r="H244">
        <v>7.8</v>
      </c>
      <c r="I244" s="3">
        <f t="shared" si="44"/>
        <v>15.6</v>
      </c>
      <c r="J244" s="3">
        <f t="shared" si="51"/>
        <v>15.6</v>
      </c>
      <c r="K244" t="str">
        <f t="shared" si="45"/>
        <v>ng/sample</v>
      </c>
      <c r="L244" s="3" t="s">
        <v>28</v>
      </c>
      <c r="M244" s="3" t="s">
        <v>28</v>
      </c>
      <c r="N244" s="3" t="s">
        <v>28</v>
      </c>
      <c r="O244" s="1" t="s">
        <v>172</v>
      </c>
      <c r="P244" s="1" t="s">
        <v>174</v>
      </c>
      <c r="Q244" s="1" t="s">
        <v>175</v>
      </c>
      <c r="R244" t="b">
        <f>IF(COUNTIF(carcinogens!$A$2:$A$35,F244),TRUE,FALSE)</f>
        <v>0</v>
      </c>
      <c r="S244" t="b">
        <f t="shared" si="46"/>
        <v>0</v>
      </c>
      <c r="T244" t="b">
        <f t="shared" si="52"/>
        <v>0</v>
      </c>
      <c r="U244" s="3">
        <f t="shared" si="55"/>
        <v>0</v>
      </c>
      <c r="V244" s="3">
        <f t="shared" si="53"/>
        <v>0</v>
      </c>
      <c r="W244" s="3">
        <f t="shared" si="54"/>
        <v>0</v>
      </c>
      <c r="X244" s="3">
        <f t="shared" si="47"/>
        <v>0</v>
      </c>
      <c r="Y244" s="3">
        <v>0</v>
      </c>
      <c r="Z244" s="3">
        <f t="shared" si="48"/>
        <v>15.6</v>
      </c>
      <c r="AA244" s="3">
        <f t="shared" si="49"/>
        <v>1.5599999999999999E-2</v>
      </c>
      <c r="AB244" t="b">
        <f t="shared" si="50"/>
        <v>1</v>
      </c>
      <c r="AC244">
        <v>3</v>
      </c>
      <c r="AD244" t="str">
        <f>VLOOKUP(C244,'Feedstock source'!$A$1:$B$8,2,FALSE)</f>
        <v>sludge</v>
      </c>
      <c r="AE244" t="str">
        <f>VLOOKUP($F244,'PAHs abbreviations'!$A$2:$B$17,2,FALSE)</f>
        <v>Flu</v>
      </c>
    </row>
    <row r="245" spans="1:31">
      <c r="A245" t="s">
        <v>131</v>
      </c>
      <c r="B245" t="s">
        <v>131</v>
      </c>
      <c r="C245" s="1" t="s">
        <v>135</v>
      </c>
      <c r="D245">
        <v>600</v>
      </c>
      <c r="E245" s="1" t="s">
        <v>22</v>
      </c>
      <c r="F245" t="s">
        <v>60</v>
      </c>
      <c r="G245" s="1" t="s">
        <v>46</v>
      </c>
      <c r="H245">
        <v>17</v>
      </c>
      <c r="I245" s="3">
        <f t="shared" si="44"/>
        <v>34</v>
      </c>
      <c r="J245" s="3">
        <f t="shared" si="51"/>
        <v>34</v>
      </c>
      <c r="K245" t="str">
        <f t="shared" si="45"/>
        <v>ng/sample</v>
      </c>
      <c r="L245" s="3" t="s">
        <v>26</v>
      </c>
      <c r="M245" s="3" t="s">
        <v>26</v>
      </c>
      <c r="N245" s="3" t="s">
        <v>26</v>
      </c>
      <c r="O245" s="1" t="s">
        <v>172</v>
      </c>
      <c r="P245" s="1" t="s">
        <v>174</v>
      </c>
      <c r="Q245" s="1" t="s">
        <v>175</v>
      </c>
      <c r="R245" t="b">
        <f>IF(COUNTIF(carcinogens!$A$2:$A$35,F245),TRUE,FALSE)</f>
        <v>1</v>
      </c>
      <c r="S245" t="b">
        <f t="shared" si="46"/>
        <v>0</v>
      </c>
      <c r="T245" t="b">
        <f t="shared" si="52"/>
        <v>0</v>
      </c>
      <c r="U245" s="3">
        <f t="shared" si="55"/>
        <v>0</v>
      </c>
      <c r="V245" s="3">
        <f t="shared" si="53"/>
        <v>0</v>
      </c>
      <c r="W245" s="3">
        <f t="shared" si="54"/>
        <v>0</v>
      </c>
      <c r="X245" s="3">
        <f t="shared" si="47"/>
        <v>0</v>
      </c>
      <c r="Y245" s="3">
        <v>0</v>
      </c>
      <c r="Z245" s="3">
        <f t="shared" si="48"/>
        <v>34</v>
      </c>
      <c r="AA245" s="3">
        <f t="shared" si="49"/>
        <v>3.4000000000000002E-2</v>
      </c>
      <c r="AB245" t="b">
        <f t="shared" si="50"/>
        <v>1</v>
      </c>
      <c r="AC245">
        <v>3</v>
      </c>
      <c r="AD245" t="str">
        <f>VLOOKUP(C245,'Feedstock source'!$A$1:$B$8,2,FALSE)</f>
        <v>sludge</v>
      </c>
      <c r="AE245" t="str">
        <f>VLOOKUP($F245,'PAHs abbreviations'!$A$2:$B$17,2,FALSE)</f>
        <v>IP</v>
      </c>
    </row>
    <row r="246" spans="1:31">
      <c r="A246" t="s">
        <v>131</v>
      </c>
      <c r="B246" t="s">
        <v>131</v>
      </c>
      <c r="C246" s="1" t="s">
        <v>135</v>
      </c>
      <c r="D246">
        <v>600</v>
      </c>
      <c r="E246" s="1" t="s">
        <v>22</v>
      </c>
      <c r="F246" t="s">
        <v>47</v>
      </c>
      <c r="G246" s="1" t="s">
        <v>46</v>
      </c>
      <c r="H246">
        <v>15</v>
      </c>
      <c r="I246" s="3">
        <f t="shared" si="44"/>
        <v>30</v>
      </c>
      <c r="J246" s="3">
        <f t="shared" si="51"/>
        <v>30</v>
      </c>
      <c r="K246" t="str">
        <f t="shared" si="45"/>
        <v>ng/sample</v>
      </c>
      <c r="L246" s="3">
        <v>2.5</v>
      </c>
      <c r="M246" s="3">
        <v>7.3</v>
      </c>
      <c r="N246" s="3">
        <v>6</v>
      </c>
      <c r="O246" s="1" t="s">
        <v>172</v>
      </c>
      <c r="P246" s="1" t="s">
        <v>174</v>
      </c>
      <c r="Q246" s="1" t="s">
        <v>175</v>
      </c>
      <c r="R246" t="b">
        <f>IF(COUNTIF(carcinogens!$A$2:$A$35,F246),TRUE,FALSE)</f>
        <v>0</v>
      </c>
      <c r="S246" t="b">
        <f t="shared" si="46"/>
        <v>0</v>
      </c>
      <c r="T246" t="b">
        <f t="shared" si="52"/>
        <v>0</v>
      </c>
      <c r="U246" s="3">
        <f t="shared" si="55"/>
        <v>2.5</v>
      </c>
      <c r="V246" s="3">
        <f t="shared" si="53"/>
        <v>7.3</v>
      </c>
      <c r="W246" s="3">
        <f t="shared" si="54"/>
        <v>6</v>
      </c>
      <c r="X246" s="3">
        <f t="shared" si="47"/>
        <v>5.2666666666666666</v>
      </c>
      <c r="Y246" s="3">
        <v>0</v>
      </c>
      <c r="Z246" s="3">
        <f t="shared" si="48"/>
        <v>24.733333333333334</v>
      </c>
      <c r="AA246" s="3">
        <f t="shared" si="49"/>
        <v>2.4733333333333333E-2</v>
      </c>
      <c r="AB246" t="b">
        <f t="shared" si="50"/>
        <v>0</v>
      </c>
      <c r="AC246">
        <v>3</v>
      </c>
      <c r="AD246" t="str">
        <f>VLOOKUP(C246,'Feedstock source'!$A$1:$B$8,2,FALSE)</f>
        <v>sludge</v>
      </c>
      <c r="AE246" t="str">
        <f>VLOOKUP($F246,'PAHs abbreviations'!$A$2:$B$17,2,FALSE)</f>
        <v>Nap</v>
      </c>
    </row>
    <row r="247" spans="1:31">
      <c r="A247" t="s">
        <v>131</v>
      </c>
      <c r="B247" t="s">
        <v>131</v>
      </c>
      <c r="C247" s="1" t="s">
        <v>135</v>
      </c>
      <c r="D247">
        <v>600</v>
      </c>
      <c r="E247" s="1" t="s">
        <v>22</v>
      </c>
      <c r="F247" t="s">
        <v>51</v>
      </c>
      <c r="G247" s="1" t="s">
        <v>46</v>
      </c>
      <c r="H247">
        <v>36</v>
      </c>
      <c r="I247" s="3">
        <f t="shared" si="44"/>
        <v>72</v>
      </c>
      <c r="J247" s="3">
        <f t="shared" ref="J247:J278" si="56">I247</f>
        <v>72</v>
      </c>
      <c r="K247" t="str">
        <f t="shared" si="45"/>
        <v>ng/sample</v>
      </c>
      <c r="L247" s="3" t="s">
        <v>29</v>
      </c>
      <c r="M247" s="3" t="s">
        <v>30</v>
      </c>
      <c r="N247" s="3" t="s">
        <v>30</v>
      </c>
      <c r="O247" s="1" t="s">
        <v>172</v>
      </c>
      <c r="P247" s="1" t="s">
        <v>174</v>
      </c>
      <c r="Q247" s="1" t="s">
        <v>175</v>
      </c>
      <c r="R247" t="b">
        <f>IF(COUNTIF(carcinogens!$A$2:$A$35,F247),TRUE,FALSE)</f>
        <v>0</v>
      </c>
      <c r="S247" t="b">
        <f t="shared" si="46"/>
        <v>0</v>
      </c>
      <c r="T247" t="b">
        <f t="shared" ref="T247:T280" si="57">IF(ISNUMBER(I247),FALSE,TRUE)</f>
        <v>0</v>
      </c>
      <c r="U247" s="3">
        <f t="shared" si="55"/>
        <v>0</v>
      </c>
      <c r="V247" s="3">
        <f t="shared" si="53"/>
        <v>0</v>
      </c>
      <c r="W247" s="3">
        <f t="shared" si="54"/>
        <v>0</v>
      </c>
      <c r="X247" s="3">
        <f t="shared" si="47"/>
        <v>0</v>
      </c>
      <c r="Y247" s="3">
        <v>0</v>
      </c>
      <c r="Z247" s="3">
        <f t="shared" si="48"/>
        <v>72</v>
      </c>
      <c r="AA247" s="3">
        <f t="shared" si="49"/>
        <v>7.1999999999999995E-2</v>
      </c>
      <c r="AB247" t="b">
        <f t="shared" si="50"/>
        <v>1</v>
      </c>
      <c r="AC247">
        <v>3</v>
      </c>
      <c r="AD247" t="str">
        <f>VLOOKUP(C247,'Feedstock source'!$A$1:$B$8,2,FALSE)</f>
        <v>sludge</v>
      </c>
      <c r="AE247" t="str">
        <f>VLOOKUP($F247,'PAHs abbreviations'!$A$2:$B$17,2,FALSE)</f>
        <v>Phen</v>
      </c>
    </row>
    <row r="248" spans="1:31">
      <c r="A248" t="s">
        <v>131</v>
      </c>
      <c r="B248" t="s">
        <v>131</v>
      </c>
      <c r="C248" s="1" t="s">
        <v>135</v>
      </c>
      <c r="D248">
        <v>600</v>
      </c>
      <c r="E248" s="1" t="s">
        <v>22</v>
      </c>
      <c r="F248" t="s">
        <v>54</v>
      </c>
      <c r="G248" s="1" t="s">
        <v>46</v>
      </c>
      <c r="H248">
        <v>1180</v>
      </c>
      <c r="I248" s="3">
        <f t="shared" si="44"/>
        <v>2360</v>
      </c>
      <c r="J248" s="3">
        <f t="shared" si="56"/>
        <v>2360</v>
      </c>
      <c r="K248" t="str">
        <f t="shared" si="45"/>
        <v>ng/sample</v>
      </c>
      <c r="L248" s="3" t="s">
        <v>28</v>
      </c>
      <c r="M248" s="3" t="s">
        <v>28</v>
      </c>
      <c r="N248" s="3" t="s">
        <v>28</v>
      </c>
      <c r="O248" s="1" t="s">
        <v>172</v>
      </c>
      <c r="P248" s="1" t="s">
        <v>174</v>
      </c>
      <c r="Q248" s="1" t="s">
        <v>175</v>
      </c>
      <c r="R248" t="b">
        <f>IF(COUNTIF(carcinogens!$A$2:$A$35,F248),TRUE,FALSE)</f>
        <v>0</v>
      </c>
      <c r="S248" t="b">
        <f t="shared" si="46"/>
        <v>0</v>
      </c>
      <c r="T248" t="b">
        <f t="shared" si="57"/>
        <v>0</v>
      </c>
      <c r="U248" s="3">
        <f t="shared" si="55"/>
        <v>0</v>
      </c>
      <c r="V248" s="3">
        <f t="shared" si="53"/>
        <v>0</v>
      </c>
      <c r="W248" s="3">
        <f t="shared" si="54"/>
        <v>0</v>
      </c>
      <c r="X248" s="3">
        <f t="shared" si="47"/>
        <v>0</v>
      </c>
      <c r="Y248" s="3">
        <v>0</v>
      </c>
      <c r="Z248" s="3">
        <f t="shared" si="48"/>
        <v>2360</v>
      </c>
      <c r="AA248" s="3">
        <f t="shared" si="49"/>
        <v>2.36</v>
      </c>
      <c r="AB248" t="b">
        <f t="shared" si="50"/>
        <v>1</v>
      </c>
      <c r="AC248">
        <v>3</v>
      </c>
      <c r="AD248" t="str">
        <f>VLOOKUP(C248,'Feedstock source'!$A$1:$B$8,2,FALSE)</f>
        <v>sludge</v>
      </c>
      <c r="AE248" t="str">
        <f>VLOOKUP($F248,'PAHs abbreviations'!$A$2:$B$17,2,FALSE)</f>
        <v>Pyr</v>
      </c>
    </row>
    <row r="249" spans="1:31">
      <c r="A249" t="s">
        <v>132</v>
      </c>
      <c r="B249" t="s">
        <v>132</v>
      </c>
      <c r="C249" s="1" t="s">
        <v>135</v>
      </c>
      <c r="D249">
        <v>700</v>
      </c>
      <c r="E249" s="1" t="s">
        <v>22</v>
      </c>
      <c r="F249" t="s">
        <v>49</v>
      </c>
      <c r="G249" s="1" t="s">
        <v>46</v>
      </c>
      <c r="H249" t="s">
        <v>28</v>
      </c>
      <c r="I249" s="3" t="str">
        <f t="shared" si="44"/>
        <v>&lt; 2</v>
      </c>
      <c r="J249" s="3" t="str">
        <f t="shared" si="56"/>
        <v>&lt; 2</v>
      </c>
      <c r="K249" t="str">
        <f t="shared" si="45"/>
        <v>ng/sample</v>
      </c>
      <c r="L249" s="3" t="s">
        <v>28</v>
      </c>
      <c r="M249" s="3" t="s">
        <v>28</v>
      </c>
      <c r="N249" s="3" t="s">
        <v>28</v>
      </c>
      <c r="O249" s="1" t="s">
        <v>172</v>
      </c>
      <c r="P249" s="1" t="s">
        <v>174</v>
      </c>
      <c r="Q249" s="1" t="s">
        <v>175</v>
      </c>
      <c r="R249" t="b">
        <f>IF(COUNTIF(carcinogens!$A$2:$A$35,F249),TRUE,FALSE)</f>
        <v>0</v>
      </c>
      <c r="S249" t="b">
        <f t="shared" si="46"/>
        <v>1</v>
      </c>
      <c r="T249" t="b">
        <f t="shared" si="57"/>
        <v>1</v>
      </c>
      <c r="U249" s="3">
        <f t="shared" si="55"/>
        <v>0</v>
      </c>
      <c r="V249" s="3">
        <f t="shared" ref="V249:V280" si="58">IF(ISNUMBER(M249),M249,0)</f>
        <v>0</v>
      </c>
      <c r="W249" s="3">
        <f t="shared" ref="W249:W280" si="59">IF(ISNUMBER(N249),N249,0)</f>
        <v>0</v>
      </c>
      <c r="X249" s="3">
        <f t="shared" si="47"/>
        <v>0</v>
      </c>
      <c r="Y249" s="3">
        <v>0</v>
      </c>
      <c r="Z249" s="3">
        <f t="shared" si="48"/>
        <v>0</v>
      </c>
      <c r="AA249" s="3">
        <f t="shared" si="49"/>
        <v>0</v>
      </c>
      <c r="AB249" t="b">
        <f t="shared" si="50"/>
        <v>1</v>
      </c>
      <c r="AC249">
        <v>3</v>
      </c>
      <c r="AD249" t="str">
        <f>VLOOKUP(C249,'Feedstock source'!$A$1:$B$8,2,FALSE)</f>
        <v>sludge</v>
      </c>
      <c r="AE249" t="str">
        <f>VLOOKUP($F249,'PAHs abbreviations'!$A$2:$B$17,2,FALSE)</f>
        <v>Ace</v>
      </c>
    </row>
    <row r="250" spans="1:31">
      <c r="A250" t="s">
        <v>132</v>
      </c>
      <c r="B250" t="s">
        <v>132</v>
      </c>
      <c r="C250" s="1" t="s">
        <v>135</v>
      </c>
      <c r="D250">
        <v>700</v>
      </c>
      <c r="E250" s="1" t="s">
        <v>22</v>
      </c>
      <c r="F250" t="s">
        <v>48</v>
      </c>
      <c r="G250" s="1" t="s">
        <v>46</v>
      </c>
      <c r="H250">
        <v>6.5</v>
      </c>
      <c r="I250" s="3">
        <f t="shared" si="44"/>
        <v>13</v>
      </c>
      <c r="J250" s="3">
        <f t="shared" si="56"/>
        <v>13</v>
      </c>
      <c r="K250" t="str">
        <f t="shared" si="45"/>
        <v>ng/sample</v>
      </c>
      <c r="L250" s="3" t="s">
        <v>28</v>
      </c>
      <c r="M250" s="3" t="s">
        <v>28</v>
      </c>
      <c r="N250" s="3" t="s">
        <v>28</v>
      </c>
      <c r="O250" s="1" t="s">
        <v>172</v>
      </c>
      <c r="P250" s="1" t="s">
        <v>174</v>
      </c>
      <c r="Q250" s="1" t="s">
        <v>175</v>
      </c>
      <c r="R250" t="b">
        <f>IF(COUNTIF(carcinogens!$A$2:$A$35,F250),TRUE,FALSE)</f>
        <v>0</v>
      </c>
      <c r="S250" t="b">
        <f t="shared" si="46"/>
        <v>0</v>
      </c>
      <c r="T250" t="b">
        <f t="shared" si="57"/>
        <v>0</v>
      </c>
      <c r="U250" s="3">
        <f t="shared" si="55"/>
        <v>0</v>
      </c>
      <c r="V250" s="3">
        <f t="shared" si="58"/>
        <v>0</v>
      </c>
      <c r="W250" s="3">
        <f t="shared" si="59"/>
        <v>0</v>
      </c>
      <c r="X250" s="3">
        <f t="shared" si="47"/>
        <v>0</v>
      </c>
      <c r="Y250" s="3">
        <v>0</v>
      </c>
      <c r="Z250" s="3">
        <f t="shared" si="48"/>
        <v>13</v>
      </c>
      <c r="AA250" s="3">
        <f t="shared" si="49"/>
        <v>1.2999999999999999E-2</v>
      </c>
      <c r="AB250" t="b">
        <f t="shared" si="50"/>
        <v>1</v>
      </c>
      <c r="AC250">
        <v>3</v>
      </c>
      <c r="AD250" t="str">
        <f>VLOOKUP(C250,'Feedstock source'!$A$1:$B$8,2,FALSE)</f>
        <v>sludge</v>
      </c>
      <c r="AE250" t="str">
        <f>VLOOKUP($F250,'PAHs abbreviations'!$A$2:$B$17,2,FALSE)</f>
        <v>Acy</v>
      </c>
    </row>
    <row r="251" spans="1:31">
      <c r="A251" t="s">
        <v>132</v>
      </c>
      <c r="B251" t="s">
        <v>132</v>
      </c>
      <c r="C251" s="1" t="s">
        <v>135</v>
      </c>
      <c r="D251">
        <v>700</v>
      </c>
      <c r="E251" s="1" t="s">
        <v>22</v>
      </c>
      <c r="F251" t="s">
        <v>52</v>
      </c>
      <c r="G251" s="1" t="s">
        <v>46</v>
      </c>
      <c r="H251" t="s">
        <v>26</v>
      </c>
      <c r="I251" s="3" t="str">
        <f t="shared" si="44"/>
        <v>&lt; 1</v>
      </c>
      <c r="J251" s="3" t="str">
        <f t="shared" si="56"/>
        <v>&lt; 1</v>
      </c>
      <c r="K251" t="str">
        <f t="shared" si="45"/>
        <v>ng/sample</v>
      </c>
      <c r="L251" s="3" t="s">
        <v>26</v>
      </c>
      <c r="M251" s="3" t="s">
        <v>26</v>
      </c>
      <c r="N251" s="3" t="s">
        <v>26</v>
      </c>
      <c r="O251" s="1" t="s">
        <v>172</v>
      </c>
      <c r="P251" s="1" t="s">
        <v>174</v>
      </c>
      <c r="Q251" s="1" t="s">
        <v>175</v>
      </c>
      <c r="R251" t="b">
        <f>IF(COUNTIF(carcinogens!$A$2:$A$35,F251),TRUE,FALSE)</f>
        <v>0</v>
      </c>
      <c r="S251" t="b">
        <f t="shared" si="46"/>
        <v>1</v>
      </c>
      <c r="T251" t="b">
        <f t="shared" si="57"/>
        <v>1</v>
      </c>
      <c r="U251" s="3">
        <f t="shared" si="55"/>
        <v>0</v>
      </c>
      <c r="V251" s="3">
        <f t="shared" si="58"/>
        <v>0</v>
      </c>
      <c r="W251" s="3">
        <f t="shared" si="59"/>
        <v>0</v>
      </c>
      <c r="X251" s="3">
        <f t="shared" si="47"/>
        <v>0</v>
      </c>
      <c r="Y251" s="3">
        <v>0</v>
      </c>
      <c r="Z251" s="3">
        <f t="shared" si="48"/>
        <v>0</v>
      </c>
      <c r="AA251" s="3">
        <f t="shared" si="49"/>
        <v>0</v>
      </c>
      <c r="AB251" t="b">
        <f t="shared" si="50"/>
        <v>1</v>
      </c>
      <c r="AC251">
        <v>3</v>
      </c>
      <c r="AD251" t="str">
        <f>VLOOKUP(C251,'Feedstock source'!$A$1:$B$8,2,FALSE)</f>
        <v>sludge</v>
      </c>
      <c r="AE251" t="str">
        <f>VLOOKUP($F251,'PAHs abbreviations'!$A$2:$B$17,2,FALSE)</f>
        <v>Ant</v>
      </c>
    </row>
    <row r="252" spans="1:31">
      <c r="A252" t="s">
        <v>132</v>
      </c>
      <c r="B252" t="s">
        <v>132</v>
      </c>
      <c r="C252" s="1" t="s">
        <v>135</v>
      </c>
      <c r="D252">
        <v>700</v>
      </c>
      <c r="E252" s="1" t="s">
        <v>22</v>
      </c>
      <c r="F252" t="s">
        <v>55</v>
      </c>
      <c r="G252" s="1" t="s">
        <v>46</v>
      </c>
      <c r="H252">
        <v>7.4</v>
      </c>
      <c r="I252" s="3">
        <f t="shared" si="44"/>
        <v>14.8</v>
      </c>
      <c r="J252" s="3">
        <f t="shared" si="56"/>
        <v>14.8</v>
      </c>
      <c r="K252" t="str">
        <f t="shared" si="45"/>
        <v>ng/sample</v>
      </c>
      <c r="L252" s="3" t="s">
        <v>26</v>
      </c>
      <c r="M252" s="3" t="s">
        <v>26</v>
      </c>
      <c r="N252" s="3" t="s">
        <v>26</v>
      </c>
      <c r="O252" s="1" t="s">
        <v>172</v>
      </c>
      <c r="P252" s="1" t="s">
        <v>174</v>
      </c>
      <c r="Q252" s="1" t="s">
        <v>175</v>
      </c>
      <c r="R252" t="b">
        <f>IF(COUNTIF(carcinogens!$A$2:$A$35,F252),TRUE,FALSE)</f>
        <v>1</v>
      </c>
      <c r="S252" t="b">
        <f t="shared" si="46"/>
        <v>0</v>
      </c>
      <c r="T252" t="b">
        <f t="shared" si="57"/>
        <v>0</v>
      </c>
      <c r="U252" s="3">
        <f t="shared" si="55"/>
        <v>0</v>
      </c>
      <c r="V252" s="3">
        <f t="shared" si="58"/>
        <v>0</v>
      </c>
      <c r="W252" s="3">
        <f t="shared" si="59"/>
        <v>0</v>
      </c>
      <c r="X252" s="3">
        <f t="shared" si="47"/>
        <v>0</v>
      </c>
      <c r="Y252" s="3">
        <v>0</v>
      </c>
      <c r="Z252" s="3">
        <f t="shared" si="48"/>
        <v>14.8</v>
      </c>
      <c r="AA252" s="3">
        <f t="shared" si="49"/>
        <v>1.4800000000000001E-2</v>
      </c>
      <c r="AB252" t="b">
        <f t="shared" si="50"/>
        <v>1</v>
      </c>
      <c r="AC252">
        <v>3</v>
      </c>
      <c r="AD252" t="str">
        <f>VLOOKUP(C252,'Feedstock source'!$A$1:$B$8,2,FALSE)</f>
        <v>sludge</v>
      </c>
      <c r="AE252" t="str">
        <f>VLOOKUP($F252,'PAHs abbreviations'!$A$2:$B$17,2,FALSE)</f>
        <v>B(a)A</v>
      </c>
    </row>
    <row r="253" spans="1:31">
      <c r="A253" t="s">
        <v>132</v>
      </c>
      <c r="B253" t="s">
        <v>132</v>
      </c>
      <c r="C253" s="1" t="s">
        <v>135</v>
      </c>
      <c r="D253">
        <v>700</v>
      </c>
      <c r="E253" s="1" t="s">
        <v>22</v>
      </c>
      <c r="F253" t="s">
        <v>59</v>
      </c>
      <c r="G253" s="1" t="s">
        <v>46</v>
      </c>
      <c r="H253" t="s">
        <v>26</v>
      </c>
      <c r="I253" s="3" t="str">
        <f t="shared" si="44"/>
        <v>&lt; 1</v>
      </c>
      <c r="J253" s="3" t="str">
        <f t="shared" si="56"/>
        <v>&lt; 1</v>
      </c>
      <c r="K253" t="str">
        <f t="shared" si="45"/>
        <v>ng/sample</v>
      </c>
      <c r="L253" s="3" t="s">
        <v>26</v>
      </c>
      <c r="M253" s="3" t="s">
        <v>26</v>
      </c>
      <c r="N253" s="3" t="s">
        <v>26</v>
      </c>
      <c r="O253" s="1" t="s">
        <v>172</v>
      </c>
      <c r="P253" s="1" t="s">
        <v>174</v>
      </c>
      <c r="Q253" s="1" t="s">
        <v>175</v>
      </c>
      <c r="R253" t="b">
        <f>IF(COUNTIF(carcinogens!$A$2:$A$35,F253),TRUE,FALSE)</f>
        <v>1</v>
      </c>
      <c r="S253" t="b">
        <f t="shared" si="46"/>
        <v>1</v>
      </c>
      <c r="T253" t="b">
        <f t="shared" si="57"/>
        <v>1</v>
      </c>
      <c r="U253" s="3">
        <f t="shared" si="55"/>
        <v>0</v>
      </c>
      <c r="V253" s="3">
        <f t="shared" si="58"/>
        <v>0</v>
      </c>
      <c r="W253" s="3">
        <f t="shared" si="59"/>
        <v>0</v>
      </c>
      <c r="X253" s="3">
        <f t="shared" si="47"/>
        <v>0</v>
      </c>
      <c r="Y253" s="3">
        <v>0</v>
      </c>
      <c r="Z253" s="3">
        <f t="shared" si="48"/>
        <v>0</v>
      </c>
      <c r="AA253" s="3">
        <f t="shared" si="49"/>
        <v>0</v>
      </c>
      <c r="AB253" t="b">
        <f t="shared" si="50"/>
        <v>1</v>
      </c>
      <c r="AC253">
        <v>3</v>
      </c>
      <c r="AD253" t="str">
        <f>VLOOKUP(C253,'Feedstock source'!$A$1:$B$8,2,FALSE)</f>
        <v>sludge</v>
      </c>
      <c r="AE253" t="str">
        <f>VLOOKUP($F253,'PAHs abbreviations'!$A$2:$B$17,2,FALSE)</f>
        <v>B(a)P</v>
      </c>
    </row>
    <row r="254" spans="1:31">
      <c r="A254" t="s">
        <v>132</v>
      </c>
      <c r="B254" t="s">
        <v>132</v>
      </c>
      <c r="C254" s="1" t="s">
        <v>135</v>
      </c>
      <c r="D254">
        <v>700</v>
      </c>
      <c r="E254" s="1" t="s">
        <v>22</v>
      </c>
      <c r="F254" t="s">
        <v>57</v>
      </c>
      <c r="G254" s="1" t="s">
        <v>46</v>
      </c>
      <c r="H254">
        <v>16</v>
      </c>
      <c r="I254" s="3">
        <f t="shared" si="44"/>
        <v>32</v>
      </c>
      <c r="J254" s="3">
        <f t="shared" si="56"/>
        <v>32</v>
      </c>
      <c r="K254" t="str">
        <f t="shared" si="45"/>
        <v>ng/sample</v>
      </c>
      <c r="L254" s="3" t="s">
        <v>26</v>
      </c>
      <c r="M254" s="3" t="s">
        <v>26</v>
      </c>
      <c r="N254" s="3" t="s">
        <v>26</v>
      </c>
      <c r="O254" s="1" t="s">
        <v>172</v>
      </c>
      <c r="P254" s="1" t="s">
        <v>174</v>
      </c>
      <c r="Q254" s="1" t="s">
        <v>175</v>
      </c>
      <c r="R254" t="b">
        <f>IF(COUNTIF(carcinogens!$A$2:$A$35,F254),TRUE,FALSE)</f>
        <v>1</v>
      </c>
      <c r="S254" t="b">
        <f t="shared" si="46"/>
        <v>0</v>
      </c>
      <c r="T254" t="b">
        <f t="shared" si="57"/>
        <v>0</v>
      </c>
      <c r="U254" s="3">
        <f t="shared" si="55"/>
        <v>0</v>
      </c>
      <c r="V254" s="3">
        <f t="shared" si="58"/>
        <v>0</v>
      </c>
      <c r="W254" s="3">
        <f t="shared" si="59"/>
        <v>0</v>
      </c>
      <c r="X254" s="3">
        <f t="shared" si="47"/>
        <v>0</v>
      </c>
      <c r="Y254" s="3">
        <v>0</v>
      </c>
      <c r="Z254" s="3">
        <f t="shared" si="48"/>
        <v>32</v>
      </c>
      <c r="AA254" s="3">
        <f t="shared" si="49"/>
        <v>3.2000000000000001E-2</v>
      </c>
      <c r="AB254" t="b">
        <f t="shared" si="50"/>
        <v>1</v>
      </c>
      <c r="AC254">
        <v>3</v>
      </c>
      <c r="AD254" t="str">
        <f>VLOOKUP(C254,'Feedstock source'!$A$1:$B$8,2,FALSE)</f>
        <v>sludge</v>
      </c>
      <c r="AE254" t="str">
        <f>VLOOKUP($F254,'PAHs abbreviations'!$A$2:$B$17,2,FALSE)</f>
        <v>B(b)F</v>
      </c>
    </row>
    <row r="255" spans="1:31">
      <c r="A255" t="s">
        <v>132</v>
      </c>
      <c r="B255" t="s">
        <v>132</v>
      </c>
      <c r="C255" s="1" t="s">
        <v>135</v>
      </c>
      <c r="D255">
        <v>700</v>
      </c>
      <c r="E255" s="1" t="s">
        <v>22</v>
      </c>
      <c r="F255" t="s">
        <v>61</v>
      </c>
      <c r="G255" s="1" t="s">
        <v>46</v>
      </c>
      <c r="H255" t="s">
        <v>26</v>
      </c>
      <c r="I255" s="3" t="str">
        <f t="shared" si="44"/>
        <v>&lt; 1</v>
      </c>
      <c r="J255" s="3" t="str">
        <f t="shared" si="56"/>
        <v>&lt; 1</v>
      </c>
      <c r="K255" t="str">
        <f t="shared" si="45"/>
        <v>ng/sample</v>
      </c>
      <c r="L255" s="3" t="s">
        <v>26</v>
      </c>
      <c r="M255" s="3" t="s">
        <v>26</v>
      </c>
      <c r="N255" s="3" t="s">
        <v>26</v>
      </c>
      <c r="O255" s="1" t="s">
        <v>172</v>
      </c>
      <c r="P255" s="1" t="s">
        <v>174</v>
      </c>
      <c r="Q255" s="1" t="s">
        <v>175</v>
      </c>
      <c r="R255" t="b">
        <f>IF(COUNTIF(carcinogens!$A$2:$A$35,F255),TRUE,FALSE)</f>
        <v>1</v>
      </c>
      <c r="S255" t="b">
        <f t="shared" si="46"/>
        <v>1</v>
      </c>
      <c r="T255" t="b">
        <f t="shared" si="57"/>
        <v>1</v>
      </c>
      <c r="U255" s="3">
        <f t="shared" si="55"/>
        <v>0</v>
      </c>
      <c r="V255" s="3">
        <f t="shared" si="58"/>
        <v>0</v>
      </c>
      <c r="W255" s="3">
        <f t="shared" si="59"/>
        <v>0</v>
      </c>
      <c r="X255" s="3">
        <f t="shared" si="47"/>
        <v>0</v>
      </c>
      <c r="Y255" s="3">
        <v>0</v>
      </c>
      <c r="Z255" s="3">
        <f t="shared" si="48"/>
        <v>0</v>
      </c>
      <c r="AA255" s="3">
        <f t="shared" si="49"/>
        <v>0</v>
      </c>
      <c r="AB255" t="b">
        <f t="shared" si="50"/>
        <v>1</v>
      </c>
      <c r="AC255">
        <v>3</v>
      </c>
      <c r="AD255" t="str">
        <f>VLOOKUP(C255,'Feedstock source'!$A$1:$B$8,2,FALSE)</f>
        <v>sludge</v>
      </c>
      <c r="AE255" t="str">
        <f>VLOOKUP($F255,'PAHs abbreviations'!$A$2:$B$17,2,FALSE)</f>
        <v>B(ghi)P</v>
      </c>
    </row>
    <row r="256" spans="1:31">
      <c r="A256" t="s">
        <v>132</v>
      </c>
      <c r="B256" t="s">
        <v>132</v>
      </c>
      <c r="C256" s="1" t="s">
        <v>135</v>
      </c>
      <c r="D256">
        <v>700</v>
      </c>
      <c r="E256" s="1" t="s">
        <v>22</v>
      </c>
      <c r="F256" t="s">
        <v>58</v>
      </c>
      <c r="G256" s="1" t="s">
        <v>46</v>
      </c>
      <c r="H256">
        <v>3.9</v>
      </c>
      <c r="I256" s="3">
        <f t="shared" si="44"/>
        <v>7.8</v>
      </c>
      <c r="J256" s="3">
        <f t="shared" si="56"/>
        <v>7.8</v>
      </c>
      <c r="K256" t="str">
        <f t="shared" si="45"/>
        <v>ng/sample</v>
      </c>
      <c r="L256" s="3" t="s">
        <v>26</v>
      </c>
      <c r="M256" s="3" t="s">
        <v>26</v>
      </c>
      <c r="N256" s="3" t="s">
        <v>26</v>
      </c>
      <c r="O256" s="1" t="s">
        <v>172</v>
      </c>
      <c r="P256" s="1" t="s">
        <v>174</v>
      </c>
      <c r="Q256" s="1" t="s">
        <v>175</v>
      </c>
      <c r="R256" t="b">
        <f>IF(COUNTIF(carcinogens!$A$2:$A$35,F256),TRUE,FALSE)</f>
        <v>1</v>
      </c>
      <c r="S256" t="b">
        <f t="shared" si="46"/>
        <v>0</v>
      </c>
      <c r="T256" t="b">
        <f t="shared" si="57"/>
        <v>0</v>
      </c>
      <c r="U256" s="3">
        <f t="shared" si="55"/>
        <v>0</v>
      </c>
      <c r="V256" s="3">
        <f t="shared" si="58"/>
        <v>0</v>
      </c>
      <c r="W256" s="3">
        <f t="shared" si="59"/>
        <v>0</v>
      </c>
      <c r="X256" s="3">
        <f t="shared" si="47"/>
        <v>0</v>
      </c>
      <c r="Y256" s="3">
        <v>0</v>
      </c>
      <c r="Z256" s="3">
        <f t="shared" si="48"/>
        <v>7.8</v>
      </c>
      <c r="AA256" s="3">
        <f t="shared" si="49"/>
        <v>7.7999999999999996E-3</v>
      </c>
      <c r="AB256" t="b">
        <f t="shared" si="50"/>
        <v>1</v>
      </c>
      <c r="AC256">
        <v>3</v>
      </c>
      <c r="AD256" t="str">
        <f>VLOOKUP(C256,'Feedstock source'!$A$1:$B$8,2,FALSE)</f>
        <v>sludge</v>
      </c>
      <c r="AE256" t="str">
        <f>VLOOKUP($F256,'PAHs abbreviations'!$A$2:$B$17,2,FALSE)</f>
        <v>B(k)F</v>
      </c>
    </row>
    <row r="257" spans="1:31">
      <c r="A257" t="s">
        <v>132</v>
      </c>
      <c r="B257" t="s">
        <v>132</v>
      </c>
      <c r="C257" s="1" t="s">
        <v>135</v>
      </c>
      <c r="D257">
        <v>700</v>
      </c>
      <c r="E257" s="1" t="s">
        <v>22</v>
      </c>
      <c r="F257" t="s">
        <v>56</v>
      </c>
      <c r="G257" s="1" t="s">
        <v>46</v>
      </c>
      <c r="H257">
        <v>52</v>
      </c>
      <c r="I257" s="3">
        <f t="shared" si="44"/>
        <v>104</v>
      </c>
      <c r="J257" s="3">
        <f t="shared" si="56"/>
        <v>104</v>
      </c>
      <c r="K257" t="str">
        <f t="shared" si="45"/>
        <v>ng/sample</v>
      </c>
      <c r="L257" s="3" t="s">
        <v>26</v>
      </c>
      <c r="M257" s="3" t="s">
        <v>26</v>
      </c>
      <c r="N257" s="3" t="s">
        <v>26</v>
      </c>
      <c r="O257" s="1" t="s">
        <v>172</v>
      </c>
      <c r="P257" s="1" t="s">
        <v>174</v>
      </c>
      <c r="Q257" s="1" t="s">
        <v>175</v>
      </c>
      <c r="R257" t="b">
        <f>IF(COUNTIF(carcinogens!$A$2:$A$35,F257),TRUE,FALSE)</f>
        <v>1</v>
      </c>
      <c r="S257" t="b">
        <f t="shared" si="46"/>
        <v>0</v>
      </c>
      <c r="T257" t="b">
        <f t="shared" si="57"/>
        <v>0</v>
      </c>
      <c r="U257" s="3">
        <f t="shared" si="55"/>
        <v>0</v>
      </c>
      <c r="V257" s="3">
        <f t="shared" si="58"/>
        <v>0</v>
      </c>
      <c r="W257" s="3">
        <f t="shared" si="59"/>
        <v>0</v>
      </c>
      <c r="X257" s="3">
        <f t="shared" si="47"/>
        <v>0</v>
      </c>
      <c r="Y257" s="3">
        <v>0</v>
      </c>
      <c r="Z257" s="3">
        <f t="shared" si="48"/>
        <v>104</v>
      </c>
      <c r="AA257" s="3">
        <f t="shared" si="49"/>
        <v>0.104</v>
      </c>
      <c r="AB257" t="b">
        <f t="shared" si="50"/>
        <v>1</v>
      </c>
      <c r="AC257">
        <v>3</v>
      </c>
      <c r="AD257" t="str">
        <f>VLOOKUP(C257,'Feedstock source'!$A$1:$B$8,2,FALSE)</f>
        <v>sludge</v>
      </c>
      <c r="AE257" t="str">
        <f>VLOOKUP($F257,'PAHs abbreviations'!$A$2:$B$17,2,FALSE)</f>
        <v>Cry</v>
      </c>
    </row>
    <row r="258" spans="1:31">
      <c r="A258" t="s">
        <v>132</v>
      </c>
      <c r="B258" t="s">
        <v>132</v>
      </c>
      <c r="C258" s="1" t="s">
        <v>135</v>
      </c>
      <c r="D258">
        <v>700</v>
      </c>
      <c r="E258" s="1" t="s">
        <v>22</v>
      </c>
      <c r="F258" t="s">
        <v>62</v>
      </c>
      <c r="G258" s="1" t="s">
        <v>46</v>
      </c>
      <c r="H258" t="s">
        <v>26</v>
      </c>
      <c r="I258" s="3" t="str">
        <f t="shared" ref="I258:I321" si="60">IF(ISNUMBER(H258),H258*2,H258)</f>
        <v>&lt; 1</v>
      </c>
      <c r="J258" s="3" t="str">
        <f t="shared" si="56"/>
        <v>&lt; 1</v>
      </c>
      <c r="K258" t="str">
        <f t="shared" ref="K258:K321" si="61">IF(G258="PAH","ng/sample","pg/sample")</f>
        <v>ng/sample</v>
      </c>
      <c r="L258" s="3" t="s">
        <v>26</v>
      </c>
      <c r="M258" s="3" t="s">
        <v>26</v>
      </c>
      <c r="N258" s="3" t="s">
        <v>26</v>
      </c>
      <c r="O258" s="1" t="s">
        <v>172</v>
      </c>
      <c r="P258" s="1" t="s">
        <v>174</v>
      </c>
      <c r="Q258" s="1" t="s">
        <v>175</v>
      </c>
      <c r="R258" t="b">
        <f>IF(COUNTIF(carcinogens!$A$2:$A$35,F258),TRUE,FALSE)</f>
        <v>1</v>
      </c>
      <c r="S258" t="b">
        <f t="shared" ref="S258:S321" si="62">IF(ISNUMBER(I258),FALSE,TRUE)</f>
        <v>1</v>
      </c>
      <c r="T258" t="b">
        <f t="shared" si="57"/>
        <v>1</v>
      </c>
      <c r="U258" s="3">
        <f t="shared" si="55"/>
        <v>0</v>
      </c>
      <c r="V258" s="3">
        <f t="shared" si="58"/>
        <v>0</v>
      </c>
      <c r="W258" s="3">
        <f t="shared" si="59"/>
        <v>0</v>
      </c>
      <c r="X258" s="3">
        <f t="shared" ref="X258:X321" si="63">AVERAGE(U258:W258)</f>
        <v>0</v>
      </c>
      <c r="Y258" s="3">
        <v>0</v>
      </c>
      <c r="Z258" s="3">
        <f t="shared" ref="Z258:Z321" si="64">IF(ISNUMBER(I258),I258-X258,0)</f>
        <v>0</v>
      </c>
      <c r="AA258" s="3">
        <f t="shared" ref="AA258:AA321" si="65">Z258/1000</f>
        <v>0</v>
      </c>
      <c r="AB258" t="b">
        <f t="shared" ref="AB258:AB321" si="66">IF(ISNUMBER(L258),FALSE,TRUE)</f>
        <v>1</v>
      </c>
      <c r="AC258">
        <v>3</v>
      </c>
      <c r="AD258" t="str">
        <f>VLOOKUP(C258,'Feedstock source'!$A$1:$B$8,2,FALSE)</f>
        <v>sludge</v>
      </c>
      <c r="AE258" t="str">
        <f>VLOOKUP($F258,'PAHs abbreviations'!$A$2:$B$17,2,FALSE)</f>
        <v>DB(ah)A</v>
      </c>
    </row>
    <row r="259" spans="1:31">
      <c r="A259" t="s">
        <v>132</v>
      </c>
      <c r="B259" t="s">
        <v>132</v>
      </c>
      <c r="C259" s="1" t="s">
        <v>135</v>
      </c>
      <c r="D259">
        <v>700</v>
      </c>
      <c r="E259" s="1" t="s">
        <v>22</v>
      </c>
      <c r="F259" t="s">
        <v>53</v>
      </c>
      <c r="G259" s="1" t="s">
        <v>46</v>
      </c>
      <c r="H259">
        <v>21</v>
      </c>
      <c r="I259" s="3">
        <f t="shared" si="60"/>
        <v>42</v>
      </c>
      <c r="J259" s="3">
        <f t="shared" si="56"/>
        <v>42</v>
      </c>
      <c r="K259" t="str">
        <f t="shared" si="61"/>
        <v>ng/sample</v>
      </c>
      <c r="L259" s="3" t="s">
        <v>28</v>
      </c>
      <c r="M259" s="3" t="s">
        <v>28</v>
      </c>
      <c r="N259" s="3" t="s">
        <v>28</v>
      </c>
      <c r="O259" s="1" t="s">
        <v>172</v>
      </c>
      <c r="P259" s="1" t="s">
        <v>174</v>
      </c>
      <c r="Q259" s="1" t="s">
        <v>175</v>
      </c>
      <c r="R259" t="b">
        <f>IF(COUNTIF(carcinogens!$A$2:$A$35,F259),TRUE,FALSE)</f>
        <v>0</v>
      </c>
      <c r="S259" t="b">
        <f t="shared" si="62"/>
        <v>0</v>
      </c>
      <c r="T259" t="b">
        <f t="shared" si="57"/>
        <v>0</v>
      </c>
      <c r="U259" s="3">
        <f t="shared" si="55"/>
        <v>0</v>
      </c>
      <c r="V259" s="3">
        <f t="shared" si="58"/>
        <v>0</v>
      </c>
      <c r="W259" s="3">
        <f t="shared" si="59"/>
        <v>0</v>
      </c>
      <c r="X259" s="3">
        <f t="shared" si="63"/>
        <v>0</v>
      </c>
      <c r="Y259" s="3">
        <v>0</v>
      </c>
      <c r="Z259" s="3">
        <f t="shared" si="64"/>
        <v>42</v>
      </c>
      <c r="AA259" s="3">
        <f t="shared" si="65"/>
        <v>4.2000000000000003E-2</v>
      </c>
      <c r="AB259" t="b">
        <f t="shared" si="66"/>
        <v>1</v>
      </c>
      <c r="AC259">
        <v>3</v>
      </c>
      <c r="AD259" t="str">
        <f>VLOOKUP(C259,'Feedstock source'!$A$1:$B$8,2,FALSE)</f>
        <v>sludge</v>
      </c>
      <c r="AE259" t="str">
        <f>VLOOKUP($F259,'PAHs abbreviations'!$A$2:$B$17,2,FALSE)</f>
        <v>Flt</v>
      </c>
    </row>
    <row r="260" spans="1:31">
      <c r="A260" t="s">
        <v>132</v>
      </c>
      <c r="B260" t="s">
        <v>132</v>
      </c>
      <c r="C260" s="1" t="s">
        <v>135</v>
      </c>
      <c r="D260">
        <v>700</v>
      </c>
      <c r="E260" s="1" t="s">
        <v>22</v>
      </c>
      <c r="F260" t="s">
        <v>50</v>
      </c>
      <c r="G260" s="1" t="s">
        <v>46</v>
      </c>
      <c r="H260">
        <v>4.7</v>
      </c>
      <c r="I260" s="3">
        <f t="shared" si="60"/>
        <v>9.4</v>
      </c>
      <c r="J260" s="3">
        <f t="shared" si="56"/>
        <v>9.4</v>
      </c>
      <c r="K260" t="str">
        <f t="shared" si="61"/>
        <v>ng/sample</v>
      </c>
      <c r="L260" s="3" t="s">
        <v>28</v>
      </c>
      <c r="M260" s="3" t="s">
        <v>28</v>
      </c>
      <c r="N260" s="3" t="s">
        <v>28</v>
      </c>
      <c r="O260" s="1" t="s">
        <v>172</v>
      </c>
      <c r="P260" s="1" t="s">
        <v>174</v>
      </c>
      <c r="Q260" s="1" t="s">
        <v>175</v>
      </c>
      <c r="R260" t="b">
        <f>IF(COUNTIF(carcinogens!$A$2:$A$35,F260),TRUE,FALSE)</f>
        <v>0</v>
      </c>
      <c r="S260" t="b">
        <f t="shared" si="62"/>
        <v>0</v>
      </c>
      <c r="T260" t="b">
        <f t="shared" si="57"/>
        <v>0</v>
      </c>
      <c r="U260" s="3">
        <f t="shared" si="55"/>
        <v>0</v>
      </c>
      <c r="V260" s="3">
        <f t="shared" si="58"/>
        <v>0</v>
      </c>
      <c r="W260" s="3">
        <f t="shared" si="59"/>
        <v>0</v>
      </c>
      <c r="X260" s="3">
        <f t="shared" si="63"/>
        <v>0</v>
      </c>
      <c r="Y260" s="3">
        <v>0</v>
      </c>
      <c r="Z260" s="3">
        <f t="shared" si="64"/>
        <v>9.4</v>
      </c>
      <c r="AA260" s="3">
        <f t="shared" si="65"/>
        <v>9.4000000000000004E-3</v>
      </c>
      <c r="AB260" t="b">
        <f t="shared" si="66"/>
        <v>1</v>
      </c>
      <c r="AC260">
        <v>3</v>
      </c>
      <c r="AD260" t="str">
        <f>VLOOKUP(C260,'Feedstock source'!$A$1:$B$8,2,FALSE)</f>
        <v>sludge</v>
      </c>
      <c r="AE260" t="str">
        <f>VLOOKUP($F260,'PAHs abbreviations'!$A$2:$B$17,2,FALSE)</f>
        <v>Flu</v>
      </c>
    </row>
    <row r="261" spans="1:31">
      <c r="A261" t="s">
        <v>132</v>
      </c>
      <c r="B261" t="s">
        <v>132</v>
      </c>
      <c r="C261" s="1" t="s">
        <v>135</v>
      </c>
      <c r="D261">
        <v>700</v>
      </c>
      <c r="E261" s="1" t="s">
        <v>22</v>
      </c>
      <c r="F261" t="s">
        <v>60</v>
      </c>
      <c r="G261" s="1" t="s">
        <v>46</v>
      </c>
      <c r="H261" t="s">
        <v>26</v>
      </c>
      <c r="I261" s="3" t="str">
        <f t="shared" si="60"/>
        <v>&lt; 1</v>
      </c>
      <c r="J261" s="3" t="str">
        <f t="shared" si="56"/>
        <v>&lt; 1</v>
      </c>
      <c r="K261" t="str">
        <f t="shared" si="61"/>
        <v>ng/sample</v>
      </c>
      <c r="L261" s="3" t="s">
        <v>26</v>
      </c>
      <c r="M261" s="3" t="s">
        <v>26</v>
      </c>
      <c r="N261" s="3" t="s">
        <v>26</v>
      </c>
      <c r="O261" s="1" t="s">
        <v>172</v>
      </c>
      <c r="P261" s="1" t="s">
        <v>174</v>
      </c>
      <c r="Q261" s="1" t="s">
        <v>175</v>
      </c>
      <c r="R261" t="b">
        <f>IF(COUNTIF(carcinogens!$A$2:$A$35,F261),TRUE,FALSE)</f>
        <v>1</v>
      </c>
      <c r="S261" t="b">
        <f t="shared" si="62"/>
        <v>1</v>
      </c>
      <c r="T261" t="b">
        <f t="shared" si="57"/>
        <v>1</v>
      </c>
      <c r="U261" s="3">
        <f t="shared" si="55"/>
        <v>0</v>
      </c>
      <c r="V261" s="3">
        <f t="shared" si="58"/>
        <v>0</v>
      </c>
      <c r="W261" s="3">
        <f t="shared" si="59"/>
        <v>0</v>
      </c>
      <c r="X261" s="3">
        <f t="shared" si="63"/>
        <v>0</v>
      </c>
      <c r="Y261" s="3">
        <v>0</v>
      </c>
      <c r="Z261" s="3">
        <f t="shared" si="64"/>
        <v>0</v>
      </c>
      <c r="AA261" s="3">
        <f t="shared" si="65"/>
        <v>0</v>
      </c>
      <c r="AB261" t="b">
        <f t="shared" si="66"/>
        <v>1</v>
      </c>
      <c r="AC261">
        <v>3</v>
      </c>
      <c r="AD261" t="str">
        <f>VLOOKUP(C261,'Feedstock source'!$A$1:$B$8,2,FALSE)</f>
        <v>sludge</v>
      </c>
      <c r="AE261" t="str">
        <f>VLOOKUP($F261,'PAHs abbreviations'!$A$2:$B$17,2,FALSE)</f>
        <v>IP</v>
      </c>
    </row>
    <row r="262" spans="1:31">
      <c r="A262" t="s">
        <v>132</v>
      </c>
      <c r="B262" t="s">
        <v>132</v>
      </c>
      <c r="C262" s="1" t="s">
        <v>135</v>
      </c>
      <c r="D262">
        <v>700</v>
      </c>
      <c r="E262" s="1" t="s">
        <v>22</v>
      </c>
      <c r="F262" t="s">
        <v>47</v>
      </c>
      <c r="G262" s="1" t="s">
        <v>46</v>
      </c>
      <c r="H262">
        <v>10</v>
      </c>
      <c r="I262" s="3">
        <f t="shared" si="60"/>
        <v>20</v>
      </c>
      <c r="J262" s="3">
        <f t="shared" si="56"/>
        <v>20</v>
      </c>
      <c r="K262" t="str">
        <f t="shared" si="61"/>
        <v>ng/sample</v>
      </c>
      <c r="L262" s="3">
        <v>2.5</v>
      </c>
      <c r="M262" s="3">
        <v>7.3</v>
      </c>
      <c r="N262" s="3">
        <v>6</v>
      </c>
      <c r="O262" s="1" t="s">
        <v>172</v>
      </c>
      <c r="P262" s="1" t="s">
        <v>174</v>
      </c>
      <c r="Q262" s="1" t="s">
        <v>175</v>
      </c>
      <c r="R262" t="b">
        <f>IF(COUNTIF(carcinogens!$A$2:$A$35,F262),TRUE,FALSE)</f>
        <v>0</v>
      </c>
      <c r="S262" t="b">
        <f t="shared" si="62"/>
        <v>0</v>
      </c>
      <c r="T262" t="b">
        <f t="shared" si="57"/>
        <v>0</v>
      </c>
      <c r="U262" s="3">
        <f t="shared" si="55"/>
        <v>2.5</v>
      </c>
      <c r="V262" s="3">
        <f t="shared" si="58"/>
        <v>7.3</v>
      </c>
      <c r="W262" s="3">
        <f t="shared" si="59"/>
        <v>6</v>
      </c>
      <c r="X262" s="3">
        <f t="shared" si="63"/>
        <v>5.2666666666666666</v>
      </c>
      <c r="Y262" s="3">
        <v>0</v>
      </c>
      <c r="Z262" s="3">
        <f t="shared" si="64"/>
        <v>14.733333333333334</v>
      </c>
      <c r="AA262" s="3">
        <f t="shared" si="65"/>
        <v>1.4733333333333334E-2</v>
      </c>
      <c r="AB262" t="b">
        <f t="shared" si="66"/>
        <v>0</v>
      </c>
      <c r="AC262">
        <v>3</v>
      </c>
      <c r="AD262" t="str">
        <f>VLOOKUP(C262,'Feedstock source'!$A$1:$B$8,2,FALSE)</f>
        <v>sludge</v>
      </c>
      <c r="AE262" t="str">
        <f>VLOOKUP($F262,'PAHs abbreviations'!$A$2:$B$17,2,FALSE)</f>
        <v>Nap</v>
      </c>
    </row>
    <row r="263" spans="1:31">
      <c r="A263" t="s">
        <v>132</v>
      </c>
      <c r="B263" t="s">
        <v>132</v>
      </c>
      <c r="C263" s="1" t="s">
        <v>135</v>
      </c>
      <c r="D263">
        <v>700</v>
      </c>
      <c r="E263" s="1" t="s">
        <v>22</v>
      </c>
      <c r="F263" t="s">
        <v>51</v>
      </c>
      <c r="G263" s="1" t="s">
        <v>46</v>
      </c>
      <c r="H263">
        <v>12</v>
      </c>
      <c r="I263" s="3">
        <f t="shared" si="60"/>
        <v>24</v>
      </c>
      <c r="J263" s="3">
        <f t="shared" si="56"/>
        <v>24</v>
      </c>
      <c r="K263" t="str">
        <f t="shared" si="61"/>
        <v>ng/sample</v>
      </c>
      <c r="L263" s="3" t="s">
        <v>29</v>
      </c>
      <c r="M263" s="3" t="s">
        <v>30</v>
      </c>
      <c r="N263" s="3" t="s">
        <v>30</v>
      </c>
      <c r="O263" s="1" t="s">
        <v>172</v>
      </c>
      <c r="P263" s="1" t="s">
        <v>174</v>
      </c>
      <c r="Q263" s="1" t="s">
        <v>175</v>
      </c>
      <c r="R263" t="b">
        <f>IF(COUNTIF(carcinogens!$A$2:$A$35,F263),TRUE,FALSE)</f>
        <v>0</v>
      </c>
      <c r="S263" t="b">
        <f t="shared" si="62"/>
        <v>0</v>
      </c>
      <c r="T263" t="b">
        <f t="shared" si="57"/>
        <v>0</v>
      </c>
      <c r="U263" s="3">
        <f t="shared" si="55"/>
        <v>0</v>
      </c>
      <c r="V263" s="3">
        <f t="shared" si="58"/>
        <v>0</v>
      </c>
      <c r="W263" s="3">
        <f t="shared" si="59"/>
        <v>0</v>
      </c>
      <c r="X263" s="3">
        <f t="shared" si="63"/>
        <v>0</v>
      </c>
      <c r="Y263" s="3">
        <v>0</v>
      </c>
      <c r="Z263" s="3">
        <f t="shared" si="64"/>
        <v>24</v>
      </c>
      <c r="AA263" s="3">
        <f t="shared" si="65"/>
        <v>2.4E-2</v>
      </c>
      <c r="AB263" t="b">
        <f t="shared" si="66"/>
        <v>1</v>
      </c>
      <c r="AC263">
        <v>3</v>
      </c>
      <c r="AD263" t="str">
        <f>VLOOKUP(C263,'Feedstock source'!$A$1:$B$8,2,FALSE)</f>
        <v>sludge</v>
      </c>
      <c r="AE263" t="str">
        <f>VLOOKUP($F263,'PAHs abbreviations'!$A$2:$B$17,2,FALSE)</f>
        <v>Phen</v>
      </c>
    </row>
    <row r="264" spans="1:31">
      <c r="A264" t="s">
        <v>132</v>
      </c>
      <c r="B264" t="s">
        <v>132</v>
      </c>
      <c r="C264" s="1" t="s">
        <v>135</v>
      </c>
      <c r="D264">
        <v>700</v>
      </c>
      <c r="E264" s="1" t="s">
        <v>22</v>
      </c>
      <c r="F264" t="s">
        <v>54</v>
      </c>
      <c r="G264" s="1" t="s">
        <v>46</v>
      </c>
      <c r="H264">
        <v>12</v>
      </c>
      <c r="I264" s="3">
        <f t="shared" si="60"/>
        <v>24</v>
      </c>
      <c r="J264" s="3">
        <f t="shared" si="56"/>
        <v>24</v>
      </c>
      <c r="K264" t="str">
        <f t="shared" si="61"/>
        <v>ng/sample</v>
      </c>
      <c r="L264" s="3" t="s">
        <v>28</v>
      </c>
      <c r="M264" s="3" t="s">
        <v>28</v>
      </c>
      <c r="N264" s="3" t="s">
        <v>28</v>
      </c>
      <c r="O264" s="1" t="s">
        <v>172</v>
      </c>
      <c r="P264" s="1" t="s">
        <v>174</v>
      </c>
      <c r="Q264" s="1" t="s">
        <v>175</v>
      </c>
      <c r="R264" t="b">
        <f>IF(COUNTIF(carcinogens!$A$2:$A$35,F264),TRUE,FALSE)</f>
        <v>0</v>
      </c>
      <c r="S264" t="b">
        <f t="shared" si="62"/>
        <v>0</v>
      </c>
      <c r="T264" t="b">
        <f t="shared" si="57"/>
        <v>0</v>
      </c>
      <c r="U264" s="3">
        <f t="shared" si="55"/>
        <v>0</v>
      </c>
      <c r="V264" s="3">
        <f t="shared" si="58"/>
        <v>0</v>
      </c>
      <c r="W264" s="3">
        <f t="shared" si="59"/>
        <v>0</v>
      </c>
      <c r="X264" s="3">
        <f t="shared" si="63"/>
        <v>0</v>
      </c>
      <c r="Y264" s="3">
        <v>0</v>
      </c>
      <c r="Z264" s="3">
        <f t="shared" si="64"/>
        <v>24</v>
      </c>
      <c r="AA264" s="3">
        <f t="shared" si="65"/>
        <v>2.4E-2</v>
      </c>
      <c r="AB264" t="b">
        <f t="shared" si="66"/>
        <v>1</v>
      </c>
      <c r="AC264">
        <v>3</v>
      </c>
      <c r="AD264" t="str">
        <f>VLOOKUP(C264,'Feedstock source'!$A$1:$B$8,2,FALSE)</f>
        <v>sludge</v>
      </c>
      <c r="AE264" t="str">
        <f>VLOOKUP($F264,'PAHs abbreviations'!$A$2:$B$17,2,FALSE)</f>
        <v>Pyr</v>
      </c>
    </row>
    <row r="265" spans="1:31">
      <c r="A265" t="s">
        <v>133</v>
      </c>
      <c r="B265" t="s">
        <v>133</v>
      </c>
      <c r="C265" s="1" t="s">
        <v>135</v>
      </c>
      <c r="D265">
        <v>800</v>
      </c>
      <c r="E265" s="1" t="s">
        <v>22</v>
      </c>
      <c r="F265" t="s">
        <v>49</v>
      </c>
      <c r="G265" s="1" t="s">
        <v>46</v>
      </c>
      <c r="H265">
        <v>2.2999999999999901</v>
      </c>
      <c r="I265" s="3">
        <f t="shared" si="60"/>
        <v>4.5999999999999801</v>
      </c>
      <c r="J265" s="3">
        <f t="shared" si="56"/>
        <v>4.5999999999999801</v>
      </c>
      <c r="K265" t="str">
        <f t="shared" si="61"/>
        <v>ng/sample</v>
      </c>
      <c r="L265" s="3" t="s">
        <v>28</v>
      </c>
      <c r="M265" s="3" t="s">
        <v>28</v>
      </c>
      <c r="N265" s="3" t="s">
        <v>28</v>
      </c>
      <c r="O265" s="1" t="s">
        <v>172</v>
      </c>
      <c r="P265" s="1" t="s">
        <v>174</v>
      </c>
      <c r="Q265" s="1" t="s">
        <v>175</v>
      </c>
      <c r="R265" t="b">
        <f>IF(COUNTIF(carcinogens!$A$2:$A$35,F265),TRUE,FALSE)</f>
        <v>0</v>
      </c>
      <c r="S265" t="b">
        <f t="shared" si="62"/>
        <v>0</v>
      </c>
      <c r="T265" t="b">
        <f t="shared" si="57"/>
        <v>0</v>
      </c>
      <c r="U265" s="3">
        <f t="shared" si="55"/>
        <v>0</v>
      </c>
      <c r="V265" s="3">
        <f t="shared" si="58"/>
        <v>0</v>
      </c>
      <c r="W265" s="3">
        <f t="shared" si="59"/>
        <v>0</v>
      </c>
      <c r="X265" s="3">
        <f t="shared" si="63"/>
        <v>0</v>
      </c>
      <c r="Y265" s="3">
        <v>0</v>
      </c>
      <c r="Z265" s="3">
        <f t="shared" si="64"/>
        <v>4.5999999999999801</v>
      </c>
      <c r="AA265" s="3">
        <f t="shared" si="65"/>
        <v>4.59999999999998E-3</v>
      </c>
      <c r="AB265" t="b">
        <f t="shared" si="66"/>
        <v>1</v>
      </c>
      <c r="AC265">
        <v>3</v>
      </c>
      <c r="AD265" t="str">
        <f>VLOOKUP(C265,'Feedstock source'!$A$1:$B$8,2,FALSE)</f>
        <v>sludge</v>
      </c>
      <c r="AE265" t="str">
        <f>VLOOKUP($F265,'PAHs abbreviations'!$A$2:$B$17,2,FALSE)</f>
        <v>Ace</v>
      </c>
    </row>
    <row r="266" spans="1:31">
      <c r="A266" t="s">
        <v>133</v>
      </c>
      <c r="B266" t="s">
        <v>133</v>
      </c>
      <c r="C266" s="1" t="s">
        <v>135</v>
      </c>
      <c r="D266">
        <v>800</v>
      </c>
      <c r="E266" s="1" t="s">
        <v>22</v>
      </c>
      <c r="F266" t="s">
        <v>48</v>
      </c>
      <c r="G266" s="1" t="s">
        <v>46</v>
      </c>
      <c r="H266">
        <v>5.6</v>
      </c>
      <c r="I266" s="3">
        <f t="shared" si="60"/>
        <v>11.2</v>
      </c>
      <c r="J266" s="3">
        <f t="shared" si="56"/>
        <v>11.2</v>
      </c>
      <c r="K266" t="str">
        <f t="shared" si="61"/>
        <v>ng/sample</v>
      </c>
      <c r="L266" s="3" t="s">
        <v>28</v>
      </c>
      <c r="M266" s="3" t="s">
        <v>28</v>
      </c>
      <c r="N266" s="3" t="s">
        <v>28</v>
      </c>
      <c r="O266" s="1" t="s">
        <v>172</v>
      </c>
      <c r="P266" s="1" t="s">
        <v>174</v>
      </c>
      <c r="Q266" s="1" t="s">
        <v>175</v>
      </c>
      <c r="R266" t="b">
        <f>IF(COUNTIF(carcinogens!$A$2:$A$35,F266),TRUE,FALSE)</f>
        <v>0</v>
      </c>
      <c r="S266" t="b">
        <f t="shared" si="62"/>
        <v>0</v>
      </c>
      <c r="T266" t="b">
        <f t="shared" si="57"/>
        <v>0</v>
      </c>
      <c r="U266" s="3">
        <f t="shared" si="55"/>
        <v>0</v>
      </c>
      <c r="V266" s="3">
        <f t="shared" si="58"/>
        <v>0</v>
      </c>
      <c r="W266" s="3">
        <f t="shared" si="59"/>
        <v>0</v>
      </c>
      <c r="X266" s="3">
        <f t="shared" si="63"/>
        <v>0</v>
      </c>
      <c r="Y266" s="3">
        <v>0</v>
      </c>
      <c r="Z266" s="3">
        <f t="shared" si="64"/>
        <v>11.2</v>
      </c>
      <c r="AA266" s="3">
        <f t="shared" si="65"/>
        <v>1.12E-2</v>
      </c>
      <c r="AB266" t="b">
        <f t="shared" si="66"/>
        <v>1</v>
      </c>
      <c r="AC266">
        <v>3</v>
      </c>
      <c r="AD266" t="str">
        <f>VLOOKUP(C266,'Feedstock source'!$A$1:$B$8,2,FALSE)</f>
        <v>sludge</v>
      </c>
      <c r="AE266" t="str">
        <f>VLOOKUP($F266,'PAHs abbreviations'!$A$2:$B$17,2,FALSE)</f>
        <v>Acy</v>
      </c>
    </row>
    <row r="267" spans="1:31">
      <c r="A267" t="s">
        <v>133</v>
      </c>
      <c r="B267" t="s">
        <v>133</v>
      </c>
      <c r="C267" s="1" t="s">
        <v>135</v>
      </c>
      <c r="D267">
        <v>800</v>
      </c>
      <c r="E267" s="1" t="s">
        <v>22</v>
      </c>
      <c r="F267" t="s">
        <v>52</v>
      </c>
      <c r="G267" s="1" t="s">
        <v>46</v>
      </c>
      <c r="H267" t="s">
        <v>26</v>
      </c>
      <c r="I267" s="3" t="str">
        <f t="shared" si="60"/>
        <v>&lt; 1</v>
      </c>
      <c r="J267" s="3" t="str">
        <f t="shared" si="56"/>
        <v>&lt; 1</v>
      </c>
      <c r="K267" t="str">
        <f t="shared" si="61"/>
        <v>ng/sample</v>
      </c>
      <c r="L267" s="3" t="s">
        <v>26</v>
      </c>
      <c r="M267" s="3" t="s">
        <v>26</v>
      </c>
      <c r="N267" s="3" t="s">
        <v>26</v>
      </c>
      <c r="O267" s="1" t="s">
        <v>172</v>
      </c>
      <c r="P267" s="1" t="s">
        <v>174</v>
      </c>
      <c r="Q267" s="1" t="s">
        <v>175</v>
      </c>
      <c r="R267" t="b">
        <f>IF(COUNTIF(carcinogens!$A$2:$A$35,F267),TRUE,FALSE)</f>
        <v>0</v>
      </c>
      <c r="S267" t="b">
        <f t="shared" si="62"/>
        <v>1</v>
      </c>
      <c r="T267" t="b">
        <f t="shared" si="57"/>
        <v>1</v>
      </c>
      <c r="U267" s="3">
        <f t="shared" si="55"/>
        <v>0</v>
      </c>
      <c r="V267" s="3">
        <f t="shared" si="58"/>
        <v>0</v>
      </c>
      <c r="W267" s="3">
        <f t="shared" si="59"/>
        <v>0</v>
      </c>
      <c r="X267" s="3">
        <f t="shared" si="63"/>
        <v>0</v>
      </c>
      <c r="Y267" s="3">
        <v>0</v>
      </c>
      <c r="Z267" s="3">
        <f t="shared" si="64"/>
        <v>0</v>
      </c>
      <c r="AA267" s="3">
        <f t="shared" si="65"/>
        <v>0</v>
      </c>
      <c r="AB267" t="b">
        <f t="shared" si="66"/>
        <v>1</v>
      </c>
      <c r="AC267">
        <v>3</v>
      </c>
      <c r="AD267" t="str">
        <f>VLOOKUP(C267,'Feedstock source'!$A$1:$B$8,2,FALSE)</f>
        <v>sludge</v>
      </c>
      <c r="AE267" t="str">
        <f>VLOOKUP($F267,'PAHs abbreviations'!$A$2:$B$17,2,FALSE)</f>
        <v>Ant</v>
      </c>
    </row>
    <row r="268" spans="1:31">
      <c r="A268" t="s">
        <v>133</v>
      </c>
      <c r="B268" t="s">
        <v>133</v>
      </c>
      <c r="C268" s="1" t="s">
        <v>135</v>
      </c>
      <c r="D268">
        <v>800</v>
      </c>
      <c r="E268" s="1" t="s">
        <v>22</v>
      </c>
      <c r="F268" t="s">
        <v>55</v>
      </c>
      <c r="G268" s="1" t="s">
        <v>46</v>
      </c>
      <c r="H268">
        <v>3.9</v>
      </c>
      <c r="I268" s="3">
        <f t="shared" si="60"/>
        <v>7.8</v>
      </c>
      <c r="J268" s="3">
        <f t="shared" si="56"/>
        <v>7.8</v>
      </c>
      <c r="K268" t="str">
        <f t="shared" si="61"/>
        <v>ng/sample</v>
      </c>
      <c r="L268" s="3" t="s">
        <v>26</v>
      </c>
      <c r="M268" s="3" t="s">
        <v>26</v>
      </c>
      <c r="N268" s="3" t="s">
        <v>26</v>
      </c>
      <c r="O268" s="1" t="s">
        <v>172</v>
      </c>
      <c r="P268" s="1" t="s">
        <v>174</v>
      </c>
      <c r="Q268" s="1" t="s">
        <v>175</v>
      </c>
      <c r="R268" t="b">
        <f>IF(COUNTIF(carcinogens!$A$2:$A$35,F268),TRUE,FALSE)</f>
        <v>1</v>
      </c>
      <c r="S268" t="b">
        <f t="shared" si="62"/>
        <v>0</v>
      </c>
      <c r="T268" t="b">
        <f t="shared" si="57"/>
        <v>0</v>
      </c>
      <c r="U268" s="3">
        <f t="shared" si="55"/>
        <v>0</v>
      </c>
      <c r="V268" s="3">
        <f t="shared" si="58"/>
        <v>0</v>
      </c>
      <c r="W268" s="3">
        <f t="shared" si="59"/>
        <v>0</v>
      </c>
      <c r="X268" s="3">
        <f t="shared" si="63"/>
        <v>0</v>
      </c>
      <c r="Y268" s="3">
        <v>0</v>
      </c>
      <c r="Z268" s="3">
        <f t="shared" si="64"/>
        <v>7.8</v>
      </c>
      <c r="AA268" s="3">
        <f t="shared" si="65"/>
        <v>7.7999999999999996E-3</v>
      </c>
      <c r="AB268" t="b">
        <f t="shared" si="66"/>
        <v>1</v>
      </c>
      <c r="AC268">
        <v>3</v>
      </c>
      <c r="AD268" t="str">
        <f>VLOOKUP(C268,'Feedstock source'!$A$1:$B$8,2,FALSE)</f>
        <v>sludge</v>
      </c>
      <c r="AE268" t="str">
        <f>VLOOKUP($F268,'PAHs abbreviations'!$A$2:$B$17,2,FALSE)</f>
        <v>B(a)A</v>
      </c>
    </row>
    <row r="269" spans="1:31">
      <c r="A269" t="s">
        <v>133</v>
      </c>
      <c r="B269" t="s">
        <v>133</v>
      </c>
      <c r="C269" s="1" t="s">
        <v>135</v>
      </c>
      <c r="D269">
        <v>800</v>
      </c>
      <c r="E269" s="1" t="s">
        <v>22</v>
      </c>
      <c r="F269" t="s">
        <v>59</v>
      </c>
      <c r="G269" s="1" t="s">
        <v>46</v>
      </c>
      <c r="H269">
        <v>1.8</v>
      </c>
      <c r="I269" s="3">
        <f t="shared" si="60"/>
        <v>3.6</v>
      </c>
      <c r="J269" s="3">
        <f t="shared" si="56"/>
        <v>3.6</v>
      </c>
      <c r="K269" t="str">
        <f t="shared" si="61"/>
        <v>ng/sample</v>
      </c>
      <c r="L269" s="3" t="s">
        <v>26</v>
      </c>
      <c r="M269" s="3" t="s">
        <v>26</v>
      </c>
      <c r="N269" s="3" t="s">
        <v>26</v>
      </c>
      <c r="O269" s="1" t="s">
        <v>172</v>
      </c>
      <c r="P269" s="1" t="s">
        <v>174</v>
      </c>
      <c r="Q269" s="1" t="s">
        <v>175</v>
      </c>
      <c r="R269" t="b">
        <f>IF(COUNTIF(carcinogens!$A$2:$A$35,F269),TRUE,FALSE)</f>
        <v>1</v>
      </c>
      <c r="S269" t="b">
        <f t="shared" si="62"/>
        <v>0</v>
      </c>
      <c r="T269" t="b">
        <f t="shared" si="57"/>
        <v>0</v>
      </c>
      <c r="U269" s="3">
        <f t="shared" si="55"/>
        <v>0</v>
      </c>
      <c r="V269" s="3">
        <f t="shared" si="58"/>
        <v>0</v>
      </c>
      <c r="W269" s="3">
        <f t="shared" si="59"/>
        <v>0</v>
      </c>
      <c r="X269" s="3">
        <f t="shared" si="63"/>
        <v>0</v>
      </c>
      <c r="Y269" s="3">
        <v>0</v>
      </c>
      <c r="Z269" s="3">
        <f t="shared" si="64"/>
        <v>3.6</v>
      </c>
      <c r="AA269" s="3">
        <f t="shared" si="65"/>
        <v>3.5999999999999999E-3</v>
      </c>
      <c r="AB269" t="b">
        <f t="shared" si="66"/>
        <v>1</v>
      </c>
      <c r="AC269">
        <v>3</v>
      </c>
      <c r="AD269" t="str">
        <f>VLOOKUP(C269,'Feedstock source'!$A$1:$B$8,2,FALSE)</f>
        <v>sludge</v>
      </c>
      <c r="AE269" t="str">
        <f>VLOOKUP($F269,'PAHs abbreviations'!$A$2:$B$17,2,FALSE)</f>
        <v>B(a)P</v>
      </c>
    </row>
    <row r="270" spans="1:31">
      <c r="A270" t="s">
        <v>133</v>
      </c>
      <c r="B270" t="s">
        <v>133</v>
      </c>
      <c r="C270" s="1" t="s">
        <v>135</v>
      </c>
      <c r="D270">
        <v>800</v>
      </c>
      <c r="E270" s="1" t="s">
        <v>22</v>
      </c>
      <c r="F270" t="s">
        <v>57</v>
      </c>
      <c r="G270" s="1" t="s">
        <v>46</v>
      </c>
      <c r="H270">
        <v>123</v>
      </c>
      <c r="I270" s="3">
        <f t="shared" si="60"/>
        <v>246</v>
      </c>
      <c r="J270" s="3">
        <f t="shared" si="56"/>
        <v>246</v>
      </c>
      <c r="K270" t="str">
        <f t="shared" si="61"/>
        <v>ng/sample</v>
      </c>
      <c r="L270" s="3" t="s">
        <v>26</v>
      </c>
      <c r="M270" s="3" t="s">
        <v>26</v>
      </c>
      <c r="N270" s="3" t="s">
        <v>26</v>
      </c>
      <c r="O270" s="1" t="s">
        <v>172</v>
      </c>
      <c r="P270" s="1" t="s">
        <v>174</v>
      </c>
      <c r="Q270" s="1" t="s">
        <v>175</v>
      </c>
      <c r="R270" t="b">
        <f>IF(COUNTIF(carcinogens!$A$2:$A$35,F270),TRUE,FALSE)</f>
        <v>1</v>
      </c>
      <c r="S270" t="b">
        <f t="shared" si="62"/>
        <v>0</v>
      </c>
      <c r="T270" t="b">
        <f t="shared" si="57"/>
        <v>0</v>
      </c>
      <c r="U270" s="3">
        <f t="shared" si="55"/>
        <v>0</v>
      </c>
      <c r="V270" s="3">
        <f t="shared" si="58"/>
        <v>0</v>
      </c>
      <c r="W270" s="3">
        <f t="shared" si="59"/>
        <v>0</v>
      </c>
      <c r="X270" s="3">
        <f t="shared" si="63"/>
        <v>0</v>
      </c>
      <c r="Y270" s="3">
        <v>0</v>
      </c>
      <c r="Z270" s="3">
        <f t="shared" si="64"/>
        <v>246</v>
      </c>
      <c r="AA270" s="3">
        <f t="shared" si="65"/>
        <v>0.246</v>
      </c>
      <c r="AB270" t="b">
        <f t="shared" si="66"/>
        <v>1</v>
      </c>
      <c r="AC270">
        <v>3</v>
      </c>
      <c r="AD270" t="str">
        <f>VLOOKUP(C270,'Feedstock source'!$A$1:$B$8,2,FALSE)</f>
        <v>sludge</v>
      </c>
      <c r="AE270" t="str">
        <f>VLOOKUP($F270,'PAHs abbreviations'!$A$2:$B$17,2,FALSE)</f>
        <v>B(b)F</v>
      </c>
    </row>
    <row r="271" spans="1:31">
      <c r="A271" t="s">
        <v>133</v>
      </c>
      <c r="B271" t="s">
        <v>133</v>
      </c>
      <c r="C271" s="1" t="s">
        <v>135</v>
      </c>
      <c r="D271">
        <v>800</v>
      </c>
      <c r="E271" s="1" t="s">
        <v>22</v>
      </c>
      <c r="F271" t="s">
        <v>61</v>
      </c>
      <c r="G271" s="1" t="s">
        <v>46</v>
      </c>
      <c r="H271">
        <v>6.8</v>
      </c>
      <c r="I271" s="3">
        <f t="shared" si="60"/>
        <v>13.6</v>
      </c>
      <c r="J271" s="3">
        <f t="shared" si="56"/>
        <v>13.6</v>
      </c>
      <c r="K271" t="str">
        <f t="shared" si="61"/>
        <v>ng/sample</v>
      </c>
      <c r="L271" s="3" t="s">
        <v>26</v>
      </c>
      <c r="M271" s="3" t="s">
        <v>26</v>
      </c>
      <c r="N271" s="3" t="s">
        <v>26</v>
      </c>
      <c r="O271" s="1" t="s">
        <v>172</v>
      </c>
      <c r="P271" s="1" t="s">
        <v>174</v>
      </c>
      <c r="Q271" s="1" t="s">
        <v>175</v>
      </c>
      <c r="R271" t="b">
        <f>IF(COUNTIF(carcinogens!$A$2:$A$35,F271),TRUE,FALSE)</f>
        <v>1</v>
      </c>
      <c r="S271" t="b">
        <f t="shared" si="62"/>
        <v>0</v>
      </c>
      <c r="T271" t="b">
        <f t="shared" si="57"/>
        <v>0</v>
      </c>
      <c r="U271" s="3">
        <f t="shared" si="55"/>
        <v>0</v>
      </c>
      <c r="V271" s="3">
        <f t="shared" si="58"/>
        <v>0</v>
      </c>
      <c r="W271" s="3">
        <f t="shared" si="59"/>
        <v>0</v>
      </c>
      <c r="X271" s="3">
        <f t="shared" si="63"/>
        <v>0</v>
      </c>
      <c r="Y271" s="3">
        <v>0</v>
      </c>
      <c r="Z271" s="3">
        <f t="shared" si="64"/>
        <v>13.6</v>
      </c>
      <c r="AA271" s="3">
        <f t="shared" si="65"/>
        <v>1.3599999999999999E-2</v>
      </c>
      <c r="AB271" t="b">
        <f t="shared" si="66"/>
        <v>1</v>
      </c>
      <c r="AC271">
        <v>3</v>
      </c>
      <c r="AD271" t="str">
        <f>VLOOKUP(C271,'Feedstock source'!$A$1:$B$8,2,FALSE)</f>
        <v>sludge</v>
      </c>
      <c r="AE271" t="str">
        <f>VLOOKUP($F271,'PAHs abbreviations'!$A$2:$B$17,2,FALSE)</f>
        <v>B(ghi)P</v>
      </c>
    </row>
    <row r="272" spans="1:31">
      <c r="A272" t="s">
        <v>133</v>
      </c>
      <c r="B272" t="s">
        <v>133</v>
      </c>
      <c r="C272" s="1" t="s">
        <v>135</v>
      </c>
      <c r="D272">
        <v>800</v>
      </c>
      <c r="E272" s="1" t="s">
        <v>22</v>
      </c>
      <c r="F272" t="s">
        <v>58</v>
      </c>
      <c r="G272" s="1" t="s">
        <v>46</v>
      </c>
      <c r="H272">
        <v>25</v>
      </c>
      <c r="I272" s="3">
        <f t="shared" si="60"/>
        <v>50</v>
      </c>
      <c r="J272" s="3">
        <f t="shared" si="56"/>
        <v>50</v>
      </c>
      <c r="K272" t="str">
        <f t="shared" si="61"/>
        <v>ng/sample</v>
      </c>
      <c r="L272" s="3" t="s">
        <v>26</v>
      </c>
      <c r="M272" s="3" t="s">
        <v>26</v>
      </c>
      <c r="N272" s="3" t="s">
        <v>26</v>
      </c>
      <c r="O272" s="1" t="s">
        <v>172</v>
      </c>
      <c r="P272" s="1" t="s">
        <v>174</v>
      </c>
      <c r="Q272" s="1" t="s">
        <v>175</v>
      </c>
      <c r="R272" t="b">
        <f>IF(COUNTIF(carcinogens!$A$2:$A$35,F272),TRUE,FALSE)</f>
        <v>1</v>
      </c>
      <c r="S272" t="b">
        <f t="shared" si="62"/>
        <v>0</v>
      </c>
      <c r="T272" t="b">
        <f t="shared" si="57"/>
        <v>0</v>
      </c>
      <c r="U272" s="3">
        <f t="shared" si="55"/>
        <v>0</v>
      </c>
      <c r="V272" s="3">
        <f t="shared" si="58"/>
        <v>0</v>
      </c>
      <c r="W272" s="3">
        <f t="shared" si="59"/>
        <v>0</v>
      </c>
      <c r="X272" s="3">
        <f t="shared" si="63"/>
        <v>0</v>
      </c>
      <c r="Y272" s="3">
        <v>0</v>
      </c>
      <c r="Z272" s="3">
        <f t="shared" si="64"/>
        <v>50</v>
      </c>
      <c r="AA272" s="3">
        <f t="shared" si="65"/>
        <v>0.05</v>
      </c>
      <c r="AB272" t="b">
        <f t="shared" si="66"/>
        <v>1</v>
      </c>
      <c r="AC272">
        <v>3</v>
      </c>
      <c r="AD272" t="str">
        <f>VLOOKUP(C272,'Feedstock source'!$A$1:$B$8,2,FALSE)</f>
        <v>sludge</v>
      </c>
      <c r="AE272" t="str">
        <f>VLOOKUP($F272,'PAHs abbreviations'!$A$2:$B$17,2,FALSE)</f>
        <v>B(k)F</v>
      </c>
    </row>
    <row r="273" spans="1:31">
      <c r="A273" t="s">
        <v>133</v>
      </c>
      <c r="B273" t="s">
        <v>133</v>
      </c>
      <c r="C273" s="1" t="s">
        <v>135</v>
      </c>
      <c r="D273">
        <v>800</v>
      </c>
      <c r="E273" s="1" t="s">
        <v>22</v>
      </c>
      <c r="F273" t="s">
        <v>56</v>
      </c>
      <c r="G273" s="1" t="s">
        <v>46</v>
      </c>
      <c r="H273">
        <v>85</v>
      </c>
      <c r="I273" s="3">
        <f t="shared" si="60"/>
        <v>170</v>
      </c>
      <c r="J273" s="3">
        <f t="shared" si="56"/>
        <v>170</v>
      </c>
      <c r="K273" t="str">
        <f t="shared" si="61"/>
        <v>ng/sample</v>
      </c>
      <c r="L273" s="3" t="s">
        <v>26</v>
      </c>
      <c r="M273" s="3" t="s">
        <v>26</v>
      </c>
      <c r="N273" s="3" t="s">
        <v>26</v>
      </c>
      <c r="O273" s="1" t="s">
        <v>172</v>
      </c>
      <c r="P273" s="1" t="s">
        <v>174</v>
      </c>
      <c r="Q273" s="1" t="s">
        <v>175</v>
      </c>
      <c r="R273" t="b">
        <f>IF(COUNTIF(carcinogens!$A$2:$A$35,F273),TRUE,FALSE)</f>
        <v>1</v>
      </c>
      <c r="S273" t="b">
        <f t="shared" si="62"/>
        <v>0</v>
      </c>
      <c r="T273" t="b">
        <f t="shared" si="57"/>
        <v>0</v>
      </c>
      <c r="U273" s="3">
        <f t="shared" si="55"/>
        <v>0</v>
      </c>
      <c r="V273" s="3">
        <f t="shared" si="58"/>
        <v>0</v>
      </c>
      <c r="W273" s="3">
        <f t="shared" si="59"/>
        <v>0</v>
      </c>
      <c r="X273" s="3">
        <f t="shared" si="63"/>
        <v>0</v>
      </c>
      <c r="Y273" s="3">
        <v>0</v>
      </c>
      <c r="Z273" s="3">
        <f t="shared" si="64"/>
        <v>170</v>
      </c>
      <c r="AA273" s="3">
        <f t="shared" si="65"/>
        <v>0.17</v>
      </c>
      <c r="AB273" t="b">
        <f t="shared" si="66"/>
        <v>1</v>
      </c>
      <c r="AC273">
        <v>3</v>
      </c>
      <c r="AD273" t="str">
        <f>VLOOKUP(C273,'Feedstock source'!$A$1:$B$8,2,FALSE)</f>
        <v>sludge</v>
      </c>
      <c r="AE273" t="str">
        <f>VLOOKUP($F273,'PAHs abbreviations'!$A$2:$B$17,2,FALSE)</f>
        <v>Cry</v>
      </c>
    </row>
    <row r="274" spans="1:31">
      <c r="A274" t="s">
        <v>133</v>
      </c>
      <c r="B274" t="s">
        <v>133</v>
      </c>
      <c r="C274" s="1" t="s">
        <v>135</v>
      </c>
      <c r="D274">
        <v>800</v>
      </c>
      <c r="E274" s="1" t="s">
        <v>22</v>
      </c>
      <c r="F274" t="s">
        <v>62</v>
      </c>
      <c r="G274" s="1" t="s">
        <v>46</v>
      </c>
      <c r="H274">
        <v>3.1</v>
      </c>
      <c r="I274" s="3">
        <f t="shared" si="60"/>
        <v>6.2</v>
      </c>
      <c r="J274" s="3">
        <f t="shared" si="56"/>
        <v>6.2</v>
      </c>
      <c r="K274" t="str">
        <f t="shared" si="61"/>
        <v>ng/sample</v>
      </c>
      <c r="L274" s="3" t="s">
        <v>26</v>
      </c>
      <c r="M274" s="3" t="s">
        <v>26</v>
      </c>
      <c r="N274" s="3" t="s">
        <v>26</v>
      </c>
      <c r="O274" s="1" t="s">
        <v>172</v>
      </c>
      <c r="P274" s="1" t="s">
        <v>174</v>
      </c>
      <c r="Q274" s="1" t="s">
        <v>175</v>
      </c>
      <c r="R274" t="b">
        <f>IF(COUNTIF(carcinogens!$A$2:$A$35,F274),TRUE,FALSE)</f>
        <v>1</v>
      </c>
      <c r="S274" t="b">
        <f t="shared" si="62"/>
        <v>0</v>
      </c>
      <c r="T274" t="b">
        <f t="shared" si="57"/>
        <v>0</v>
      </c>
      <c r="U274" s="3">
        <f t="shared" si="55"/>
        <v>0</v>
      </c>
      <c r="V274" s="3">
        <f t="shared" si="58"/>
        <v>0</v>
      </c>
      <c r="W274" s="3">
        <f t="shared" si="59"/>
        <v>0</v>
      </c>
      <c r="X274" s="3">
        <f t="shared" si="63"/>
        <v>0</v>
      </c>
      <c r="Y274" s="3">
        <v>0</v>
      </c>
      <c r="Z274" s="3">
        <f t="shared" si="64"/>
        <v>6.2</v>
      </c>
      <c r="AA274" s="3">
        <f t="shared" si="65"/>
        <v>6.1999999999999998E-3</v>
      </c>
      <c r="AB274" t="b">
        <f t="shared" si="66"/>
        <v>1</v>
      </c>
      <c r="AC274">
        <v>3</v>
      </c>
      <c r="AD274" t="str">
        <f>VLOOKUP(C274,'Feedstock source'!$A$1:$B$8,2,FALSE)</f>
        <v>sludge</v>
      </c>
      <c r="AE274" t="str">
        <f>VLOOKUP($F274,'PAHs abbreviations'!$A$2:$B$17,2,FALSE)</f>
        <v>DB(ah)A</v>
      </c>
    </row>
    <row r="275" spans="1:31">
      <c r="A275" t="s">
        <v>133</v>
      </c>
      <c r="B275" t="s">
        <v>133</v>
      </c>
      <c r="C275" s="1" t="s">
        <v>135</v>
      </c>
      <c r="D275">
        <v>800</v>
      </c>
      <c r="E275" s="1" t="s">
        <v>22</v>
      </c>
      <c r="F275" t="s">
        <v>53</v>
      </c>
      <c r="G275" s="1" t="s">
        <v>46</v>
      </c>
      <c r="H275">
        <v>25</v>
      </c>
      <c r="I275" s="3">
        <f t="shared" si="60"/>
        <v>50</v>
      </c>
      <c r="J275" s="3">
        <f t="shared" si="56"/>
        <v>50</v>
      </c>
      <c r="K275" t="str">
        <f t="shared" si="61"/>
        <v>ng/sample</v>
      </c>
      <c r="L275" s="3" t="s">
        <v>28</v>
      </c>
      <c r="M275" s="3" t="s">
        <v>28</v>
      </c>
      <c r="N275" s="3" t="s">
        <v>28</v>
      </c>
      <c r="O275" s="1" t="s">
        <v>172</v>
      </c>
      <c r="P275" s="1" t="s">
        <v>174</v>
      </c>
      <c r="Q275" s="1" t="s">
        <v>175</v>
      </c>
      <c r="R275" t="b">
        <f>IF(COUNTIF(carcinogens!$A$2:$A$35,F275),TRUE,FALSE)</f>
        <v>0</v>
      </c>
      <c r="S275" t="b">
        <f t="shared" si="62"/>
        <v>0</v>
      </c>
      <c r="T275" t="b">
        <f t="shared" si="57"/>
        <v>0</v>
      </c>
      <c r="U275" s="3">
        <f t="shared" si="55"/>
        <v>0</v>
      </c>
      <c r="V275" s="3">
        <f t="shared" si="58"/>
        <v>0</v>
      </c>
      <c r="W275" s="3">
        <f t="shared" si="59"/>
        <v>0</v>
      </c>
      <c r="X275" s="3">
        <f t="shared" si="63"/>
        <v>0</v>
      </c>
      <c r="Y275" s="3">
        <v>0</v>
      </c>
      <c r="Z275" s="3">
        <f t="shared" si="64"/>
        <v>50</v>
      </c>
      <c r="AA275" s="3">
        <f t="shared" si="65"/>
        <v>0.05</v>
      </c>
      <c r="AB275" t="b">
        <f t="shared" si="66"/>
        <v>1</v>
      </c>
      <c r="AC275">
        <v>3</v>
      </c>
      <c r="AD275" t="str">
        <f>VLOOKUP(C275,'Feedstock source'!$A$1:$B$8,2,FALSE)</f>
        <v>sludge</v>
      </c>
      <c r="AE275" t="str">
        <f>VLOOKUP($F275,'PAHs abbreviations'!$A$2:$B$17,2,FALSE)</f>
        <v>Flt</v>
      </c>
    </row>
    <row r="276" spans="1:31">
      <c r="A276" t="s">
        <v>133</v>
      </c>
      <c r="B276" t="s">
        <v>133</v>
      </c>
      <c r="C276" s="1" t="s">
        <v>135</v>
      </c>
      <c r="D276">
        <v>800</v>
      </c>
      <c r="E276" s="1" t="s">
        <v>22</v>
      </c>
      <c r="F276" t="s">
        <v>50</v>
      </c>
      <c r="G276" s="1" t="s">
        <v>46</v>
      </c>
      <c r="H276">
        <v>3.9</v>
      </c>
      <c r="I276" s="3">
        <f t="shared" si="60"/>
        <v>7.8</v>
      </c>
      <c r="J276" s="3">
        <f t="shared" si="56"/>
        <v>7.8</v>
      </c>
      <c r="K276" t="str">
        <f t="shared" si="61"/>
        <v>ng/sample</v>
      </c>
      <c r="L276" s="3" t="s">
        <v>28</v>
      </c>
      <c r="M276" s="3" t="s">
        <v>28</v>
      </c>
      <c r="N276" s="3" t="s">
        <v>28</v>
      </c>
      <c r="O276" s="1" t="s">
        <v>172</v>
      </c>
      <c r="P276" s="1" t="s">
        <v>174</v>
      </c>
      <c r="Q276" s="1" t="s">
        <v>175</v>
      </c>
      <c r="R276" t="b">
        <f>IF(COUNTIF(carcinogens!$A$2:$A$35,F276),TRUE,FALSE)</f>
        <v>0</v>
      </c>
      <c r="S276" t="b">
        <f t="shared" si="62"/>
        <v>0</v>
      </c>
      <c r="T276" t="b">
        <f t="shared" si="57"/>
        <v>0</v>
      </c>
      <c r="U276" s="3">
        <f t="shared" si="55"/>
        <v>0</v>
      </c>
      <c r="V276" s="3">
        <f t="shared" si="58"/>
        <v>0</v>
      </c>
      <c r="W276" s="3">
        <f t="shared" si="59"/>
        <v>0</v>
      </c>
      <c r="X276" s="3">
        <f t="shared" si="63"/>
        <v>0</v>
      </c>
      <c r="Y276" s="3">
        <f>_xlfn.STDEV.S(U276:W276)</f>
        <v>0</v>
      </c>
      <c r="Z276" s="3">
        <f t="shared" si="64"/>
        <v>7.8</v>
      </c>
      <c r="AA276" s="3">
        <f t="shared" si="65"/>
        <v>7.7999999999999996E-3</v>
      </c>
      <c r="AB276" t="b">
        <f t="shared" si="66"/>
        <v>1</v>
      </c>
      <c r="AC276">
        <v>3</v>
      </c>
      <c r="AD276" t="str">
        <f>VLOOKUP(C276,'Feedstock source'!$A$1:$B$8,2,FALSE)</f>
        <v>sludge</v>
      </c>
      <c r="AE276" t="str">
        <f>VLOOKUP($F276,'PAHs abbreviations'!$A$2:$B$17,2,FALSE)</f>
        <v>Flu</v>
      </c>
    </row>
    <row r="277" spans="1:31">
      <c r="A277" t="s">
        <v>133</v>
      </c>
      <c r="B277" t="s">
        <v>133</v>
      </c>
      <c r="C277" s="1" t="s">
        <v>135</v>
      </c>
      <c r="D277">
        <v>800</v>
      </c>
      <c r="E277" s="1" t="s">
        <v>22</v>
      </c>
      <c r="F277" t="s">
        <v>60</v>
      </c>
      <c r="G277" s="1" t="s">
        <v>46</v>
      </c>
      <c r="H277">
        <v>16</v>
      </c>
      <c r="I277" s="3">
        <f t="shared" si="60"/>
        <v>32</v>
      </c>
      <c r="J277" s="3">
        <f t="shared" si="56"/>
        <v>32</v>
      </c>
      <c r="K277" t="str">
        <f t="shared" si="61"/>
        <v>ng/sample</v>
      </c>
      <c r="L277" s="3" t="s">
        <v>26</v>
      </c>
      <c r="M277" s="3" t="s">
        <v>26</v>
      </c>
      <c r="N277" s="3" t="s">
        <v>26</v>
      </c>
      <c r="O277" s="1" t="s">
        <v>172</v>
      </c>
      <c r="P277" s="1" t="s">
        <v>174</v>
      </c>
      <c r="Q277" s="1" t="s">
        <v>175</v>
      </c>
      <c r="R277" t="b">
        <f>IF(COUNTIF(carcinogens!$A$2:$A$35,F277),TRUE,FALSE)</f>
        <v>1</v>
      </c>
      <c r="S277" t="b">
        <f t="shared" si="62"/>
        <v>0</v>
      </c>
      <c r="T277" t="b">
        <f t="shared" si="57"/>
        <v>0</v>
      </c>
      <c r="U277" s="3">
        <f t="shared" si="55"/>
        <v>0</v>
      </c>
      <c r="V277" s="3">
        <f t="shared" si="58"/>
        <v>0</v>
      </c>
      <c r="W277" s="3">
        <f t="shared" si="59"/>
        <v>0</v>
      </c>
      <c r="X277" s="3">
        <f t="shared" si="63"/>
        <v>0</v>
      </c>
      <c r="Y277" s="3">
        <v>0</v>
      </c>
      <c r="Z277" s="3">
        <f t="shared" si="64"/>
        <v>32</v>
      </c>
      <c r="AA277" s="3">
        <f t="shared" si="65"/>
        <v>3.2000000000000001E-2</v>
      </c>
      <c r="AB277" t="b">
        <f t="shared" si="66"/>
        <v>1</v>
      </c>
      <c r="AC277">
        <v>3</v>
      </c>
      <c r="AD277" t="str">
        <f>VLOOKUP(C277,'Feedstock source'!$A$1:$B$8,2,FALSE)</f>
        <v>sludge</v>
      </c>
      <c r="AE277" t="str">
        <f>VLOOKUP($F277,'PAHs abbreviations'!$A$2:$B$17,2,FALSE)</f>
        <v>IP</v>
      </c>
    </row>
    <row r="278" spans="1:31">
      <c r="A278" t="s">
        <v>133</v>
      </c>
      <c r="B278" t="s">
        <v>133</v>
      </c>
      <c r="C278" s="1" t="s">
        <v>135</v>
      </c>
      <c r="D278">
        <v>800</v>
      </c>
      <c r="E278" s="1" t="s">
        <v>22</v>
      </c>
      <c r="F278" t="s">
        <v>47</v>
      </c>
      <c r="G278" s="1" t="s">
        <v>46</v>
      </c>
      <c r="H278">
        <v>11</v>
      </c>
      <c r="I278" s="3">
        <f t="shared" si="60"/>
        <v>22</v>
      </c>
      <c r="J278" s="3">
        <f t="shared" si="56"/>
        <v>22</v>
      </c>
      <c r="K278" t="str">
        <f t="shared" si="61"/>
        <v>ng/sample</v>
      </c>
      <c r="L278" s="3">
        <v>2.5</v>
      </c>
      <c r="M278" s="3">
        <v>7.3</v>
      </c>
      <c r="N278" s="3">
        <v>6</v>
      </c>
      <c r="O278" s="1" t="s">
        <v>172</v>
      </c>
      <c r="P278" s="1" t="s">
        <v>174</v>
      </c>
      <c r="Q278" s="1" t="s">
        <v>175</v>
      </c>
      <c r="R278" t="b">
        <f>IF(COUNTIF(carcinogens!$A$2:$A$35,F278),TRUE,FALSE)</f>
        <v>0</v>
      </c>
      <c r="S278" t="b">
        <f t="shared" si="62"/>
        <v>0</v>
      </c>
      <c r="T278" t="b">
        <f t="shared" si="57"/>
        <v>0</v>
      </c>
      <c r="U278" s="3">
        <f t="shared" si="55"/>
        <v>2.5</v>
      </c>
      <c r="V278" s="3">
        <f t="shared" si="58"/>
        <v>7.3</v>
      </c>
      <c r="W278" s="3">
        <f t="shared" si="59"/>
        <v>6</v>
      </c>
      <c r="X278" s="3">
        <f t="shared" si="63"/>
        <v>5.2666666666666666</v>
      </c>
      <c r="Y278" s="3">
        <v>0</v>
      </c>
      <c r="Z278" s="3">
        <f t="shared" si="64"/>
        <v>16.733333333333334</v>
      </c>
      <c r="AA278" s="3">
        <f t="shared" si="65"/>
        <v>1.6733333333333333E-2</v>
      </c>
      <c r="AB278" t="b">
        <f t="shared" si="66"/>
        <v>0</v>
      </c>
      <c r="AC278">
        <v>3</v>
      </c>
      <c r="AD278" t="str">
        <f>VLOOKUP(C278,'Feedstock source'!$A$1:$B$8,2,FALSE)</f>
        <v>sludge</v>
      </c>
      <c r="AE278" t="str">
        <f>VLOOKUP($F278,'PAHs abbreviations'!$A$2:$B$17,2,FALSE)</f>
        <v>Nap</v>
      </c>
    </row>
    <row r="279" spans="1:31">
      <c r="A279" t="s">
        <v>133</v>
      </c>
      <c r="B279" t="s">
        <v>133</v>
      </c>
      <c r="C279" s="1" t="s">
        <v>135</v>
      </c>
      <c r="D279">
        <v>800</v>
      </c>
      <c r="E279" s="1" t="s">
        <v>22</v>
      </c>
      <c r="F279" t="s">
        <v>51</v>
      </c>
      <c r="G279" s="1" t="s">
        <v>46</v>
      </c>
      <c r="H279">
        <v>14</v>
      </c>
      <c r="I279" s="3">
        <f t="shared" si="60"/>
        <v>28</v>
      </c>
      <c r="J279" s="3">
        <f t="shared" ref="J279:J310" si="67">I279</f>
        <v>28</v>
      </c>
      <c r="K279" t="str">
        <f t="shared" si="61"/>
        <v>ng/sample</v>
      </c>
      <c r="L279" s="3" t="s">
        <v>29</v>
      </c>
      <c r="M279" s="3" t="s">
        <v>30</v>
      </c>
      <c r="N279" s="3" t="s">
        <v>30</v>
      </c>
      <c r="O279" s="1" t="s">
        <v>172</v>
      </c>
      <c r="P279" s="1" t="s">
        <v>174</v>
      </c>
      <c r="Q279" s="1" t="s">
        <v>175</v>
      </c>
      <c r="R279" t="b">
        <f>IF(COUNTIF(carcinogens!$A$2:$A$35,F279),TRUE,FALSE)</f>
        <v>0</v>
      </c>
      <c r="S279" t="b">
        <f t="shared" si="62"/>
        <v>0</v>
      </c>
      <c r="T279" t="b">
        <f t="shared" si="57"/>
        <v>0</v>
      </c>
      <c r="U279" s="3">
        <f t="shared" si="55"/>
        <v>0</v>
      </c>
      <c r="V279" s="3">
        <f t="shared" si="58"/>
        <v>0</v>
      </c>
      <c r="W279" s="3">
        <f t="shared" si="59"/>
        <v>0</v>
      </c>
      <c r="X279" s="3">
        <f t="shared" si="63"/>
        <v>0</v>
      </c>
      <c r="Y279" s="3">
        <v>0</v>
      </c>
      <c r="Z279" s="3">
        <f t="shared" si="64"/>
        <v>28</v>
      </c>
      <c r="AA279" s="3">
        <f t="shared" si="65"/>
        <v>2.8000000000000001E-2</v>
      </c>
      <c r="AB279" t="b">
        <f t="shared" si="66"/>
        <v>1</v>
      </c>
      <c r="AC279">
        <v>3</v>
      </c>
      <c r="AD279" t="str">
        <f>VLOOKUP(C279,'Feedstock source'!$A$1:$B$8,2,FALSE)</f>
        <v>sludge</v>
      </c>
      <c r="AE279" t="str">
        <f>VLOOKUP($F279,'PAHs abbreviations'!$A$2:$B$17,2,FALSE)</f>
        <v>Phen</v>
      </c>
    </row>
    <row r="280" spans="1:31">
      <c r="A280" t="s">
        <v>133</v>
      </c>
      <c r="B280" t="s">
        <v>133</v>
      </c>
      <c r="C280" s="1" t="s">
        <v>135</v>
      </c>
      <c r="D280">
        <v>800</v>
      </c>
      <c r="E280" s="1" t="s">
        <v>22</v>
      </c>
      <c r="F280" t="s">
        <v>54</v>
      </c>
      <c r="G280" s="1" t="s">
        <v>46</v>
      </c>
      <c r="H280">
        <v>10</v>
      </c>
      <c r="I280" s="3">
        <f t="shared" si="60"/>
        <v>20</v>
      </c>
      <c r="J280" s="3">
        <f t="shared" si="67"/>
        <v>20</v>
      </c>
      <c r="K280" t="str">
        <f t="shared" si="61"/>
        <v>ng/sample</v>
      </c>
      <c r="L280" s="3" t="s">
        <v>28</v>
      </c>
      <c r="M280" s="3" t="s">
        <v>28</v>
      </c>
      <c r="N280" s="3" t="s">
        <v>28</v>
      </c>
      <c r="O280" s="1" t="s">
        <v>172</v>
      </c>
      <c r="P280" s="1" t="s">
        <v>174</v>
      </c>
      <c r="Q280" s="1" t="s">
        <v>175</v>
      </c>
      <c r="R280" t="b">
        <f>IF(COUNTIF(carcinogens!$A$2:$A$35,F280),TRUE,FALSE)</f>
        <v>0</v>
      </c>
      <c r="S280" t="b">
        <f t="shared" si="62"/>
        <v>0</v>
      </c>
      <c r="T280" t="b">
        <f t="shared" si="57"/>
        <v>0</v>
      </c>
      <c r="U280" s="3">
        <f t="shared" si="55"/>
        <v>0</v>
      </c>
      <c r="V280" s="3">
        <f t="shared" si="58"/>
        <v>0</v>
      </c>
      <c r="W280" s="3">
        <f t="shared" si="59"/>
        <v>0</v>
      </c>
      <c r="X280" s="3">
        <f t="shared" si="63"/>
        <v>0</v>
      </c>
      <c r="Y280" s="3">
        <v>0</v>
      </c>
      <c r="Z280" s="3">
        <f t="shared" si="64"/>
        <v>20</v>
      </c>
      <c r="AA280" s="3">
        <f t="shared" si="65"/>
        <v>0.02</v>
      </c>
      <c r="AB280" t="b">
        <f t="shared" si="66"/>
        <v>1</v>
      </c>
      <c r="AC280">
        <v>3</v>
      </c>
      <c r="AD280" t="str">
        <f>VLOOKUP(C280,'Feedstock source'!$A$1:$B$8,2,FALSE)</f>
        <v>sludge</v>
      </c>
      <c r="AE280" t="str">
        <f>VLOOKUP($F280,'PAHs abbreviations'!$A$2:$B$17,2,FALSE)</f>
        <v>Pyr</v>
      </c>
    </row>
    <row r="281" spans="1:31">
      <c r="A281" t="s">
        <v>123</v>
      </c>
      <c r="B281" t="s">
        <v>123</v>
      </c>
      <c r="C281" t="s">
        <v>137</v>
      </c>
      <c r="D281">
        <v>600</v>
      </c>
      <c r="E281" s="1" t="s">
        <v>22</v>
      </c>
      <c r="F281" t="s">
        <v>83</v>
      </c>
      <c r="G281" s="1" t="s">
        <v>76</v>
      </c>
      <c r="H281" t="s">
        <v>148</v>
      </c>
      <c r="I281" s="3" t="str">
        <f t="shared" si="60"/>
        <v>&lt; 2.5</v>
      </c>
      <c r="J281" s="3">
        <v>2.5</v>
      </c>
      <c r="K281" t="str">
        <f t="shared" si="61"/>
        <v>pg/sample</v>
      </c>
      <c r="L281" s="3" t="s">
        <v>148</v>
      </c>
      <c r="O281" s="1" t="s">
        <v>172</v>
      </c>
      <c r="P281" s="1" t="s">
        <v>174</v>
      </c>
      <c r="Q281" s="1" t="s">
        <v>175</v>
      </c>
      <c r="R281" t="b">
        <f>IF(COUNTIF(carcinogens!$A$2:$A$35,F281),TRUE,FALSE)</f>
        <v>1</v>
      </c>
      <c r="S281" t="b">
        <f t="shared" si="62"/>
        <v>1</v>
      </c>
      <c r="T281" t="b">
        <f t="shared" ref="T281:T297" si="68">IF(ISNUMBER(J281),FALSE,TRUE)</f>
        <v>0</v>
      </c>
      <c r="U281" s="3">
        <f t="shared" si="55"/>
        <v>0</v>
      </c>
      <c r="X281" s="3">
        <f t="shared" si="63"/>
        <v>0</v>
      </c>
      <c r="Y281" s="3">
        <v>0</v>
      </c>
      <c r="Z281" s="3">
        <f t="shared" si="64"/>
        <v>0</v>
      </c>
      <c r="AA281" s="3">
        <f t="shared" si="65"/>
        <v>0</v>
      </c>
      <c r="AB281" t="b">
        <f t="shared" si="66"/>
        <v>1</v>
      </c>
      <c r="AC281">
        <v>1</v>
      </c>
      <c r="AD281" t="str">
        <f>VLOOKUP(C281,'Feedstock source'!$A$1:$B$8,2,FALSE)</f>
        <v>reject</v>
      </c>
      <c r="AE281" t="e">
        <f>VLOOKUP($F281,'PAHs abbreviations'!$A$2:$B$17,2,FALSE)</f>
        <v>#N/A</v>
      </c>
    </row>
    <row r="282" spans="1:31">
      <c r="A282" t="s">
        <v>123</v>
      </c>
      <c r="B282" t="s">
        <v>123</v>
      </c>
      <c r="C282" t="s">
        <v>137</v>
      </c>
      <c r="D282">
        <v>600</v>
      </c>
      <c r="E282" s="1" t="s">
        <v>22</v>
      </c>
      <c r="F282" t="s">
        <v>92</v>
      </c>
      <c r="G282" s="1" t="s">
        <v>76</v>
      </c>
      <c r="H282" t="s">
        <v>150</v>
      </c>
      <c r="I282" s="3" t="str">
        <f t="shared" si="60"/>
        <v>&lt; 1.5</v>
      </c>
      <c r="J282" s="3">
        <v>1.5</v>
      </c>
      <c r="K282" t="str">
        <f t="shared" si="61"/>
        <v>pg/sample</v>
      </c>
      <c r="L282" s="3" t="s">
        <v>150</v>
      </c>
      <c r="O282" s="1" t="s">
        <v>172</v>
      </c>
      <c r="P282" s="1" t="s">
        <v>174</v>
      </c>
      <c r="Q282" s="1" t="s">
        <v>175</v>
      </c>
      <c r="R282" t="b">
        <f>IF(COUNTIF(carcinogens!$A$2:$A$35,F282),TRUE,FALSE)</f>
        <v>1</v>
      </c>
      <c r="S282" t="b">
        <f t="shared" si="62"/>
        <v>1</v>
      </c>
      <c r="T282" t="b">
        <f t="shared" si="68"/>
        <v>0</v>
      </c>
      <c r="U282" s="3">
        <f t="shared" si="55"/>
        <v>0</v>
      </c>
      <c r="X282" s="3">
        <f t="shared" si="63"/>
        <v>0</v>
      </c>
      <c r="Y282" s="3">
        <v>0</v>
      </c>
      <c r="Z282" s="3">
        <f t="shared" si="64"/>
        <v>0</v>
      </c>
      <c r="AA282" s="3">
        <f t="shared" si="65"/>
        <v>0</v>
      </c>
      <c r="AB282" t="b">
        <f t="shared" si="66"/>
        <v>1</v>
      </c>
      <c r="AC282">
        <v>1</v>
      </c>
      <c r="AD282" t="str">
        <f>VLOOKUP(C282,'Feedstock source'!$A$1:$B$8,2,FALSE)</f>
        <v>reject</v>
      </c>
      <c r="AE282" t="e">
        <f>VLOOKUP($F282,'PAHs abbreviations'!$A$2:$B$17,2,FALSE)</f>
        <v>#N/A</v>
      </c>
    </row>
    <row r="283" spans="1:31">
      <c r="A283" t="s">
        <v>123</v>
      </c>
      <c r="B283" t="s">
        <v>123</v>
      </c>
      <c r="C283" t="s">
        <v>137</v>
      </c>
      <c r="D283">
        <v>600</v>
      </c>
      <c r="E283" s="1" t="s">
        <v>22</v>
      </c>
      <c r="F283" t="s">
        <v>93</v>
      </c>
      <c r="G283" s="1" t="s">
        <v>76</v>
      </c>
      <c r="H283" t="s">
        <v>150</v>
      </c>
      <c r="I283" s="3" t="str">
        <f t="shared" si="60"/>
        <v>&lt; 1.5</v>
      </c>
      <c r="J283" s="3">
        <v>1.5</v>
      </c>
      <c r="K283" t="str">
        <f t="shared" si="61"/>
        <v>pg/sample</v>
      </c>
      <c r="L283" s="3" t="s">
        <v>150</v>
      </c>
      <c r="O283" s="1" t="s">
        <v>172</v>
      </c>
      <c r="P283" s="1" t="s">
        <v>174</v>
      </c>
      <c r="Q283" s="1" t="s">
        <v>175</v>
      </c>
      <c r="R283" t="b">
        <f>IF(COUNTIF(carcinogens!$A$2:$A$35,F283),TRUE,FALSE)</f>
        <v>1</v>
      </c>
      <c r="S283" t="b">
        <f t="shared" si="62"/>
        <v>1</v>
      </c>
      <c r="T283" t="b">
        <f t="shared" si="68"/>
        <v>0</v>
      </c>
      <c r="U283" s="3">
        <f t="shared" si="55"/>
        <v>0</v>
      </c>
      <c r="X283" s="3">
        <f t="shared" si="63"/>
        <v>0</v>
      </c>
      <c r="Y283" s="3">
        <v>0</v>
      </c>
      <c r="Z283" s="3">
        <f t="shared" si="64"/>
        <v>0</v>
      </c>
      <c r="AA283" s="3">
        <f t="shared" si="65"/>
        <v>0</v>
      </c>
      <c r="AB283" t="b">
        <f t="shared" si="66"/>
        <v>1</v>
      </c>
      <c r="AC283">
        <v>1</v>
      </c>
      <c r="AD283" t="str">
        <f>VLOOKUP(C283,'Feedstock source'!$A$1:$B$8,2,FALSE)</f>
        <v>reject</v>
      </c>
      <c r="AE283" t="e">
        <f>VLOOKUP($F283,'PAHs abbreviations'!$A$2:$B$17,2,FALSE)</f>
        <v>#N/A</v>
      </c>
    </row>
    <row r="284" spans="1:31">
      <c r="A284" t="s">
        <v>123</v>
      </c>
      <c r="B284" t="s">
        <v>123</v>
      </c>
      <c r="C284" t="s">
        <v>137</v>
      </c>
      <c r="D284">
        <v>600</v>
      </c>
      <c r="E284" s="1" t="s">
        <v>22</v>
      </c>
      <c r="F284" t="s">
        <v>80</v>
      </c>
      <c r="G284" s="1" t="s">
        <v>76</v>
      </c>
      <c r="H284" t="s">
        <v>99</v>
      </c>
      <c r="I284" s="3" t="str">
        <f t="shared" si="60"/>
        <v>&lt; 0.5</v>
      </c>
      <c r="J284" s="3">
        <v>0.5</v>
      </c>
      <c r="K284" t="str">
        <f t="shared" si="61"/>
        <v>pg/sample</v>
      </c>
      <c r="L284" s="3" t="s">
        <v>99</v>
      </c>
      <c r="O284" s="1" t="s">
        <v>172</v>
      </c>
      <c r="P284" s="1" t="s">
        <v>174</v>
      </c>
      <c r="Q284" s="1" t="s">
        <v>175</v>
      </c>
      <c r="R284" t="b">
        <f>IF(COUNTIF(carcinogens!$A$2:$A$35,F284),TRUE,FALSE)</f>
        <v>1</v>
      </c>
      <c r="S284" t="b">
        <f t="shared" si="62"/>
        <v>1</v>
      </c>
      <c r="T284" t="b">
        <f t="shared" si="68"/>
        <v>0</v>
      </c>
      <c r="U284" s="3">
        <f t="shared" si="55"/>
        <v>0</v>
      </c>
      <c r="X284" s="3">
        <f t="shared" si="63"/>
        <v>0</v>
      </c>
      <c r="Y284" s="3">
        <v>0</v>
      </c>
      <c r="Z284" s="3">
        <f t="shared" si="64"/>
        <v>0</v>
      </c>
      <c r="AA284" s="3">
        <f t="shared" si="65"/>
        <v>0</v>
      </c>
      <c r="AB284" t="b">
        <f t="shared" si="66"/>
        <v>1</v>
      </c>
      <c r="AC284">
        <v>1</v>
      </c>
      <c r="AD284" t="str">
        <f>VLOOKUP(C284,'Feedstock source'!$A$1:$B$8,2,FALSE)</f>
        <v>reject</v>
      </c>
      <c r="AE284" t="e">
        <f>VLOOKUP($F284,'PAHs abbreviations'!$A$2:$B$17,2,FALSE)</f>
        <v>#N/A</v>
      </c>
    </row>
    <row r="285" spans="1:31">
      <c r="A285" t="s">
        <v>123</v>
      </c>
      <c r="B285" t="s">
        <v>123</v>
      </c>
      <c r="C285" t="s">
        <v>137</v>
      </c>
      <c r="D285">
        <v>600</v>
      </c>
      <c r="E285" s="1" t="s">
        <v>22</v>
      </c>
      <c r="F285" t="s">
        <v>88</v>
      </c>
      <c r="G285" s="1" t="s">
        <v>76</v>
      </c>
      <c r="H285" t="s">
        <v>99</v>
      </c>
      <c r="I285" s="3" t="str">
        <f t="shared" si="60"/>
        <v>&lt; 0.5</v>
      </c>
      <c r="J285" s="3">
        <v>0.5</v>
      </c>
      <c r="K285" t="str">
        <f t="shared" si="61"/>
        <v>pg/sample</v>
      </c>
      <c r="L285" s="3" t="s">
        <v>99</v>
      </c>
      <c r="O285" s="1" t="s">
        <v>172</v>
      </c>
      <c r="P285" s="1" t="s">
        <v>174</v>
      </c>
      <c r="Q285" s="1" t="s">
        <v>175</v>
      </c>
      <c r="R285" t="b">
        <f>IF(COUNTIF(carcinogens!$A$2:$A$35,F285),TRUE,FALSE)</f>
        <v>1</v>
      </c>
      <c r="S285" t="b">
        <f t="shared" si="62"/>
        <v>1</v>
      </c>
      <c r="T285" t="b">
        <f t="shared" si="68"/>
        <v>0</v>
      </c>
      <c r="U285" s="3">
        <f t="shared" si="55"/>
        <v>0</v>
      </c>
      <c r="X285" s="3">
        <f t="shared" si="63"/>
        <v>0</v>
      </c>
      <c r="Y285" s="3">
        <v>0</v>
      </c>
      <c r="Z285" s="3">
        <f t="shared" si="64"/>
        <v>0</v>
      </c>
      <c r="AA285" s="3">
        <f t="shared" si="65"/>
        <v>0</v>
      </c>
      <c r="AB285" t="b">
        <f t="shared" si="66"/>
        <v>1</v>
      </c>
      <c r="AC285">
        <v>1</v>
      </c>
      <c r="AD285" t="str">
        <f>VLOOKUP(C285,'Feedstock source'!$A$1:$B$8,2,FALSE)</f>
        <v>reject</v>
      </c>
      <c r="AE285" t="e">
        <f>VLOOKUP($F285,'PAHs abbreviations'!$A$2:$B$17,2,FALSE)</f>
        <v>#N/A</v>
      </c>
    </row>
    <row r="286" spans="1:31">
      <c r="A286" t="s">
        <v>123</v>
      </c>
      <c r="B286" t="s">
        <v>123</v>
      </c>
      <c r="C286" t="s">
        <v>137</v>
      </c>
      <c r="D286">
        <v>600</v>
      </c>
      <c r="E286" s="1" t="s">
        <v>22</v>
      </c>
      <c r="F286" t="s">
        <v>81</v>
      </c>
      <c r="G286" s="1" t="s">
        <v>76</v>
      </c>
      <c r="H286" t="s">
        <v>99</v>
      </c>
      <c r="I286" s="3" t="str">
        <f t="shared" si="60"/>
        <v>&lt; 0.5</v>
      </c>
      <c r="J286" s="3">
        <v>0.5</v>
      </c>
      <c r="K286" t="str">
        <f t="shared" si="61"/>
        <v>pg/sample</v>
      </c>
      <c r="L286" s="3" t="s">
        <v>99</v>
      </c>
      <c r="O286" s="1" t="s">
        <v>172</v>
      </c>
      <c r="P286" s="1" t="s">
        <v>174</v>
      </c>
      <c r="Q286" s="1" t="s">
        <v>175</v>
      </c>
      <c r="R286" t="b">
        <f>IF(COUNTIF(carcinogens!$A$2:$A$35,F286),TRUE,FALSE)</f>
        <v>1</v>
      </c>
      <c r="S286" t="b">
        <f t="shared" si="62"/>
        <v>1</v>
      </c>
      <c r="T286" t="b">
        <f t="shared" si="68"/>
        <v>0</v>
      </c>
      <c r="U286" s="3">
        <f t="shared" si="55"/>
        <v>0</v>
      </c>
      <c r="X286" s="3">
        <f t="shared" si="63"/>
        <v>0</v>
      </c>
      <c r="Y286" s="3">
        <v>0</v>
      </c>
      <c r="Z286" s="3">
        <f t="shared" si="64"/>
        <v>0</v>
      </c>
      <c r="AA286" s="3">
        <f t="shared" si="65"/>
        <v>0</v>
      </c>
      <c r="AB286" t="b">
        <f t="shared" si="66"/>
        <v>1</v>
      </c>
      <c r="AC286">
        <v>1</v>
      </c>
      <c r="AD286" t="str">
        <f>VLOOKUP(C286,'Feedstock source'!$A$1:$B$8,2,FALSE)</f>
        <v>reject</v>
      </c>
      <c r="AE286" t="e">
        <f>VLOOKUP($F286,'PAHs abbreviations'!$A$2:$B$17,2,FALSE)</f>
        <v>#N/A</v>
      </c>
    </row>
    <row r="287" spans="1:31">
      <c r="A287" t="s">
        <v>123</v>
      </c>
      <c r="B287" t="s">
        <v>123</v>
      </c>
      <c r="C287" t="s">
        <v>137</v>
      </c>
      <c r="D287">
        <v>600</v>
      </c>
      <c r="E287" s="1" t="s">
        <v>22</v>
      </c>
      <c r="F287" t="s">
        <v>89</v>
      </c>
      <c r="G287" s="1" t="s">
        <v>76</v>
      </c>
      <c r="H287" t="s">
        <v>99</v>
      </c>
      <c r="I287" s="3" t="str">
        <f t="shared" si="60"/>
        <v>&lt; 0.5</v>
      </c>
      <c r="J287" s="3">
        <v>0.5</v>
      </c>
      <c r="K287" t="str">
        <f t="shared" si="61"/>
        <v>pg/sample</v>
      </c>
      <c r="L287" s="3" t="s">
        <v>99</v>
      </c>
      <c r="O287" s="1" t="s">
        <v>172</v>
      </c>
      <c r="P287" s="1" t="s">
        <v>174</v>
      </c>
      <c r="Q287" s="1" t="s">
        <v>175</v>
      </c>
      <c r="R287" t="b">
        <f>IF(COUNTIF(carcinogens!$A$2:$A$35,F287),TRUE,FALSE)</f>
        <v>1</v>
      </c>
      <c r="S287" t="b">
        <f t="shared" si="62"/>
        <v>1</v>
      </c>
      <c r="T287" t="b">
        <f t="shared" si="68"/>
        <v>0</v>
      </c>
      <c r="U287" s="3">
        <f t="shared" si="55"/>
        <v>0</v>
      </c>
      <c r="X287" s="3">
        <f t="shared" si="63"/>
        <v>0</v>
      </c>
      <c r="Y287" s="3">
        <v>0</v>
      </c>
      <c r="Z287" s="3">
        <f t="shared" si="64"/>
        <v>0</v>
      </c>
      <c r="AA287" s="3">
        <f t="shared" si="65"/>
        <v>0</v>
      </c>
      <c r="AB287" t="b">
        <f t="shared" si="66"/>
        <v>1</v>
      </c>
      <c r="AC287">
        <v>1</v>
      </c>
      <c r="AD287" t="str">
        <f>VLOOKUP(C287,'Feedstock source'!$A$1:$B$8,2,FALSE)</f>
        <v>reject</v>
      </c>
      <c r="AE287" t="e">
        <f>VLOOKUP($F287,'PAHs abbreviations'!$A$2:$B$17,2,FALSE)</f>
        <v>#N/A</v>
      </c>
    </row>
    <row r="288" spans="1:31">
      <c r="A288" t="s">
        <v>123</v>
      </c>
      <c r="B288" t="s">
        <v>123</v>
      </c>
      <c r="C288" t="s">
        <v>137</v>
      </c>
      <c r="D288">
        <v>600</v>
      </c>
      <c r="E288" s="1" t="s">
        <v>22</v>
      </c>
      <c r="F288" t="s">
        <v>82</v>
      </c>
      <c r="G288" s="1" t="s">
        <v>76</v>
      </c>
      <c r="H288" t="s">
        <v>99</v>
      </c>
      <c r="I288" s="3" t="str">
        <f t="shared" si="60"/>
        <v>&lt; 0.5</v>
      </c>
      <c r="J288" s="3">
        <v>0.5</v>
      </c>
      <c r="K288" t="str">
        <f t="shared" si="61"/>
        <v>pg/sample</v>
      </c>
      <c r="L288" s="3" t="s">
        <v>99</v>
      </c>
      <c r="O288" s="1" t="s">
        <v>172</v>
      </c>
      <c r="P288" s="1" t="s">
        <v>174</v>
      </c>
      <c r="Q288" s="1" t="s">
        <v>175</v>
      </c>
      <c r="R288" t="b">
        <f>IF(COUNTIF(carcinogens!$A$2:$A$35,F288),TRUE,FALSE)</f>
        <v>1</v>
      </c>
      <c r="S288" t="b">
        <f t="shared" si="62"/>
        <v>1</v>
      </c>
      <c r="T288" t="b">
        <f t="shared" si="68"/>
        <v>0</v>
      </c>
      <c r="U288" s="3">
        <f t="shared" si="55"/>
        <v>0</v>
      </c>
      <c r="X288" s="3">
        <f t="shared" si="63"/>
        <v>0</v>
      </c>
      <c r="Y288" s="3">
        <v>0</v>
      </c>
      <c r="Z288" s="3">
        <f t="shared" si="64"/>
        <v>0</v>
      </c>
      <c r="AA288" s="3">
        <f t="shared" si="65"/>
        <v>0</v>
      </c>
      <c r="AB288" t="b">
        <f t="shared" si="66"/>
        <v>1</v>
      </c>
      <c r="AC288">
        <v>1</v>
      </c>
      <c r="AD288" t="str">
        <f>VLOOKUP(C288,'Feedstock source'!$A$1:$B$8,2,FALSE)</f>
        <v>reject</v>
      </c>
      <c r="AE288" t="e">
        <f>VLOOKUP($F288,'PAHs abbreviations'!$A$2:$B$17,2,FALSE)</f>
        <v>#N/A</v>
      </c>
    </row>
    <row r="289" spans="1:31">
      <c r="A289" t="s">
        <v>123</v>
      </c>
      <c r="B289" t="s">
        <v>123</v>
      </c>
      <c r="C289" t="s">
        <v>137</v>
      </c>
      <c r="D289">
        <v>600</v>
      </c>
      <c r="E289" s="1" t="s">
        <v>22</v>
      </c>
      <c r="F289" t="s">
        <v>90</v>
      </c>
      <c r="G289" s="1" t="s">
        <v>76</v>
      </c>
      <c r="H289" t="s">
        <v>99</v>
      </c>
      <c r="I289" s="3" t="str">
        <f t="shared" si="60"/>
        <v>&lt; 0.5</v>
      </c>
      <c r="J289" s="3">
        <v>0.5</v>
      </c>
      <c r="K289" t="str">
        <f t="shared" si="61"/>
        <v>pg/sample</v>
      </c>
      <c r="L289" s="3" t="s">
        <v>99</v>
      </c>
      <c r="O289" s="1" t="s">
        <v>172</v>
      </c>
      <c r="P289" s="1" t="s">
        <v>174</v>
      </c>
      <c r="Q289" s="1" t="s">
        <v>175</v>
      </c>
      <c r="R289" t="b">
        <f>IF(COUNTIF(carcinogens!$A$2:$A$35,F289),TRUE,FALSE)</f>
        <v>1</v>
      </c>
      <c r="S289" t="b">
        <f t="shared" si="62"/>
        <v>1</v>
      </c>
      <c r="T289" t="b">
        <f t="shared" si="68"/>
        <v>0</v>
      </c>
      <c r="U289" s="3">
        <f t="shared" si="55"/>
        <v>0</v>
      </c>
      <c r="X289" s="3">
        <f t="shared" si="63"/>
        <v>0</v>
      </c>
      <c r="Y289" s="3">
        <v>0</v>
      </c>
      <c r="Z289" s="3">
        <f t="shared" si="64"/>
        <v>0</v>
      </c>
      <c r="AA289" s="3">
        <f t="shared" si="65"/>
        <v>0</v>
      </c>
      <c r="AB289" t="b">
        <f t="shared" si="66"/>
        <v>1</v>
      </c>
      <c r="AC289">
        <v>1</v>
      </c>
      <c r="AD289" t="str">
        <f>VLOOKUP(C289,'Feedstock source'!$A$1:$B$8,2,FALSE)</f>
        <v>reject</v>
      </c>
      <c r="AE289" t="e">
        <f>VLOOKUP($F289,'PAHs abbreviations'!$A$2:$B$17,2,FALSE)</f>
        <v>#N/A</v>
      </c>
    </row>
    <row r="290" spans="1:31">
      <c r="A290" t="s">
        <v>123</v>
      </c>
      <c r="B290" t="s">
        <v>123</v>
      </c>
      <c r="C290" t="s">
        <v>137</v>
      </c>
      <c r="D290">
        <v>600</v>
      </c>
      <c r="E290" s="1" t="s">
        <v>22</v>
      </c>
      <c r="F290" t="s">
        <v>79</v>
      </c>
      <c r="G290" s="1" t="s">
        <v>76</v>
      </c>
      <c r="H290" t="s">
        <v>99</v>
      </c>
      <c r="I290" s="3" t="str">
        <f t="shared" si="60"/>
        <v>&lt; 0.5</v>
      </c>
      <c r="J290" s="3">
        <v>0.5</v>
      </c>
      <c r="K290" t="str">
        <f t="shared" si="61"/>
        <v>pg/sample</v>
      </c>
      <c r="L290" s="3" t="s">
        <v>99</v>
      </c>
      <c r="O290" s="1" t="s">
        <v>172</v>
      </c>
      <c r="P290" s="1" t="s">
        <v>174</v>
      </c>
      <c r="Q290" s="1" t="s">
        <v>175</v>
      </c>
      <c r="R290" t="b">
        <f>IF(COUNTIF(carcinogens!$A$2:$A$35,F290),TRUE,FALSE)</f>
        <v>1</v>
      </c>
      <c r="S290" t="b">
        <f t="shared" si="62"/>
        <v>1</v>
      </c>
      <c r="T290" t="b">
        <f t="shared" si="68"/>
        <v>0</v>
      </c>
      <c r="U290" s="3">
        <f t="shared" si="55"/>
        <v>0</v>
      </c>
      <c r="X290" s="3">
        <f t="shared" si="63"/>
        <v>0</v>
      </c>
      <c r="Y290" s="3">
        <v>0</v>
      </c>
      <c r="Z290" s="3">
        <f t="shared" si="64"/>
        <v>0</v>
      </c>
      <c r="AA290" s="3">
        <f t="shared" si="65"/>
        <v>0</v>
      </c>
      <c r="AB290" t="b">
        <f t="shared" si="66"/>
        <v>1</v>
      </c>
      <c r="AC290">
        <v>1</v>
      </c>
      <c r="AD290" t="str">
        <f>VLOOKUP(C290,'Feedstock source'!$A$1:$B$8,2,FALSE)</f>
        <v>reject</v>
      </c>
      <c r="AE290" t="e">
        <f>VLOOKUP($F290,'PAHs abbreviations'!$A$2:$B$17,2,FALSE)</f>
        <v>#N/A</v>
      </c>
    </row>
    <row r="291" spans="1:31">
      <c r="A291" t="s">
        <v>123</v>
      </c>
      <c r="B291" t="s">
        <v>123</v>
      </c>
      <c r="C291" t="s">
        <v>137</v>
      </c>
      <c r="D291">
        <v>600</v>
      </c>
      <c r="E291" s="1" t="s">
        <v>22</v>
      </c>
      <c r="F291" t="s">
        <v>86</v>
      </c>
      <c r="G291" s="1" t="s">
        <v>76</v>
      </c>
      <c r="H291" t="s">
        <v>99</v>
      </c>
      <c r="I291" s="3" t="str">
        <f t="shared" si="60"/>
        <v>&lt; 0.5</v>
      </c>
      <c r="J291" s="3">
        <v>0.5</v>
      </c>
      <c r="K291" t="str">
        <f t="shared" si="61"/>
        <v>pg/sample</v>
      </c>
      <c r="L291" s="3" t="s">
        <v>99</v>
      </c>
      <c r="O291" s="1" t="s">
        <v>172</v>
      </c>
      <c r="P291" s="1" t="s">
        <v>174</v>
      </c>
      <c r="Q291" s="1" t="s">
        <v>175</v>
      </c>
      <c r="R291" t="b">
        <f>IF(COUNTIF(carcinogens!$A$2:$A$35,F291),TRUE,FALSE)</f>
        <v>1</v>
      </c>
      <c r="S291" t="b">
        <f t="shared" si="62"/>
        <v>1</v>
      </c>
      <c r="T291" t="b">
        <f t="shared" si="68"/>
        <v>0</v>
      </c>
      <c r="U291" s="3">
        <f t="shared" si="55"/>
        <v>0</v>
      </c>
      <c r="X291" s="3">
        <f t="shared" si="63"/>
        <v>0</v>
      </c>
      <c r="Y291" s="3">
        <v>0</v>
      </c>
      <c r="Z291" s="3">
        <f t="shared" si="64"/>
        <v>0</v>
      </c>
      <c r="AA291" s="3">
        <f t="shared" si="65"/>
        <v>0</v>
      </c>
      <c r="AB291" t="b">
        <f t="shared" si="66"/>
        <v>1</v>
      </c>
      <c r="AC291">
        <v>1</v>
      </c>
      <c r="AD291" t="str">
        <f>VLOOKUP(C291,'Feedstock source'!$A$1:$B$8,2,FALSE)</f>
        <v>reject</v>
      </c>
      <c r="AE291" t="e">
        <f>VLOOKUP($F291,'PAHs abbreviations'!$A$2:$B$17,2,FALSE)</f>
        <v>#N/A</v>
      </c>
    </row>
    <row r="292" spans="1:31">
      <c r="A292" t="s">
        <v>123</v>
      </c>
      <c r="B292" t="s">
        <v>123</v>
      </c>
      <c r="C292" t="s">
        <v>137</v>
      </c>
      <c r="D292">
        <v>600</v>
      </c>
      <c r="E292" s="1" t="s">
        <v>22</v>
      </c>
      <c r="F292" t="s">
        <v>91</v>
      </c>
      <c r="G292" s="1" t="s">
        <v>76</v>
      </c>
      <c r="H292" t="s">
        <v>99</v>
      </c>
      <c r="I292" s="3" t="str">
        <f t="shared" si="60"/>
        <v>&lt; 0.5</v>
      </c>
      <c r="J292" s="3">
        <v>0.5</v>
      </c>
      <c r="K292" t="str">
        <f t="shared" si="61"/>
        <v>pg/sample</v>
      </c>
      <c r="L292" s="3" t="s">
        <v>99</v>
      </c>
      <c r="O292" s="1" t="s">
        <v>172</v>
      </c>
      <c r="P292" s="1" t="s">
        <v>174</v>
      </c>
      <c r="Q292" s="1" t="s">
        <v>175</v>
      </c>
      <c r="R292" t="b">
        <f>IF(COUNTIF(carcinogens!$A$2:$A$35,F292),TRUE,FALSE)</f>
        <v>1</v>
      </c>
      <c r="S292" t="b">
        <f t="shared" si="62"/>
        <v>1</v>
      </c>
      <c r="T292" t="b">
        <f t="shared" si="68"/>
        <v>0</v>
      </c>
      <c r="U292" s="3">
        <f t="shared" si="55"/>
        <v>0</v>
      </c>
      <c r="X292" s="3">
        <f t="shared" si="63"/>
        <v>0</v>
      </c>
      <c r="Y292" s="3">
        <v>0</v>
      </c>
      <c r="Z292" s="3">
        <f t="shared" si="64"/>
        <v>0</v>
      </c>
      <c r="AA292" s="3">
        <f t="shared" si="65"/>
        <v>0</v>
      </c>
      <c r="AB292" t="b">
        <f t="shared" si="66"/>
        <v>1</v>
      </c>
      <c r="AC292">
        <v>1</v>
      </c>
      <c r="AD292" t="str">
        <f>VLOOKUP(C292,'Feedstock source'!$A$1:$B$8,2,FALSE)</f>
        <v>reject</v>
      </c>
      <c r="AE292" t="e">
        <f>VLOOKUP($F292,'PAHs abbreviations'!$A$2:$B$17,2,FALSE)</f>
        <v>#N/A</v>
      </c>
    </row>
    <row r="293" spans="1:31">
      <c r="A293" t="s">
        <v>123</v>
      </c>
      <c r="B293" t="s">
        <v>123</v>
      </c>
      <c r="C293" t="s">
        <v>137</v>
      </c>
      <c r="D293">
        <v>600</v>
      </c>
      <c r="E293" s="1" t="s">
        <v>22</v>
      </c>
      <c r="F293" t="s">
        <v>87</v>
      </c>
      <c r="G293" s="1" t="s">
        <v>76</v>
      </c>
      <c r="H293" t="s">
        <v>99</v>
      </c>
      <c r="I293" s="3" t="str">
        <f t="shared" si="60"/>
        <v>&lt; 0.5</v>
      </c>
      <c r="J293" s="3">
        <v>0.5</v>
      </c>
      <c r="K293" t="str">
        <f t="shared" si="61"/>
        <v>pg/sample</v>
      </c>
      <c r="L293" s="3" t="s">
        <v>99</v>
      </c>
      <c r="O293" s="1" t="s">
        <v>172</v>
      </c>
      <c r="P293" s="1" t="s">
        <v>174</v>
      </c>
      <c r="Q293" s="1" t="s">
        <v>175</v>
      </c>
      <c r="R293" t="b">
        <f>IF(COUNTIF(carcinogens!$A$2:$A$35,F293),TRUE,FALSE)</f>
        <v>1</v>
      </c>
      <c r="S293" t="b">
        <f t="shared" si="62"/>
        <v>1</v>
      </c>
      <c r="T293" t="b">
        <f t="shared" si="68"/>
        <v>0</v>
      </c>
      <c r="U293" s="3">
        <f t="shared" si="55"/>
        <v>0</v>
      </c>
      <c r="X293" s="3">
        <f t="shared" si="63"/>
        <v>0</v>
      </c>
      <c r="Y293" s="3">
        <v>0</v>
      </c>
      <c r="Z293" s="3">
        <f t="shared" si="64"/>
        <v>0</v>
      </c>
      <c r="AA293" s="3">
        <f t="shared" si="65"/>
        <v>0</v>
      </c>
      <c r="AB293" t="b">
        <f t="shared" si="66"/>
        <v>1</v>
      </c>
      <c r="AC293">
        <v>1</v>
      </c>
      <c r="AD293" t="str">
        <f>VLOOKUP(C293,'Feedstock source'!$A$1:$B$8,2,FALSE)</f>
        <v>reject</v>
      </c>
      <c r="AE293" t="e">
        <f>VLOOKUP($F293,'PAHs abbreviations'!$A$2:$B$17,2,FALSE)</f>
        <v>#N/A</v>
      </c>
    </row>
    <row r="294" spans="1:31">
      <c r="A294" t="s">
        <v>123</v>
      </c>
      <c r="B294" t="s">
        <v>123</v>
      </c>
      <c r="C294" t="s">
        <v>137</v>
      </c>
      <c r="D294">
        <v>600</v>
      </c>
      <c r="E294" s="1" t="s">
        <v>22</v>
      </c>
      <c r="F294" t="s">
        <v>77</v>
      </c>
      <c r="G294" s="1" t="s">
        <v>76</v>
      </c>
      <c r="H294" t="s">
        <v>99</v>
      </c>
      <c r="I294" s="3" t="str">
        <f t="shared" si="60"/>
        <v>&lt; 0.5</v>
      </c>
      <c r="J294" s="3">
        <v>0.5</v>
      </c>
      <c r="K294" t="str">
        <f t="shared" si="61"/>
        <v>pg/sample</v>
      </c>
      <c r="L294" s="3" t="s">
        <v>99</v>
      </c>
      <c r="O294" s="1" t="s">
        <v>172</v>
      </c>
      <c r="P294" s="1" t="s">
        <v>174</v>
      </c>
      <c r="Q294" s="1" t="s">
        <v>175</v>
      </c>
      <c r="R294" t="b">
        <f>IF(COUNTIF(carcinogens!$A$2:$A$35,F294),TRUE,FALSE)</f>
        <v>1</v>
      </c>
      <c r="S294" t="b">
        <f t="shared" si="62"/>
        <v>1</v>
      </c>
      <c r="T294" t="b">
        <f t="shared" si="68"/>
        <v>0</v>
      </c>
      <c r="U294" s="3">
        <f t="shared" si="55"/>
        <v>0</v>
      </c>
      <c r="X294" s="3">
        <f t="shared" si="63"/>
        <v>0</v>
      </c>
      <c r="Y294" s="3">
        <v>0</v>
      </c>
      <c r="Z294" s="3">
        <f t="shared" si="64"/>
        <v>0</v>
      </c>
      <c r="AA294" s="3">
        <f t="shared" si="65"/>
        <v>0</v>
      </c>
      <c r="AB294" t="b">
        <f t="shared" si="66"/>
        <v>1</v>
      </c>
      <c r="AC294">
        <v>1</v>
      </c>
      <c r="AD294" t="str">
        <f>VLOOKUP(C294,'Feedstock source'!$A$1:$B$8,2,FALSE)</f>
        <v>reject</v>
      </c>
      <c r="AE294" t="e">
        <f>VLOOKUP($F294,'PAHs abbreviations'!$A$2:$B$17,2,FALSE)</f>
        <v>#N/A</v>
      </c>
    </row>
    <row r="295" spans="1:31">
      <c r="A295" t="s">
        <v>123</v>
      </c>
      <c r="B295" t="s">
        <v>123</v>
      </c>
      <c r="C295" t="s">
        <v>137</v>
      </c>
      <c r="D295">
        <v>600</v>
      </c>
      <c r="E295" s="1" t="s">
        <v>22</v>
      </c>
      <c r="F295" t="s">
        <v>85</v>
      </c>
      <c r="G295" s="1" t="s">
        <v>76</v>
      </c>
      <c r="H295" t="s">
        <v>99</v>
      </c>
      <c r="I295" s="3" t="str">
        <f t="shared" si="60"/>
        <v>&lt; 0.5</v>
      </c>
      <c r="J295" s="3">
        <v>0.5</v>
      </c>
      <c r="K295" t="str">
        <f t="shared" si="61"/>
        <v>pg/sample</v>
      </c>
      <c r="L295" s="3" t="s">
        <v>99</v>
      </c>
      <c r="O295" s="1" t="s">
        <v>172</v>
      </c>
      <c r="P295" s="1" t="s">
        <v>174</v>
      </c>
      <c r="Q295" s="1" t="s">
        <v>175</v>
      </c>
      <c r="R295" t="b">
        <f>IF(COUNTIF(carcinogens!$A$2:$A$35,F295),TRUE,FALSE)</f>
        <v>1</v>
      </c>
      <c r="S295" t="b">
        <f t="shared" si="62"/>
        <v>1</v>
      </c>
      <c r="T295" t="b">
        <f t="shared" si="68"/>
        <v>0</v>
      </c>
      <c r="U295" s="3">
        <f t="shared" si="55"/>
        <v>0</v>
      </c>
      <c r="X295" s="3">
        <f t="shared" si="63"/>
        <v>0</v>
      </c>
      <c r="Y295" s="3">
        <v>0</v>
      </c>
      <c r="Z295" s="3">
        <f t="shared" si="64"/>
        <v>0</v>
      </c>
      <c r="AA295" s="3">
        <f t="shared" si="65"/>
        <v>0</v>
      </c>
      <c r="AB295" t="b">
        <f t="shared" si="66"/>
        <v>1</v>
      </c>
      <c r="AC295">
        <v>1</v>
      </c>
      <c r="AD295" t="str">
        <f>VLOOKUP(C295,'Feedstock source'!$A$1:$B$8,2,FALSE)</f>
        <v>reject</v>
      </c>
      <c r="AE295" t="e">
        <f>VLOOKUP($F295,'PAHs abbreviations'!$A$2:$B$17,2,FALSE)</f>
        <v>#N/A</v>
      </c>
    </row>
    <row r="296" spans="1:31">
      <c r="A296" t="s">
        <v>123</v>
      </c>
      <c r="B296" t="s">
        <v>123</v>
      </c>
      <c r="C296" t="s">
        <v>137</v>
      </c>
      <c r="D296">
        <v>600</v>
      </c>
      <c r="E296" s="1" t="s">
        <v>22</v>
      </c>
      <c r="F296" t="s">
        <v>84</v>
      </c>
      <c r="G296" s="1" t="s">
        <v>76</v>
      </c>
      <c r="H296" t="s">
        <v>149</v>
      </c>
      <c r="I296" s="3" t="str">
        <f t="shared" si="60"/>
        <v>&lt; 5.0</v>
      </c>
      <c r="J296" s="3">
        <v>5</v>
      </c>
      <c r="K296" t="str">
        <f t="shared" si="61"/>
        <v>pg/sample</v>
      </c>
      <c r="L296" s="3" t="s">
        <v>149</v>
      </c>
      <c r="O296" s="1" t="s">
        <v>172</v>
      </c>
      <c r="P296" s="1" t="s">
        <v>174</v>
      </c>
      <c r="Q296" s="1" t="s">
        <v>175</v>
      </c>
      <c r="R296" t="b">
        <f>IF(COUNTIF(carcinogens!$A$2:$A$35,F296),TRUE,FALSE)</f>
        <v>1</v>
      </c>
      <c r="S296" t="b">
        <f t="shared" si="62"/>
        <v>1</v>
      </c>
      <c r="T296" t="b">
        <f t="shared" si="68"/>
        <v>0</v>
      </c>
      <c r="U296" s="3">
        <f t="shared" si="55"/>
        <v>0</v>
      </c>
      <c r="X296" s="3">
        <f t="shared" si="63"/>
        <v>0</v>
      </c>
      <c r="Y296" s="3">
        <v>0</v>
      </c>
      <c r="Z296" s="3">
        <f t="shared" si="64"/>
        <v>0</v>
      </c>
      <c r="AA296" s="3">
        <f t="shared" si="65"/>
        <v>0</v>
      </c>
      <c r="AB296" t="b">
        <f t="shared" si="66"/>
        <v>1</v>
      </c>
      <c r="AC296">
        <v>1</v>
      </c>
      <c r="AD296" t="str">
        <f>VLOOKUP(C296,'Feedstock source'!$A$1:$B$8,2,FALSE)</f>
        <v>reject</v>
      </c>
      <c r="AE296" t="e">
        <f>VLOOKUP($F296,'PAHs abbreviations'!$A$2:$B$17,2,FALSE)</f>
        <v>#N/A</v>
      </c>
    </row>
    <row r="297" spans="1:31">
      <c r="A297" t="s">
        <v>123</v>
      </c>
      <c r="B297" t="s">
        <v>123</v>
      </c>
      <c r="C297" t="s">
        <v>137</v>
      </c>
      <c r="D297">
        <v>600</v>
      </c>
      <c r="E297" s="1" t="s">
        <v>22</v>
      </c>
      <c r="F297" t="s">
        <v>94</v>
      </c>
      <c r="G297" s="1" t="s">
        <v>76</v>
      </c>
      <c r="H297" t="s">
        <v>149</v>
      </c>
      <c r="I297" s="3" t="str">
        <f t="shared" si="60"/>
        <v>&lt; 5.0</v>
      </c>
      <c r="J297" s="3">
        <v>5</v>
      </c>
      <c r="K297" t="str">
        <f t="shared" si="61"/>
        <v>pg/sample</v>
      </c>
      <c r="L297" s="3" t="s">
        <v>149</v>
      </c>
      <c r="O297" s="1" t="s">
        <v>172</v>
      </c>
      <c r="P297" s="1" t="s">
        <v>174</v>
      </c>
      <c r="Q297" s="1" t="s">
        <v>175</v>
      </c>
      <c r="R297" t="b">
        <f>IF(COUNTIF(carcinogens!$A$2:$A$35,F297),TRUE,FALSE)</f>
        <v>1</v>
      </c>
      <c r="S297" t="b">
        <f t="shared" si="62"/>
        <v>1</v>
      </c>
      <c r="T297" t="b">
        <f t="shared" si="68"/>
        <v>0</v>
      </c>
      <c r="U297" s="3">
        <f t="shared" si="55"/>
        <v>0</v>
      </c>
      <c r="X297" s="3">
        <f t="shared" si="63"/>
        <v>0</v>
      </c>
      <c r="Y297" s="3">
        <v>0</v>
      </c>
      <c r="Z297" s="3">
        <f t="shared" si="64"/>
        <v>0</v>
      </c>
      <c r="AA297" s="3">
        <f t="shared" si="65"/>
        <v>0</v>
      </c>
      <c r="AB297" t="b">
        <f t="shared" si="66"/>
        <v>1</v>
      </c>
      <c r="AC297">
        <v>1</v>
      </c>
      <c r="AD297" t="str">
        <f>VLOOKUP(C297,'Feedstock source'!$A$1:$B$8,2,FALSE)</f>
        <v>reject</v>
      </c>
      <c r="AE297" t="e">
        <f>VLOOKUP($F297,'PAHs abbreviations'!$A$2:$B$17,2,FALSE)</f>
        <v>#N/A</v>
      </c>
    </row>
    <row r="298" spans="1:31">
      <c r="A298" t="s">
        <v>124</v>
      </c>
      <c r="B298" t="s">
        <v>124</v>
      </c>
      <c r="C298" t="s">
        <v>137</v>
      </c>
      <c r="D298">
        <v>800</v>
      </c>
      <c r="E298" s="1" t="s">
        <v>22</v>
      </c>
      <c r="F298" t="s">
        <v>83</v>
      </c>
      <c r="G298" s="1" t="s">
        <v>76</v>
      </c>
      <c r="H298" t="s">
        <v>148</v>
      </c>
      <c r="I298" s="3" t="str">
        <f t="shared" si="60"/>
        <v>&lt; 2.5</v>
      </c>
      <c r="J298" s="3" t="str">
        <f t="shared" ref="J298:J361" si="69">I298</f>
        <v>&lt; 2.5</v>
      </c>
      <c r="K298" t="str">
        <f t="shared" si="61"/>
        <v>pg/sample</v>
      </c>
      <c r="L298" s="3" t="s">
        <v>148</v>
      </c>
      <c r="O298" s="1" t="s">
        <v>172</v>
      </c>
      <c r="P298" s="1" t="s">
        <v>174</v>
      </c>
      <c r="Q298" s="1" t="s">
        <v>175</v>
      </c>
      <c r="R298" t="b">
        <f>IF(COUNTIF(carcinogens!$A$2:$A$35,F298),TRUE,FALSE)</f>
        <v>1</v>
      </c>
      <c r="S298" t="b">
        <f t="shared" si="62"/>
        <v>1</v>
      </c>
      <c r="T298" t="b">
        <f t="shared" ref="T298:T361" si="70">IF(ISNUMBER(I298),FALSE,TRUE)</f>
        <v>1</v>
      </c>
      <c r="U298" s="3">
        <f t="shared" si="55"/>
        <v>0</v>
      </c>
      <c r="X298" s="3">
        <f t="shared" si="63"/>
        <v>0</v>
      </c>
      <c r="Y298" s="3">
        <v>0</v>
      </c>
      <c r="Z298" s="3">
        <f t="shared" si="64"/>
        <v>0</v>
      </c>
      <c r="AA298" s="3">
        <f t="shared" si="65"/>
        <v>0</v>
      </c>
      <c r="AB298" t="b">
        <f t="shared" si="66"/>
        <v>1</v>
      </c>
      <c r="AC298">
        <v>1</v>
      </c>
      <c r="AD298" t="str">
        <f>VLOOKUP(C298,'Feedstock source'!$A$1:$B$8,2,FALSE)</f>
        <v>reject</v>
      </c>
      <c r="AE298" t="e">
        <f>VLOOKUP($F298,'PAHs abbreviations'!$A$2:$B$17,2,FALSE)</f>
        <v>#N/A</v>
      </c>
    </row>
    <row r="299" spans="1:31">
      <c r="A299" t="s">
        <v>124</v>
      </c>
      <c r="B299" t="s">
        <v>124</v>
      </c>
      <c r="C299" t="s">
        <v>137</v>
      </c>
      <c r="D299">
        <v>800</v>
      </c>
      <c r="E299" s="1" t="s">
        <v>22</v>
      </c>
      <c r="F299" t="s">
        <v>92</v>
      </c>
      <c r="G299" s="1" t="s">
        <v>76</v>
      </c>
      <c r="H299">
        <v>4.8</v>
      </c>
      <c r="I299" s="3">
        <f t="shared" si="60"/>
        <v>9.6</v>
      </c>
      <c r="J299" s="3">
        <f t="shared" si="69"/>
        <v>9.6</v>
      </c>
      <c r="K299" t="str">
        <f t="shared" si="61"/>
        <v>pg/sample</v>
      </c>
      <c r="L299" s="3" t="s">
        <v>150</v>
      </c>
      <c r="O299" s="1" t="s">
        <v>172</v>
      </c>
      <c r="P299" s="1" t="s">
        <v>174</v>
      </c>
      <c r="Q299" s="1" t="s">
        <v>175</v>
      </c>
      <c r="R299" t="b">
        <f>IF(COUNTIF(carcinogens!$A$2:$A$35,F299),TRUE,FALSE)</f>
        <v>1</v>
      </c>
      <c r="S299" t="b">
        <f t="shared" si="62"/>
        <v>0</v>
      </c>
      <c r="T299" t="b">
        <f t="shared" si="70"/>
        <v>0</v>
      </c>
      <c r="U299" s="3">
        <f t="shared" si="55"/>
        <v>0</v>
      </c>
      <c r="X299" s="3">
        <f t="shared" si="63"/>
        <v>0</v>
      </c>
      <c r="Y299" s="3">
        <v>0</v>
      </c>
      <c r="Z299" s="3">
        <f t="shared" si="64"/>
        <v>9.6</v>
      </c>
      <c r="AA299" s="3">
        <f t="shared" si="65"/>
        <v>9.5999999999999992E-3</v>
      </c>
      <c r="AB299" t="b">
        <f t="shared" si="66"/>
        <v>1</v>
      </c>
      <c r="AC299">
        <v>1</v>
      </c>
      <c r="AD299" t="str">
        <f>VLOOKUP(C299,'Feedstock source'!$A$1:$B$8,2,FALSE)</f>
        <v>reject</v>
      </c>
      <c r="AE299" t="e">
        <f>VLOOKUP($F299,'PAHs abbreviations'!$A$2:$B$17,2,FALSE)</f>
        <v>#N/A</v>
      </c>
    </row>
    <row r="300" spans="1:31">
      <c r="A300" t="s">
        <v>124</v>
      </c>
      <c r="B300" t="s">
        <v>124</v>
      </c>
      <c r="C300" t="s">
        <v>137</v>
      </c>
      <c r="D300">
        <v>800</v>
      </c>
      <c r="E300" s="1" t="s">
        <v>22</v>
      </c>
      <c r="F300" t="s">
        <v>93</v>
      </c>
      <c r="G300" s="1" t="s">
        <v>76</v>
      </c>
      <c r="H300" t="s">
        <v>150</v>
      </c>
      <c r="I300" s="3" t="str">
        <f t="shared" si="60"/>
        <v>&lt; 1.5</v>
      </c>
      <c r="J300" s="3" t="str">
        <f t="shared" si="69"/>
        <v>&lt; 1.5</v>
      </c>
      <c r="K300" t="str">
        <f t="shared" si="61"/>
        <v>pg/sample</v>
      </c>
      <c r="L300" s="3" t="s">
        <v>150</v>
      </c>
      <c r="O300" s="1" t="s">
        <v>172</v>
      </c>
      <c r="P300" s="1" t="s">
        <v>174</v>
      </c>
      <c r="Q300" s="1" t="s">
        <v>175</v>
      </c>
      <c r="R300" t="b">
        <f>IF(COUNTIF(carcinogens!$A$2:$A$35,F300),TRUE,FALSE)</f>
        <v>1</v>
      </c>
      <c r="S300" t="b">
        <f t="shared" si="62"/>
        <v>1</v>
      </c>
      <c r="T300" t="b">
        <f t="shared" si="70"/>
        <v>1</v>
      </c>
      <c r="U300" s="3">
        <f t="shared" si="55"/>
        <v>0</v>
      </c>
      <c r="X300" s="3">
        <f t="shared" si="63"/>
        <v>0</v>
      </c>
      <c r="Y300" s="3">
        <v>0</v>
      </c>
      <c r="Z300" s="3">
        <f t="shared" si="64"/>
        <v>0</v>
      </c>
      <c r="AA300" s="3">
        <f t="shared" si="65"/>
        <v>0</v>
      </c>
      <c r="AB300" t="b">
        <f t="shared" si="66"/>
        <v>1</v>
      </c>
      <c r="AC300">
        <v>1</v>
      </c>
      <c r="AD300" t="str">
        <f>VLOOKUP(C300,'Feedstock source'!$A$1:$B$8,2,FALSE)</f>
        <v>reject</v>
      </c>
      <c r="AE300" t="e">
        <f>VLOOKUP($F300,'PAHs abbreviations'!$A$2:$B$17,2,FALSE)</f>
        <v>#N/A</v>
      </c>
    </row>
    <row r="301" spans="1:31">
      <c r="A301" t="s">
        <v>124</v>
      </c>
      <c r="B301" t="s">
        <v>124</v>
      </c>
      <c r="C301" t="s">
        <v>137</v>
      </c>
      <c r="D301">
        <v>800</v>
      </c>
      <c r="E301" s="1" t="s">
        <v>22</v>
      </c>
      <c r="F301" t="s">
        <v>80</v>
      </c>
      <c r="G301" s="1" t="s">
        <v>76</v>
      </c>
      <c r="H301" t="s">
        <v>99</v>
      </c>
      <c r="I301" s="3" t="str">
        <f t="shared" si="60"/>
        <v>&lt; 0.5</v>
      </c>
      <c r="J301" s="3" t="str">
        <f t="shared" si="69"/>
        <v>&lt; 0.5</v>
      </c>
      <c r="K301" t="str">
        <f t="shared" si="61"/>
        <v>pg/sample</v>
      </c>
      <c r="L301" s="3" t="s">
        <v>99</v>
      </c>
      <c r="O301" s="1" t="s">
        <v>172</v>
      </c>
      <c r="P301" s="1" t="s">
        <v>174</v>
      </c>
      <c r="Q301" s="1" t="s">
        <v>175</v>
      </c>
      <c r="R301" t="b">
        <f>IF(COUNTIF(carcinogens!$A$2:$A$35,F301),TRUE,FALSE)</f>
        <v>1</v>
      </c>
      <c r="S301" t="b">
        <f t="shared" si="62"/>
        <v>1</v>
      </c>
      <c r="T301" t="b">
        <f t="shared" si="70"/>
        <v>1</v>
      </c>
      <c r="U301" s="3">
        <f t="shared" si="55"/>
        <v>0</v>
      </c>
      <c r="X301" s="3">
        <f t="shared" si="63"/>
        <v>0</v>
      </c>
      <c r="Y301" s="3">
        <v>0</v>
      </c>
      <c r="Z301" s="3">
        <f t="shared" si="64"/>
        <v>0</v>
      </c>
      <c r="AA301" s="3">
        <f t="shared" si="65"/>
        <v>0</v>
      </c>
      <c r="AB301" t="b">
        <f t="shared" si="66"/>
        <v>1</v>
      </c>
      <c r="AC301">
        <v>1</v>
      </c>
      <c r="AD301" t="str">
        <f>VLOOKUP(C301,'Feedstock source'!$A$1:$B$8,2,FALSE)</f>
        <v>reject</v>
      </c>
      <c r="AE301" t="e">
        <f>VLOOKUP($F301,'PAHs abbreviations'!$A$2:$B$17,2,FALSE)</f>
        <v>#N/A</v>
      </c>
    </row>
    <row r="302" spans="1:31">
      <c r="A302" t="s">
        <v>124</v>
      </c>
      <c r="B302" t="s">
        <v>124</v>
      </c>
      <c r="C302" t="s">
        <v>137</v>
      </c>
      <c r="D302">
        <v>800</v>
      </c>
      <c r="E302" s="1" t="s">
        <v>22</v>
      </c>
      <c r="F302" t="s">
        <v>88</v>
      </c>
      <c r="G302" s="1" t="s">
        <v>76</v>
      </c>
      <c r="H302">
        <v>1.4</v>
      </c>
      <c r="I302" s="3">
        <f t="shared" si="60"/>
        <v>2.8</v>
      </c>
      <c r="J302" s="3">
        <f t="shared" si="69"/>
        <v>2.8</v>
      </c>
      <c r="K302" t="str">
        <f t="shared" si="61"/>
        <v>pg/sample</v>
      </c>
      <c r="L302" s="3" t="s">
        <v>99</v>
      </c>
      <c r="O302" s="1" t="s">
        <v>172</v>
      </c>
      <c r="P302" s="1" t="s">
        <v>174</v>
      </c>
      <c r="Q302" s="1" t="s">
        <v>175</v>
      </c>
      <c r="R302" t="b">
        <f>IF(COUNTIF(carcinogens!$A$2:$A$35,F302),TRUE,FALSE)</f>
        <v>1</v>
      </c>
      <c r="S302" t="b">
        <f t="shared" si="62"/>
        <v>0</v>
      </c>
      <c r="T302" t="b">
        <f t="shared" si="70"/>
        <v>0</v>
      </c>
      <c r="U302" s="3">
        <f t="shared" si="55"/>
        <v>0</v>
      </c>
      <c r="X302" s="3">
        <f t="shared" si="63"/>
        <v>0</v>
      </c>
      <c r="Y302" s="3">
        <v>0</v>
      </c>
      <c r="Z302" s="3">
        <f t="shared" si="64"/>
        <v>2.8</v>
      </c>
      <c r="AA302" s="3">
        <f t="shared" si="65"/>
        <v>2.8E-3</v>
      </c>
      <c r="AB302" t="b">
        <f t="shared" si="66"/>
        <v>1</v>
      </c>
      <c r="AC302">
        <v>1</v>
      </c>
      <c r="AD302" t="str">
        <f>VLOOKUP(C302,'Feedstock source'!$A$1:$B$8,2,FALSE)</f>
        <v>reject</v>
      </c>
      <c r="AE302" t="e">
        <f>VLOOKUP($F302,'PAHs abbreviations'!$A$2:$B$17,2,FALSE)</f>
        <v>#N/A</v>
      </c>
    </row>
    <row r="303" spans="1:31">
      <c r="A303" t="s">
        <v>124</v>
      </c>
      <c r="B303" t="s">
        <v>124</v>
      </c>
      <c r="C303" t="s">
        <v>137</v>
      </c>
      <c r="D303">
        <v>800</v>
      </c>
      <c r="E303" s="1" t="s">
        <v>22</v>
      </c>
      <c r="F303" t="s">
        <v>81</v>
      </c>
      <c r="G303" s="1" t="s">
        <v>76</v>
      </c>
      <c r="H303" t="s">
        <v>99</v>
      </c>
      <c r="I303" s="3" t="str">
        <f t="shared" si="60"/>
        <v>&lt; 0.5</v>
      </c>
      <c r="J303" s="3" t="str">
        <f t="shared" si="69"/>
        <v>&lt; 0.5</v>
      </c>
      <c r="K303" t="str">
        <f t="shared" si="61"/>
        <v>pg/sample</v>
      </c>
      <c r="L303" s="3" t="s">
        <v>99</v>
      </c>
      <c r="O303" s="1" t="s">
        <v>172</v>
      </c>
      <c r="P303" s="1" t="s">
        <v>174</v>
      </c>
      <c r="Q303" s="1" t="s">
        <v>175</v>
      </c>
      <c r="R303" t="b">
        <f>IF(COUNTIF(carcinogens!$A$2:$A$35,F303),TRUE,FALSE)</f>
        <v>1</v>
      </c>
      <c r="S303" t="b">
        <f t="shared" si="62"/>
        <v>1</v>
      </c>
      <c r="T303" t="b">
        <f t="shared" si="70"/>
        <v>1</v>
      </c>
      <c r="U303" s="3">
        <f t="shared" si="55"/>
        <v>0</v>
      </c>
      <c r="X303" s="3">
        <f t="shared" si="63"/>
        <v>0</v>
      </c>
      <c r="Y303" s="3">
        <v>0</v>
      </c>
      <c r="Z303" s="3">
        <f t="shared" si="64"/>
        <v>0</v>
      </c>
      <c r="AA303" s="3">
        <f t="shared" si="65"/>
        <v>0</v>
      </c>
      <c r="AB303" t="b">
        <f t="shared" si="66"/>
        <v>1</v>
      </c>
      <c r="AC303">
        <v>1</v>
      </c>
      <c r="AD303" t="str">
        <f>VLOOKUP(C303,'Feedstock source'!$A$1:$B$8,2,FALSE)</f>
        <v>reject</v>
      </c>
      <c r="AE303" t="e">
        <f>VLOOKUP($F303,'PAHs abbreviations'!$A$2:$B$17,2,FALSE)</f>
        <v>#N/A</v>
      </c>
    </row>
    <row r="304" spans="1:31">
      <c r="A304" t="s">
        <v>124</v>
      </c>
      <c r="B304" t="s">
        <v>124</v>
      </c>
      <c r="C304" t="s">
        <v>137</v>
      </c>
      <c r="D304">
        <v>800</v>
      </c>
      <c r="E304" s="1" t="s">
        <v>22</v>
      </c>
      <c r="F304" t="s">
        <v>89</v>
      </c>
      <c r="G304" s="1" t="s">
        <v>76</v>
      </c>
      <c r="H304">
        <v>1.6</v>
      </c>
      <c r="I304" s="3">
        <f t="shared" si="60"/>
        <v>3.2</v>
      </c>
      <c r="J304" s="3">
        <f t="shared" si="69"/>
        <v>3.2</v>
      </c>
      <c r="K304" t="str">
        <f t="shared" si="61"/>
        <v>pg/sample</v>
      </c>
      <c r="L304" s="3" t="s">
        <v>99</v>
      </c>
      <c r="O304" s="1" t="s">
        <v>172</v>
      </c>
      <c r="P304" s="1" t="s">
        <v>174</v>
      </c>
      <c r="Q304" s="1" t="s">
        <v>175</v>
      </c>
      <c r="R304" t="b">
        <f>IF(COUNTIF(carcinogens!$A$2:$A$35,F304),TRUE,FALSE)</f>
        <v>1</v>
      </c>
      <c r="S304" t="b">
        <f t="shared" si="62"/>
        <v>0</v>
      </c>
      <c r="T304" t="b">
        <f t="shared" si="70"/>
        <v>0</v>
      </c>
      <c r="U304" s="3">
        <f t="shared" si="55"/>
        <v>0</v>
      </c>
      <c r="X304" s="3">
        <f t="shared" si="63"/>
        <v>0</v>
      </c>
      <c r="Y304" s="3">
        <v>0</v>
      </c>
      <c r="Z304" s="3">
        <f t="shared" si="64"/>
        <v>3.2</v>
      </c>
      <c r="AA304" s="3">
        <f t="shared" si="65"/>
        <v>3.2000000000000002E-3</v>
      </c>
      <c r="AB304" t="b">
        <f t="shared" si="66"/>
        <v>1</v>
      </c>
      <c r="AC304">
        <v>1</v>
      </c>
      <c r="AD304" t="str">
        <f>VLOOKUP(C304,'Feedstock source'!$A$1:$B$8,2,FALSE)</f>
        <v>reject</v>
      </c>
      <c r="AE304" t="e">
        <f>VLOOKUP($F304,'PAHs abbreviations'!$A$2:$B$17,2,FALSE)</f>
        <v>#N/A</v>
      </c>
    </row>
    <row r="305" spans="1:31">
      <c r="A305" t="s">
        <v>124</v>
      </c>
      <c r="B305" t="s">
        <v>124</v>
      </c>
      <c r="C305" t="s">
        <v>137</v>
      </c>
      <c r="D305">
        <v>800</v>
      </c>
      <c r="E305" s="1" t="s">
        <v>22</v>
      </c>
      <c r="F305" t="s">
        <v>82</v>
      </c>
      <c r="G305" s="1" t="s">
        <v>76</v>
      </c>
      <c r="H305" t="s">
        <v>99</v>
      </c>
      <c r="I305" s="3" t="str">
        <f t="shared" si="60"/>
        <v>&lt; 0.5</v>
      </c>
      <c r="J305" s="3" t="str">
        <f t="shared" si="69"/>
        <v>&lt; 0.5</v>
      </c>
      <c r="K305" t="str">
        <f t="shared" si="61"/>
        <v>pg/sample</v>
      </c>
      <c r="L305" s="3" t="s">
        <v>99</v>
      </c>
      <c r="O305" s="1" t="s">
        <v>172</v>
      </c>
      <c r="P305" s="1" t="s">
        <v>174</v>
      </c>
      <c r="Q305" s="1" t="s">
        <v>175</v>
      </c>
      <c r="R305" t="b">
        <f>IF(COUNTIF(carcinogens!$A$2:$A$35,F305),TRUE,FALSE)</f>
        <v>1</v>
      </c>
      <c r="S305" t="b">
        <f t="shared" si="62"/>
        <v>1</v>
      </c>
      <c r="T305" t="b">
        <f t="shared" si="70"/>
        <v>1</v>
      </c>
      <c r="U305" s="3">
        <f t="shared" si="55"/>
        <v>0</v>
      </c>
      <c r="X305" s="3">
        <f t="shared" si="63"/>
        <v>0</v>
      </c>
      <c r="Y305" s="3">
        <v>0</v>
      </c>
      <c r="Z305" s="3">
        <f t="shared" si="64"/>
        <v>0</v>
      </c>
      <c r="AA305" s="3">
        <f t="shared" si="65"/>
        <v>0</v>
      </c>
      <c r="AB305" t="b">
        <f t="shared" si="66"/>
        <v>1</v>
      </c>
      <c r="AC305">
        <v>1</v>
      </c>
      <c r="AD305" t="str">
        <f>VLOOKUP(C305,'Feedstock source'!$A$1:$B$8,2,FALSE)</f>
        <v>reject</v>
      </c>
      <c r="AE305" t="e">
        <f>VLOOKUP($F305,'PAHs abbreviations'!$A$2:$B$17,2,FALSE)</f>
        <v>#N/A</v>
      </c>
    </row>
    <row r="306" spans="1:31">
      <c r="A306" t="s">
        <v>124</v>
      </c>
      <c r="B306" t="s">
        <v>124</v>
      </c>
      <c r="C306" t="s">
        <v>137</v>
      </c>
      <c r="D306">
        <v>800</v>
      </c>
      <c r="E306" s="1" t="s">
        <v>22</v>
      </c>
      <c r="F306" t="s">
        <v>90</v>
      </c>
      <c r="G306" s="1" t="s">
        <v>76</v>
      </c>
      <c r="H306" t="s">
        <v>99</v>
      </c>
      <c r="I306" s="3" t="str">
        <f t="shared" si="60"/>
        <v>&lt; 0.5</v>
      </c>
      <c r="J306" s="3" t="str">
        <f t="shared" si="69"/>
        <v>&lt; 0.5</v>
      </c>
      <c r="K306" t="str">
        <f t="shared" si="61"/>
        <v>pg/sample</v>
      </c>
      <c r="L306" s="3" t="s">
        <v>99</v>
      </c>
      <c r="O306" s="1" t="s">
        <v>172</v>
      </c>
      <c r="P306" s="1" t="s">
        <v>174</v>
      </c>
      <c r="Q306" s="1" t="s">
        <v>175</v>
      </c>
      <c r="R306" t="b">
        <f>IF(COUNTIF(carcinogens!$A$2:$A$35,F306),TRUE,FALSE)</f>
        <v>1</v>
      </c>
      <c r="S306" t="b">
        <f t="shared" si="62"/>
        <v>1</v>
      </c>
      <c r="T306" t="b">
        <f t="shared" si="70"/>
        <v>1</v>
      </c>
      <c r="U306" s="3">
        <f t="shared" ref="U306:U369" si="71">IF(ISNUMBER(L306),L306,0)</f>
        <v>0</v>
      </c>
      <c r="X306" s="3">
        <f t="shared" si="63"/>
        <v>0</v>
      </c>
      <c r="Y306" s="3">
        <v>0</v>
      </c>
      <c r="Z306" s="3">
        <f t="shared" si="64"/>
        <v>0</v>
      </c>
      <c r="AA306" s="3">
        <f t="shared" si="65"/>
        <v>0</v>
      </c>
      <c r="AB306" t="b">
        <f t="shared" si="66"/>
        <v>1</v>
      </c>
      <c r="AC306">
        <v>1</v>
      </c>
      <c r="AD306" t="str">
        <f>VLOOKUP(C306,'Feedstock source'!$A$1:$B$8,2,FALSE)</f>
        <v>reject</v>
      </c>
      <c r="AE306" t="e">
        <f>VLOOKUP($F306,'PAHs abbreviations'!$A$2:$B$17,2,FALSE)</f>
        <v>#N/A</v>
      </c>
    </row>
    <row r="307" spans="1:31">
      <c r="A307" t="s">
        <v>124</v>
      </c>
      <c r="B307" t="s">
        <v>124</v>
      </c>
      <c r="C307" t="s">
        <v>137</v>
      </c>
      <c r="D307">
        <v>800</v>
      </c>
      <c r="E307" s="1" t="s">
        <v>22</v>
      </c>
      <c r="F307" t="s">
        <v>79</v>
      </c>
      <c r="G307" s="1" t="s">
        <v>76</v>
      </c>
      <c r="H307" t="s">
        <v>99</v>
      </c>
      <c r="I307" s="3" t="str">
        <f t="shared" si="60"/>
        <v>&lt; 0.5</v>
      </c>
      <c r="J307" s="3" t="str">
        <f t="shared" si="69"/>
        <v>&lt; 0.5</v>
      </c>
      <c r="K307" t="str">
        <f t="shared" si="61"/>
        <v>pg/sample</v>
      </c>
      <c r="L307" s="3" t="s">
        <v>99</v>
      </c>
      <c r="O307" s="1" t="s">
        <v>172</v>
      </c>
      <c r="P307" s="1" t="s">
        <v>174</v>
      </c>
      <c r="Q307" s="1" t="s">
        <v>175</v>
      </c>
      <c r="R307" t="b">
        <f>IF(COUNTIF(carcinogens!$A$2:$A$35,F307),TRUE,FALSE)</f>
        <v>1</v>
      </c>
      <c r="S307" t="b">
        <f t="shared" si="62"/>
        <v>1</v>
      </c>
      <c r="T307" t="b">
        <f t="shared" si="70"/>
        <v>1</v>
      </c>
      <c r="U307" s="3">
        <f t="shared" si="71"/>
        <v>0</v>
      </c>
      <c r="X307" s="3">
        <f t="shared" si="63"/>
        <v>0</v>
      </c>
      <c r="Y307" s="3">
        <v>0</v>
      </c>
      <c r="Z307" s="3">
        <f t="shared" si="64"/>
        <v>0</v>
      </c>
      <c r="AA307" s="3">
        <f t="shared" si="65"/>
        <v>0</v>
      </c>
      <c r="AB307" t="b">
        <f t="shared" si="66"/>
        <v>1</v>
      </c>
      <c r="AC307">
        <v>1</v>
      </c>
      <c r="AD307" t="str">
        <f>VLOOKUP(C307,'Feedstock source'!$A$1:$B$8,2,FALSE)</f>
        <v>reject</v>
      </c>
      <c r="AE307" t="e">
        <f>VLOOKUP($F307,'PAHs abbreviations'!$A$2:$B$17,2,FALSE)</f>
        <v>#N/A</v>
      </c>
    </row>
    <row r="308" spans="1:31">
      <c r="A308" t="s">
        <v>124</v>
      </c>
      <c r="B308" t="s">
        <v>124</v>
      </c>
      <c r="C308" t="s">
        <v>137</v>
      </c>
      <c r="D308">
        <v>800</v>
      </c>
      <c r="E308" s="1" t="s">
        <v>22</v>
      </c>
      <c r="F308" t="s">
        <v>86</v>
      </c>
      <c r="G308" s="1" t="s">
        <v>76</v>
      </c>
      <c r="H308">
        <v>1.2</v>
      </c>
      <c r="I308" s="3">
        <f t="shared" si="60"/>
        <v>2.4</v>
      </c>
      <c r="J308" s="3">
        <f t="shared" si="69"/>
        <v>2.4</v>
      </c>
      <c r="K308" t="str">
        <f t="shared" si="61"/>
        <v>pg/sample</v>
      </c>
      <c r="L308" s="3" t="s">
        <v>99</v>
      </c>
      <c r="O308" s="1" t="s">
        <v>172</v>
      </c>
      <c r="P308" s="1" t="s">
        <v>174</v>
      </c>
      <c r="Q308" s="1" t="s">
        <v>175</v>
      </c>
      <c r="R308" t="b">
        <f>IF(COUNTIF(carcinogens!$A$2:$A$35,F308),TRUE,FALSE)</f>
        <v>1</v>
      </c>
      <c r="S308" t="b">
        <f t="shared" si="62"/>
        <v>0</v>
      </c>
      <c r="T308" t="b">
        <f t="shared" si="70"/>
        <v>0</v>
      </c>
      <c r="U308" s="3">
        <f t="shared" si="71"/>
        <v>0</v>
      </c>
      <c r="X308" s="3">
        <f t="shared" si="63"/>
        <v>0</v>
      </c>
      <c r="Y308" s="3">
        <v>0</v>
      </c>
      <c r="Z308" s="3">
        <f t="shared" si="64"/>
        <v>2.4</v>
      </c>
      <c r="AA308" s="3">
        <f t="shared" si="65"/>
        <v>2.3999999999999998E-3</v>
      </c>
      <c r="AB308" t="b">
        <f t="shared" si="66"/>
        <v>1</v>
      </c>
      <c r="AC308">
        <v>1</v>
      </c>
      <c r="AD308" t="str">
        <f>VLOOKUP(C308,'Feedstock source'!$A$1:$B$8,2,FALSE)</f>
        <v>reject</v>
      </c>
      <c r="AE308" t="e">
        <f>VLOOKUP($F308,'PAHs abbreviations'!$A$2:$B$17,2,FALSE)</f>
        <v>#N/A</v>
      </c>
    </row>
    <row r="309" spans="1:31">
      <c r="A309" t="s">
        <v>124</v>
      </c>
      <c r="B309" t="s">
        <v>124</v>
      </c>
      <c r="C309" t="s">
        <v>137</v>
      </c>
      <c r="D309">
        <v>800</v>
      </c>
      <c r="E309" s="1" t="s">
        <v>22</v>
      </c>
      <c r="F309" t="s">
        <v>91</v>
      </c>
      <c r="G309" s="1" t="s">
        <v>76</v>
      </c>
      <c r="H309" t="s">
        <v>99</v>
      </c>
      <c r="I309" s="3" t="str">
        <f t="shared" si="60"/>
        <v>&lt; 0.5</v>
      </c>
      <c r="J309" s="3" t="str">
        <f t="shared" si="69"/>
        <v>&lt; 0.5</v>
      </c>
      <c r="K309" t="str">
        <f t="shared" si="61"/>
        <v>pg/sample</v>
      </c>
      <c r="L309" s="3" t="s">
        <v>99</v>
      </c>
      <c r="O309" s="1" t="s">
        <v>172</v>
      </c>
      <c r="P309" s="1" t="s">
        <v>174</v>
      </c>
      <c r="Q309" s="1" t="s">
        <v>175</v>
      </c>
      <c r="R309" t="b">
        <f>IF(COUNTIF(carcinogens!$A$2:$A$35,F309),TRUE,FALSE)</f>
        <v>1</v>
      </c>
      <c r="S309" t="b">
        <f t="shared" si="62"/>
        <v>1</v>
      </c>
      <c r="T309" t="b">
        <f t="shared" si="70"/>
        <v>1</v>
      </c>
      <c r="U309" s="3">
        <f t="shared" si="71"/>
        <v>0</v>
      </c>
      <c r="X309" s="3">
        <f t="shared" si="63"/>
        <v>0</v>
      </c>
      <c r="Y309" s="3">
        <v>0</v>
      </c>
      <c r="Z309" s="3">
        <f t="shared" si="64"/>
        <v>0</v>
      </c>
      <c r="AA309" s="3">
        <f t="shared" si="65"/>
        <v>0</v>
      </c>
      <c r="AB309" t="b">
        <f t="shared" si="66"/>
        <v>1</v>
      </c>
      <c r="AC309">
        <v>1</v>
      </c>
      <c r="AD309" t="str">
        <f>VLOOKUP(C309,'Feedstock source'!$A$1:$B$8,2,FALSE)</f>
        <v>reject</v>
      </c>
      <c r="AE309" t="e">
        <f>VLOOKUP($F309,'PAHs abbreviations'!$A$2:$B$17,2,FALSE)</f>
        <v>#N/A</v>
      </c>
    </row>
    <row r="310" spans="1:31">
      <c r="A310" t="s">
        <v>124</v>
      </c>
      <c r="B310" t="s">
        <v>124</v>
      </c>
      <c r="C310" t="s">
        <v>137</v>
      </c>
      <c r="D310">
        <v>800</v>
      </c>
      <c r="E310" s="1" t="s">
        <v>22</v>
      </c>
      <c r="F310" t="s">
        <v>87</v>
      </c>
      <c r="G310" s="1" t="s">
        <v>76</v>
      </c>
      <c r="H310">
        <v>0.9</v>
      </c>
      <c r="I310" s="3">
        <f t="shared" si="60"/>
        <v>1.8</v>
      </c>
      <c r="J310" s="3">
        <f t="shared" si="69"/>
        <v>1.8</v>
      </c>
      <c r="K310" t="str">
        <f t="shared" si="61"/>
        <v>pg/sample</v>
      </c>
      <c r="L310" s="3" t="s">
        <v>99</v>
      </c>
      <c r="O310" s="1" t="s">
        <v>172</v>
      </c>
      <c r="P310" s="1" t="s">
        <v>174</v>
      </c>
      <c r="Q310" s="1" t="s">
        <v>175</v>
      </c>
      <c r="R310" t="b">
        <f>IF(COUNTIF(carcinogens!$A$2:$A$35,F310),TRUE,FALSE)</f>
        <v>1</v>
      </c>
      <c r="S310" t="b">
        <f t="shared" si="62"/>
        <v>0</v>
      </c>
      <c r="T310" t="b">
        <f t="shared" si="70"/>
        <v>0</v>
      </c>
      <c r="U310" s="3">
        <f t="shared" si="71"/>
        <v>0</v>
      </c>
      <c r="X310" s="3">
        <f t="shared" si="63"/>
        <v>0</v>
      </c>
      <c r="Y310" s="3">
        <v>0</v>
      </c>
      <c r="Z310" s="3">
        <f t="shared" si="64"/>
        <v>1.8</v>
      </c>
      <c r="AA310" s="3">
        <f t="shared" si="65"/>
        <v>1.8E-3</v>
      </c>
      <c r="AB310" t="b">
        <f t="shared" si="66"/>
        <v>1</v>
      </c>
      <c r="AC310">
        <v>1</v>
      </c>
      <c r="AD310" t="str">
        <f>VLOOKUP(C310,'Feedstock source'!$A$1:$B$8,2,FALSE)</f>
        <v>reject</v>
      </c>
      <c r="AE310" t="e">
        <f>VLOOKUP($F310,'PAHs abbreviations'!$A$2:$B$17,2,FALSE)</f>
        <v>#N/A</v>
      </c>
    </row>
    <row r="311" spans="1:31">
      <c r="A311" t="s">
        <v>124</v>
      </c>
      <c r="B311" t="s">
        <v>124</v>
      </c>
      <c r="C311" t="s">
        <v>137</v>
      </c>
      <c r="D311">
        <v>800</v>
      </c>
      <c r="E311" s="1" t="s">
        <v>22</v>
      </c>
      <c r="F311" t="s">
        <v>77</v>
      </c>
      <c r="G311" s="1" t="s">
        <v>76</v>
      </c>
      <c r="H311" t="s">
        <v>99</v>
      </c>
      <c r="I311" s="3" t="str">
        <f t="shared" si="60"/>
        <v>&lt; 0.5</v>
      </c>
      <c r="J311" s="3" t="str">
        <f t="shared" si="69"/>
        <v>&lt; 0.5</v>
      </c>
      <c r="K311" t="str">
        <f t="shared" si="61"/>
        <v>pg/sample</v>
      </c>
      <c r="L311" s="3" t="s">
        <v>99</v>
      </c>
      <c r="O311" s="1" t="s">
        <v>172</v>
      </c>
      <c r="P311" s="1" t="s">
        <v>174</v>
      </c>
      <c r="Q311" s="1" t="s">
        <v>175</v>
      </c>
      <c r="R311" t="b">
        <f>IF(COUNTIF(carcinogens!$A$2:$A$35,F311),TRUE,FALSE)</f>
        <v>1</v>
      </c>
      <c r="S311" t="b">
        <f t="shared" si="62"/>
        <v>1</v>
      </c>
      <c r="T311" t="b">
        <f t="shared" si="70"/>
        <v>1</v>
      </c>
      <c r="U311" s="3">
        <f t="shared" si="71"/>
        <v>0</v>
      </c>
      <c r="X311" s="3">
        <f t="shared" si="63"/>
        <v>0</v>
      </c>
      <c r="Y311" s="3">
        <v>0</v>
      </c>
      <c r="Z311" s="3">
        <f t="shared" si="64"/>
        <v>0</v>
      </c>
      <c r="AA311" s="3">
        <f t="shared" si="65"/>
        <v>0</v>
      </c>
      <c r="AB311" t="b">
        <f t="shared" si="66"/>
        <v>1</v>
      </c>
      <c r="AC311">
        <v>1</v>
      </c>
      <c r="AD311" t="str">
        <f>VLOOKUP(C311,'Feedstock source'!$A$1:$B$8,2,FALSE)</f>
        <v>reject</v>
      </c>
      <c r="AE311" t="e">
        <f>VLOOKUP($F311,'PAHs abbreviations'!$A$2:$B$17,2,FALSE)</f>
        <v>#N/A</v>
      </c>
    </row>
    <row r="312" spans="1:31">
      <c r="A312" t="s">
        <v>124</v>
      </c>
      <c r="B312" t="s">
        <v>124</v>
      </c>
      <c r="C312" t="s">
        <v>137</v>
      </c>
      <c r="D312">
        <v>800</v>
      </c>
      <c r="E312" s="1" t="s">
        <v>22</v>
      </c>
      <c r="F312" t="s">
        <v>85</v>
      </c>
      <c r="G312" s="1" t="s">
        <v>76</v>
      </c>
      <c r="H312">
        <v>2.6</v>
      </c>
      <c r="I312" s="3">
        <f t="shared" si="60"/>
        <v>5.2</v>
      </c>
      <c r="J312" s="3">
        <f t="shared" si="69"/>
        <v>5.2</v>
      </c>
      <c r="K312" t="str">
        <f t="shared" si="61"/>
        <v>pg/sample</v>
      </c>
      <c r="L312" s="3" t="s">
        <v>99</v>
      </c>
      <c r="O312" s="1" t="s">
        <v>172</v>
      </c>
      <c r="P312" s="1" t="s">
        <v>174</v>
      </c>
      <c r="Q312" s="1" t="s">
        <v>175</v>
      </c>
      <c r="R312" t="b">
        <f>IF(COUNTIF(carcinogens!$A$2:$A$35,F312),TRUE,FALSE)</f>
        <v>1</v>
      </c>
      <c r="S312" t="b">
        <f t="shared" si="62"/>
        <v>0</v>
      </c>
      <c r="T312" t="b">
        <f t="shared" si="70"/>
        <v>0</v>
      </c>
      <c r="U312" s="3">
        <f t="shared" si="71"/>
        <v>0</v>
      </c>
      <c r="X312" s="3">
        <f t="shared" si="63"/>
        <v>0</v>
      </c>
      <c r="Y312" s="3">
        <v>0</v>
      </c>
      <c r="Z312" s="3">
        <f t="shared" si="64"/>
        <v>5.2</v>
      </c>
      <c r="AA312" s="3">
        <f t="shared" si="65"/>
        <v>5.1999999999999998E-3</v>
      </c>
      <c r="AB312" t="b">
        <f t="shared" si="66"/>
        <v>1</v>
      </c>
      <c r="AC312">
        <v>1</v>
      </c>
      <c r="AD312" t="str">
        <f>VLOOKUP(C312,'Feedstock source'!$A$1:$B$8,2,FALSE)</f>
        <v>reject</v>
      </c>
      <c r="AE312" t="e">
        <f>VLOOKUP($F312,'PAHs abbreviations'!$A$2:$B$17,2,FALSE)</f>
        <v>#N/A</v>
      </c>
    </row>
    <row r="313" spans="1:31">
      <c r="A313" t="s">
        <v>124</v>
      </c>
      <c r="B313" t="s">
        <v>124</v>
      </c>
      <c r="C313" t="s">
        <v>137</v>
      </c>
      <c r="D313">
        <v>800</v>
      </c>
      <c r="E313" s="1" t="s">
        <v>22</v>
      </c>
      <c r="F313" t="s">
        <v>84</v>
      </c>
      <c r="G313" s="1" t="s">
        <v>76</v>
      </c>
      <c r="H313" t="s">
        <v>149</v>
      </c>
      <c r="I313" s="3" t="str">
        <f t="shared" si="60"/>
        <v>&lt; 5.0</v>
      </c>
      <c r="J313" s="3" t="str">
        <f t="shared" si="69"/>
        <v>&lt; 5.0</v>
      </c>
      <c r="K313" t="str">
        <f t="shared" si="61"/>
        <v>pg/sample</v>
      </c>
      <c r="L313" s="3" t="s">
        <v>149</v>
      </c>
      <c r="O313" s="1" t="s">
        <v>172</v>
      </c>
      <c r="P313" s="1" t="s">
        <v>174</v>
      </c>
      <c r="Q313" s="1" t="s">
        <v>175</v>
      </c>
      <c r="R313" t="b">
        <f>IF(COUNTIF(carcinogens!$A$2:$A$35,F313),TRUE,FALSE)</f>
        <v>1</v>
      </c>
      <c r="S313" t="b">
        <f t="shared" si="62"/>
        <v>1</v>
      </c>
      <c r="T313" t="b">
        <f t="shared" si="70"/>
        <v>1</v>
      </c>
      <c r="U313" s="3">
        <f t="shared" si="71"/>
        <v>0</v>
      </c>
      <c r="X313" s="3">
        <f t="shared" si="63"/>
        <v>0</v>
      </c>
      <c r="Y313" s="3">
        <v>0</v>
      </c>
      <c r="Z313" s="3">
        <f t="shared" si="64"/>
        <v>0</v>
      </c>
      <c r="AA313" s="3">
        <f t="shared" si="65"/>
        <v>0</v>
      </c>
      <c r="AB313" t="b">
        <f t="shared" si="66"/>
        <v>1</v>
      </c>
      <c r="AC313">
        <v>1</v>
      </c>
      <c r="AD313" t="str">
        <f>VLOOKUP(C313,'Feedstock source'!$A$1:$B$8,2,FALSE)</f>
        <v>reject</v>
      </c>
      <c r="AE313" t="e">
        <f>VLOOKUP($F313,'PAHs abbreviations'!$A$2:$B$17,2,FALSE)</f>
        <v>#N/A</v>
      </c>
    </row>
    <row r="314" spans="1:31">
      <c r="A314" t="s">
        <v>124</v>
      </c>
      <c r="B314" t="s">
        <v>124</v>
      </c>
      <c r="C314" t="s">
        <v>137</v>
      </c>
      <c r="D314">
        <v>800</v>
      </c>
      <c r="E314" s="1" t="s">
        <v>22</v>
      </c>
      <c r="F314" t="s">
        <v>94</v>
      </c>
      <c r="G314" s="1" t="s">
        <v>76</v>
      </c>
      <c r="H314" t="s">
        <v>149</v>
      </c>
      <c r="I314" s="3" t="str">
        <f t="shared" si="60"/>
        <v>&lt; 5.0</v>
      </c>
      <c r="J314" s="3" t="str">
        <f t="shared" si="69"/>
        <v>&lt; 5.0</v>
      </c>
      <c r="K314" t="str">
        <f t="shared" si="61"/>
        <v>pg/sample</v>
      </c>
      <c r="L314" s="3" t="s">
        <v>149</v>
      </c>
      <c r="O314" s="1" t="s">
        <v>172</v>
      </c>
      <c r="P314" s="1" t="s">
        <v>174</v>
      </c>
      <c r="Q314" s="1" t="s">
        <v>175</v>
      </c>
      <c r="R314" t="b">
        <f>IF(COUNTIF(carcinogens!$A$2:$A$35,F314),TRUE,FALSE)</f>
        <v>1</v>
      </c>
      <c r="S314" t="b">
        <f t="shared" si="62"/>
        <v>1</v>
      </c>
      <c r="T314" t="b">
        <f t="shared" si="70"/>
        <v>1</v>
      </c>
      <c r="U314" s="3">
        <f t="shared" si="71"/>
        <v>0</v>
      </c>
      <c r="X314" s="3">
        <f t="shared" si="63"/>
        <v>0</v>
      </c>
      <c r="Y314" s="3">
        <v>0</v>
      </c>
      <c r="Z314" s="3">
        <f t="shared" si="64"/>
        <v>0</v>
      </c>
      <c r="AA314" s="3">
        <f t="shared" si="65"/>
        <v>0</v>
      </c>
      <c r="AB314" t="b">
        <f t="shared" si="66"/>
        <v>1</v>
      </c>
      <c r="AC314">
        <v>1</v>
      </c>
      <c r="AD314" t="str">
        <f>VLOOKUP(C314,'Feedstock source'!$A$1:$B$8,2,FALSE)</f>
        <v>reject</v>
      </c>
      <c r="AE314" t="e">
        <f>VLOOKUP($F314,'PAHs abbreviations'!$A$2:$B$17,2,FALSE)</f>
        <v>#N/A</v>
      </c>
    </row>
    <row r="315" spans="1:31">
      <c r="A315" t="s">
        <v>123</v>
      </c>
      <c r="B315" t="s">
        <v>123</v>
      </c>
      <c r="C315" t="s">
        <v>137</v>
      </c>
      <c r="D315">
        <v>600</v>
      </c>
      <c r="E315" s="1" t="s">
        <v>22</v>
      </c>
      <c r="F315" t="s">
        <v>49</v>
      </c>
      <c r="G315" s="1" t="s">
        <v>46</v>
      </c>
      <c r="H315" t="s">
        <v>28</v>
      </c>
      <c r="I315" s="3" t="str">
        <f t="shared" si="60"/>
        <v>&lt; 2</v>
      </c>
      <c r="J315" s="3" t="str">
        <f t="shared" si="69"/>
        <v>&lt; 2</v>
      </c>
      <c r="K315" t="str">
        <f t="shared" si="61"/>
        <v>ng/sample</v>
      </c>
      <c r="L315" s="3" t="s">
        <v>28</v>
      </c>
      <c r="M315" s="3" t="s">
        <v>28</v>
      </c>
      <c r="N315" s="3" t="s">
        <v>28</v>
      </c>
      <c r="O315" s="1" t="s">
        <v>172</v>
      </c>
      <c r="P315" s="1" t="s">
        <v>174</v>
      </c>
      <c r="Q315" s="1" t="s">
        <v>175</v>
      </c>
      <c r="R315" t="b">
        <f>IF(COUNTIF(carcinogens!$A$2:$A$35,F315),TRUE,FALSE)</f>
        <v>0</v>
      </c>
      <c r="S315" t="b">
        <f t="shared" si="62"/>
        <v>1</v>
      </c>
      <c r="T315" t="b">
        <f t="shared" si="70"/>
        <v>1</v>
      </c>
      <c r="U315" s="3">
        <f t="shared" si="71"/>
        <v>0</v>
      </c>
      <c r="V315" s="3">
        <f t="shared" ref="V315:V346" si="72">IF(ISNUMBER(M315),M315,0)</f>
        <v>0</v>
      </c>
      <c r="W315" s="3">
        <f t="shared" ref="W315:W346" si="73">IF(ISNUMBER(N315),N315,0)</f>
        <v>0</v>
      </c>
      <c r="X315" s="3">
        <f t="shared" si="63"/>
        <v>0</v>
      </c>
      <c r="Y315" s="3">
        <v>0</v>
      </c>
      <c r="Z315" s="3">
        <f t="shared" si="64"/>
        <v>0</v>
      </c>
      <c r="AA315" s="3">
        <f t="shared" si="65"/>
        <v>0</v>
      </c>
      <c r="AB315" t="b">
        <f t="shared" si="66"/>
        <v>1</v>
      </c>
      <c r="AC315">
        <v>3</v>
      </c>
      <c r="AD315" t="str">
        <f>VLOOKUP(C315,'Feedstock source'!$A$1:$B$8,2,FALSE)</f>
        <v>reject</v>
      </c>
      <c r="AE315" t="str">
        <f>VLOOKUP($F315,'PAHs abbreviations'!$A$2:$B$17,2,FALSE)</f>
        <v>Ace</v>
      </c>
    </row>
    <row r="316" spans="1:31">
      <c r="A316" t="s">
        <v>123</v>
      </c>
      <c r="B316" t="s">
        <v>123</v>
      </c>
      <c r="C316" t="s">
        <v>137</v>
      </c>
      <c r="D316">
        <v>600</v>
      </c>
      <c r="E316" s="1" t="s">
        <v>22</v>
      </c>
      <c r="F316" t="s">
        <v>48</v>
      </c>
      <c r="G316" s="1" t="s">
        <v>46</v>
      </c>
      <c r="H316">
        <v>8.6</v>
      </c>
      <c r="I316" s="3">
        <f t="shared" si="60"/>
        <v>17.2</v>
      </c>
      <c r="J316" s="3">
        <f t="shared" si="69"/>
        <v>17.2</v>
      </c>
      <c r="K316" t="str">
        <f t="shared" si="61"/>
        <v>ng/sample</v>
      </c>
      <c r="L316" s="3" t="s">
        <v>28</v>
      </c>
      <c r="M316" s="3" t="s">
        <v>28</v>
      </c>
      <c r="N316" s="3" t="s">
        <v>28</v>
      </c>
      <c r="O316" s="1" t="s">
        <v>172</v>
      </c>
      <c r="P316" s="1" t="s">
        <v>174</v>
      </c>
      <c r="Q316" s="1" t="s">
        <v>175</v>
      </c>
      <c r="R316" t="b">
        <f>IF(COUNTIF(carcinogens!$A$2:$A$35,F316),TRUE,FALSE)</f>
        <v>0</v>
      </c>
      <c r="S316" t="b">
        <f t="shared" si="62"/>
        <v>0</v>
      </c>
      <c r="T316" t="b">
        <f t="shared" si="70"/>
        <v>0</v>
      </c>
      <c r="U316" s="3">
        <f t="shared" si="71"/>
        <v>0</v>
      </c>
      <c r="V316" s="3">
        <f t="shared" si="72"/>
        <v>0</v>
      </c>
      <c r="W316" s="3">
        <f t="shared" si="73"/>
        <v>0</v>
      </c>
      <c r="X316" s="3">
        <f t="shared" si="63"/>
        <v>0</v>
      </c>
      <c r="Y316" s="3">
        <v>0</v>
      </c>
      <c r="Z316" s="3">
        <f t="shared" si="64"/>
        <v>17.2</v>
      </c>
      <c r="AA316" s="3">
        <f t="shared" si="65"/>
        <v>1.72E-2</v>
      </c>
      <c r="AB316" t="b">
        <f t="shared" si="66"/>
        <v>1</v>
      </c>
      <c r="AC316">
        <v>3</v>
      </c>
      <c r="AD316" t="str">
        <f>VLOOKUP(C316,'Feedstock source'!$A$1:$B$8,2,FALSE)</f>
        <v>reject</v>
      </c>
      <c r="AE316" t="str">
        <f>VLOOKUP($F316,'PAHs abbreviations'!$A$2:$B$17,2,FALSE)</f>
        <v>Acy</v>
      </c>
    </row>
    <row r="317" spans="1:31">
      <c r="A317" t="s">
        <v>123</v>
      </c>
      <c r="B317" t="s">
        <v>123</v>
      </c>
      <c r="C317" t="s">
        <v>137</v>
      </c>
      <c r="D317">
        <v>600</v>
      </c>
      <c r="E317" s="1" t="s">
        <v>22</v>
      </c>
      <c r="F317" t="s">
        <v>52</v>
      </c>
      <c r="G317" s="1" t="s">
        <v>46</v>
      </c>
      <c r="H317" t="s">
        <v>28</v>
      </c>
      <c r="I317" s="3" t="str">
        <f t="shared" si="60"/>
        <v>&lt; 2</v>
      </c>
      <c r="J317" s="3" t="str">
        <f t="shared" si="69"/>
        <v>&lt; 2</v>
      </c>
      <c r="K317" t="str">
        <f t="shared" si="61"/>
        <v>ng/sample</v>
      </c>
      <c r="L317" s="3" t="s">
        <v>26</v>
      </c>
      <c r="M317" s="3" t="s">
        <v>26</v>
      </c>
      <c r="N317" s="3" t="s">
        <v>26</v>
      </c>
      <c r="O317" s="1" t="s">
        <v>172</v>
      </c>
      <c r="P317" s="1" t="s">
        <v>174</v>
      </c>
      <c r="Q317" s="1" t="s">
        <v>175</v>
      </c>
      <c r="R317" t="b">
        <f>IF(COUNTIF(carcinogens!$A$2:$A$35,F317),TRUE,FALSE)</f>
        <v>0</v>
      </c>
      <c r="S317" t="b">
        <f t="shared" si="62"/>
        <v>1</v>
      </c>
      <c r="T317" t="b">
        <f t="shared" si="70"/>
        <v>1</v>
      </c>
      <c r="U317" s="3">
        <f t="shared" si="71"/>
        <v>0</v>
      </c>
      <c r="V317" s="3">
        <f t="shared" si="72"/>
        <v>0</v>
      </c>
      <c r="W317" s="3">
        <f t="shared" si="73"/>
        <v>0</v>
      </c>
      <c r="X317" s="3">
        <f t="shared" si="63"/>
        <v>0</v>
      </c>
      <c r="Y317" s="3">
        <v>0</v>
      </c>
      <c r="Z317" s="3">
        <f t="shared" si="64"/>
        <v>0</v>
      </c>
      <c r="AA317" s="3">
        <f t="shared" si="65"/>
        <v>0</v>
      </c>
      <c r="AB317" t="b">
        <f t="shared" si="66"/>
        <v>1</v>
      </c>
      <c r="AC317">
        <v>3</v>
      </c>
      <c r="AD317" t="str">
        <f>VLOOKUP(C317,'Feedstock source'!$A$1:$B$8,2,FALSE)</f>
        <v>reject</v>
      </c>
      <c r="AE317" t="str">
        <f>VLOOKUP($F317,'PAHs abbreviations'!$A$2:$B$17,2,FALSE)</f>
        <v>Ant</v>
      </c>
    </row>
    <row r="318" spans="1:31">
      <c r="A318" t="s">
        <v>123</v>
      </c>
      <c r="B318" t="s">
        <v>123</v>
      </c>
      <c r="C318" t="s">
        <v>137</v>
      </c>
      <c r="D318">
        <v>600</v>
      </c>
      <c r="E318" s="1" t="s">
        <v>22</v>
      </c>
      <c r="F318" t="s">
        <v>55</v>
      </c>
      <c r="G318" s="1" t="s">
        <v>46</v>
      </c>
      <c r="H318">
        <v>4.2</v>
      </c>
      <c r="I318" s="3">
        <f t="shared" si="60"/>
        <v>8.4</v>
      </c>
      <c r="J318" s="3">
        <f t="shared" si="69"/>
        <v>8.4</v>
      </c>
      <c r="K318" t="str">
        <f t="shared" si="61"/>
        <v>ng/sample</v>
      </c>
      <c r="L318" s="3" t="s">
        <v>26</v>
      </c>
      <c r="M318" s="3" t="s">
        <v>26</v>
      </c>
      <c r="N318" s="3" t="s">
        <v>26</v>
      </c>
      <c r="O318" s="1" t="s">
        <v>172</v>
      </c>
      <c r="P318" s="1" t="s">
        <v>174</v>
      </c>
      <c r="Q318" s="1" t="s">
        <v>175</v>
      </c>
      <c r="R318" t="b">
        <f>IF(COUNTIF(carcinogens!$A$2:$A$35,F318),TRUE,FALSE)</f>
        <v>1</v>
      </c>
      <c r="S318" t="b">
        <f t="shared" si="62"/>
        <v>0</v>
      </c>
      <c r="T318" t="b">
        <f t="shared" si="70"/>
        <v>0</v>
      </c>
      <c r="U318" s="3">
        <f t="shared" si="71"/>
        <v>0</v>
      </c>
      <c r="V318" s="3">
        <f t="shared" si="72"/>
        <v>0</v>
      </c>
      <c r="W318" s="3">
        <f t="shared" si="73"/>
        <v>0</v>
      </c>
      <c r="X318" s="3">
        <f t="shared" si="63"/>
        <v>0</v>
      </c>
      <c r="Y318" s="3">
        <v>0</v>
      </c>
      <c r="Z318" s="3">
        <f t="shared" si="64"/>
        <v>8.4</v>
      </c>
      <c r="AA318" s="3">
        <f t="shared" si="65"/>
        <v>8.4000000000000012E-3</v>
      </c>
      <c r="AB318" t="b">
        <f t="shared" si="66"/>
        <v>1</v>
      </c>
      <c r="AC318">
        <v>3</v>
      </c>
      <c r="AD318" t="str">
        <f>VLOOKUP(C318,'Feedstock source'!$A$1:$B$8,2,FALSE)</f>
        <v>reject</v>
      </c>
      <c r="AE318" t="str">
        <f>VLOOKUP($F318,'PAHs abbreviations'!$A$2:$B$17,2,FALSE)</f>
        <v>B(a)A</v>
      </c>
    </row>
    <row r="319" spans="1:31">
      <c r="A319" t="s">
        <v>123</v>
      </c>
      <c r="B319" t="s">
        <v>123</v>
      </c>
      <c r="C319" t="s">
        <v>137</v>
      </c>
      <c r="D319">
        <v>600</v>
      </c>
      <c r="E319" s="1" t="s">
        <v>22</v>
      </c>
      <c r="F319" t="s">
        <v>59</v>
      </c>
      <c r="G319" s="1" t="s">
        <v>46</v>
      </c>
      <c r="H319" t="s">
        <v>26</v>
      </c>
      <c r="I319" s="3" t="str">
        <f t="shared" si="60"/>
        <v>&lt; 1</v>
      </c>
      <c r="J319" s="3" t="str">
        <f t="shared" si="69"/>
        <v>&lt; 1</v>
      </c>
      <c r="K319" t="str">
        <f t="shared" si="61"/>
        <v>ng/sample</v>
      </c>
      <c r="L319" s="3" t="s">
        <v>26</v>
      </c>
      <c r="M319" s="3" t="s">
        <v>26</v>
      </c>
      <c r="N319" s="3" t="s">
        <v>26</v>
      </c>
      <c r="O319" s="1" t="s">
        <v>172</v>
      </c>
      <c r="P319" s="1" t="s">
        <v>174</v>
      </c>
      <c r="Q319" s="1" t="s">
        <v>175</v>
      </c>
      <c r="R319" t="b">
        <f>IF(COUNTIF(carcinogens!$A$2:$A$35,F319),TRUE,FALSE)</f>
        <v>1</v>
      </c>
      <c r="S319" t="b">
        <f t="shared" si="62"/>
        <v>1</v>
      </c>
      <c r="T319" t="b">
        <f t="shared" si="70"/>
        <v>1</v>
      </c>
      <c r="U319" s="3">
        <f t="shared" si="71"/>
        <v>0</v>
      </c>
      <c r="V319" s="3">
        <f t="shared" si="72"/>
        <v>0</v>
      </c>
      <c r="W319" s="3">
        <f t="shared" si="73"/>
        <v>0</v>
      </c>
      <c r="X319" s="3">
        <f t="shared" si="63"/>
        <v>0</v>
      </c>
      <c r="Y319" s="3">
        <v>0</v>
      </c>
      <c r="Z319" s="3">
        <f t="shared" si="64"/>
        <v>0</v>
      </c>
      <c r="AA319" s="3">
        <f t="shared" si="65"/>
        <v>0</v>
      </c>
      <c r="AB319" t="b">
        <f t="shared" si="66"/>
        <v>1</v>
      </c>
      <c r="AC319">
        <v>3</v>
      </c>
      <c r="AD319" t="str">
        <f>VLOOKUP(C319,'Feedstock source'!$A$1:$B$8,2,FALSE)</f>
        <v>reject</v>
      </c>
      <c r="AE319" t="str">
        <f>VLOOKUP($F319,'PAHs abbreviations'!$A$2:$B$17,2,FALSE)</f>
        <v>B(a)P</v>
      </c>
    </row>
    <row r="320" spans="1:31">
      <c r="A320" t="s">
        <v>123</v>
      </c>
      <c r="B320" t="s">
        <v>123</v>
      </c>
      <c r="C320" t="s">
        <v>137</v>
      </c>
      <c r="D320">
        <v>600</v>
      </c>
      <c r="E320" s="1" t="s">
        <v>22</v>
      </c>
      <c r="F320" t="s">
        <v>57</v>
      </c>
      <c r="G320" s="1" t="s">
        <v>46</v>
      </c>
      <c r="H320" t="s">
        <v>28</v>
      </c>
      <c r="I320" s="3" t="str">
        <f t="shared" si="60"/>
        <v>&lt; 2</v>
      </c>
      <c r="J320" s="3" t="str">
        <f t="shared" si="69"/>
        <v>&lt; 2</v>
      </c>
      <c r="K320" t="str">
        <f t="shared" si="61"/>
        <v>ng/sample</v>
      </c>
      <c r="L320" s="3" t="s">
        <v>26</v>
      </c>
      <c r="M320" s="3" t="s">
        <v>26</v>
      </c>
      <c r="N320" s="3" t="s">
        <v>26</v>
      </c>
      <c r="O320" s="1" t="s">
        <v>172</v>
      </c>
      <c r="P320" s="1" t="s">
        <v>174</v>
      </c>
      <c r="Q320" s="1" t="s">
        <v>175</v>
      </c>
      <c r="R320" t="b">
        <f>IF(COUNTIF(carcinogens!$A$2:$A$35,F320),TRUE,FALSE)</f>
        <v>1</v>
      </c>
      <c r="S320" t="b">
        <f t="shared" si="62"/>
        <v>1</v>
      </c>
      <c r="T320" t="b">
        <f t="shared" si="70"/>
        <v>1</v>
      </c>
      <c r="U320" s="3">
        <f t="shared" si="71"/>
        <v>0</v>
      </c>
      <c r="V320" s="3">
        <f t="shared" si="72"/>
        <v>0</v>
      </c>
      <c r="W320" s="3">
        <f t="shared" si="73"/>
        <v>0</v>
      </c>
      <c r="X320" s="3">
        <f t="shared" si="63"/>
        <v>0</v>
      </c>
      <c r="Y320" s="3">
        <v>0</v>
      </c>
      <c r="Z320" s="3">
        <f t="shared" si="64"/>
        <v>0</v>
      </c>
      <c r="AA320" s="3">
        <f t="shared" si="65"/>
        <v>0</v>
      </c>
      <c r="AB320" t="b">
        <f t="shared" si="66"/>
        <v>1</v>
      </c>
      <c r="AC320">
        <v>3</v>
      </c>
      <c r="AD320" t="str">
        <f>VLOOKUP(C320,'Feedstock source'!$A$1:$B$8,2,FALSE)</f>
        <v>reject</v>
      </c>
      <c r="AE320" t="str">
        <f>VLOOKUP($F320,'PAHs abbreviations'!$A$2:$B$17,2,FALSE)</f>
        <v>B(b)F</v>
      </c>
    </row>
    <row r="321" spans="1:31">
      <c r="A321" t="s">
        <v>123</v>
      </c>
      <c r="B321" t="s">
        <v>123</v>
      </c>
      <c r="C321" t="s">
        <v>137</v>
      </c>
      <c r="D321">
        <v>600</v>
      </c>
      <c r="E321" s="1" t="s">
        <v>22</v>
      </c>
      <c r="F321" t="s">
        <v>61</v>
      </c>
      <c r="G321" s="1" t="s">
        <v>46</v>
      </c>
      <c r="H321" t="s">
        <v>26</v>
      </c>
      <c r="I321" s="3" t="str">
        <f t="shared" si="60"/>
        <v>&lt; 1</v>
      </c>
      <c r="J321" s="3" t="str">
        <f t="shared" si="69"/>
        <v>&lt; 1</v>
      </c>
      <c r="K321" t="str">
        <f t="shared" si="61"/>
        <v>ng/sample</v>
      </c>
      <c r="L321" s="3" t="s">
        <v>26</v>
      </c>
      <c r="M321" s="3" t="s">
        <v>26</v>
      </c>
      <c r="N321" s="3" t="s">
        <v>26</v>
      </c>
      <c r="O321" s="1" t="s">
        <v>172</v>
      </c>
      <c r="P321" s="1" t="s">
        <v>174</v>
      </c>
      <c r="Q321" s="1" t="s">
        <v>175</v>
      </c>
      <c r="R321" t="b">
        <f>IF(COUNTIF(carcinogens!$A$2:$A$35,F321),TRUE,FALSE)</f>
        <v>1</v>
      </c>
      <c r="S321" t="b">
        <f t="shared" si="62"/>
        <v>1</v>
      </c>
      <c r="T321" t="b">
        <f t="shared" si="70"/>
        <v>1</v>
      </c>
      <c r="U321" s="3">
        <f t="shared" si="71"/>
        <v>0</v>
      </c>
      <c r="V321" s="3">
        <f t="shared" si="72"/>
        <v>0</v>
      </c>
      <c r="W321" s="3">
        <f t="shared" si="73"/>
        <v>0</v>
      </c>
      <c r="X321" s="3">
        <f t="shared" si="63"/>
        <v>0</v>
      </c>
      <c r="Y321" s="3">
        <v>0</v>
      </c>
      <c r="Z321" s="3">
        <f t="shared" si="64"/>
        <v>0</v>
      </c>
      <c r="AA321" s="3">
        <f t="shared" si="65"/>
        <v>0</v>
      </c>
      <c r="AB321" t="b">
        <f t="shared" si="66"/>
        <v>1</v>
      </c>
      <c r="AC321">
        <v>3</v>
      </c>
      <c r="AD321" t="str">
        <f>VLOOKUP(C321,'Feedstock source'!$A$1:$B$8,2,FALSE)</f>
        <v>reject</v>
      </c>
      <c r="AE321" t="str">
        <f>VLOOKUP($F321,'PAHs abbreviations'!$A$2:$B$17,2,FALSE)</f>
        <v>B(ghi)P</v>
      </c>
    </row>
    <row r="322" spans="1:31">
      <c r="A322" t="s">
        <v>123</v>
      </c>
      <c r="B322" t="s">
        <v>123</v>
      </c>
      <c r="C322" t="s">
        <v>137</v>
      </c>
      <c r="D322">
        <v>600</v>
      </c>
      <c r="E322" s="1" t="s">
        <v>22</v>
      </c>
      <c r="F322" t="s">
        <v>58</v>
      </c>
      <c r="G322" s="1" t="s">
        <v>46</v>
      </c>
      <c r="H322" t="s">
        <v>26</v>
      </c>
      <c r="I322" s="3" t="str">
        <f t="shared" ref="I322:I385" si="74">IF(ISNUMBER(H322),H322*2,H322)</f>
        <v>&lt; 1</v>
      </c>
      <c r="J322" s="3" t="str">
        <f t="shared" si="69"/>
        <v>&lt; 1</v>
      </c>
      <c r="K322" t="str">
        <f t="shared" ref="K322:K385" si="75">IF(G322="PAH","ng/sample","pg/sample")</f>
        <v>ng/sample</v>
      </c>
      <c r="L322" s="3" t="s">
        <v>26</v>
      </c>
      <c r="M322" s="3" t="s">
        <v>26</v>
      </c>
      <c r="N322" s="3" t="s">
        <v>26</v>
      </c>
      <c r="O322" s="1" t="s">
        <v>172</v>
      </c>
      <c r="P322" s="1" t="s">
        <v>174</v>
      </c>
      <c r="Q322" s="1" t="s">
        <v>175</v>
      </c>
      <c r="R322" t="b">
        <f>IF(COUNTIF(carcinogens!$A$2:$A$35,F322),TRUE,FALSE)</f>
        <v>1</v>
      </c>
      <c r="S322" t="b">
        <f t="shared" ref="S322:S385" si="76">IF(ISNUMBER(I322),FALSE,TRUE)</f>
        <v>1</v>
      </c>
      <c r="T322" t="b">
        <f t="shared" si="70"/>
        <v>1</v>
      </c>
      <c r="U322" s="3">
        <f t="shared" si="71"/>
        <v>0</v>
      </c>
      <c r="V322" s="3">
        <f t="shared" si="72"/>
        <v>0</v>
      </c>
      <c r="W322" s="3">
        <f t="shared" si="73"/>
        <v>0</v>
      </c>
      <c r="X322" s="3">
        <f t="shared" ref="X322:X385" si="77">AVERAGE(U322:W322)</f>
        <v>0</v>
      </c>
      <c r="Y322" s="3">
        <v>0</v>
      </c>
      <c r="Z322" s="3">
        <f t="shared" ref="Z322:Z385" si="78">IF(ISNUMBER(I322),I322-X322,0)</f>
        <v>0</v>
      </c>
      <c r="AA322" s="3">
        <f t="shared" ref="AA322:AA385" si="79">Z322/1000</f>
        <v>0</v>
      </c>
      <c r="AB322" t="b">
        <f t="shared" ref="AB322:AB385" si="80">IF(ISNUMBER(L322),FALSE,TRUE)</f>
        <v>1</v>
      </c>
      <c r="AC322">
        <v>3</v>
      </c>
      <c r="AD322" t="str">
        <f>VLOOKUP(C322,'Feedstock source'!$A$1:$B$8,2,FALSE)</f>
        <v>reject</v>
      </c>
      <c r="AE322" t="str">
        <f>VLOOKUP($F322,'PAHs abbreviations'!$A$2:$B$17,2,FALSE)</f>
        <v>B(k)F</v>
      </c>
    </row>
    <row r="323" spans="1:31">
      <c r="A323" t="s">
        <v>123</v>
      </c>
      <c r="B323" t="s">
        <v>123</v>
      </c>
      <c r="C323" t="s">
        <v>137</v>
      </c>
      <c r="D323">
        <v>600</v>
      </c>
      <c r="E323" s="1" t="s">
        <v>22</v>
      </c>
      <c r="F323" t="s">
        <v>56</v>
      </c>
      <c r="G323" s="1" t="s">
        <v>46</v>
      </c>
      <c r="H323">
        <v>9.8000000000000007</v>
      </c>
      <c r="I323" s="3">
        <f t="shared" si="74"/>
        <v>19.600000000000001</v>
      </c>
      <c r="J323" s="3">
        <f t="shared" si="69"/>
        <v>19.600000000000001</v>
      </c>
      <c r="K323" t="str">
        <f t="shared" si="75"/>
        <v>ng/sample</v>
      </c>
      <c r="L323" s="3" t="s">
        <v>26</v>
      </c>
      <c r="M323" s="3" t="s">
        <v>26</v>
      </c>
      <c r="N323" s="3" t="s">
        <v>26</v>
      </c>
      <c r="O323" s="1" t="s">
        <v>172</v>
      </c>
      <c r="P323" s="1" t="s">
        <v>174</v>
      </c>
      <c r="Q323" s="1" t="s">
        <v>175</v>
      </c>
      <c r="R323" t="b">
        <f>IF(COUNTIF(carcinogens!$A$2:$A$35,F323),TRUE,FALSE)</f>
        <v>1</v>
      </c>
      <c r="S323" t="b">
        <f t="shared" si="76"/>
        <v>0</v>
      </c>
      <c r="T323" t="b">
        <f t="shared" si="70"/>
        <v>0</v>
      </c>
      <c r="U323" s="3">
        <f t="shared" si="71"/>
        <v>0</v>
      </c>
      <c r="V323" s="3">
        <f t="shared" si="72"/>
        <v>0</v>
      </c>
      <c r="W323" s="3">
        <f t="shared" si="73"/>
        <v>0</v>
      </c>
      <c r="X323" s="3">
        <f t="shared" si="77"/>
        <v>0</v>
      </c>
      <c r="Y323" s="3">
        <v>0</v>
      </c>
      <c r="Z323" s="3">
        <f t="shared" si="78"/>
        <v>19.600000000000001</v>
      </c>
      <c r="AA323" s="3">
        <f t="shared" si="79"/>
        <v>1.9600000000000003E-2</v>
      </c>
      <c r="AB323" t="b">
        <f t="shared" si="80"/>
        <v>1</v>
      </c>
      <c r="AC323">
        <v>3</v>
      </c>
      <c r="AD323" t="str">
        <f>VLOOKUP(C323,'Feedstock source'!$A$1:$B$8,2,FALSE)</f>
        <v>reject</v>
      </c>
      <c r="AE323" t="str">
        <f>VLOOKUP($F323,'PAHs abbreviations'!$A$2:$B$17,2,FALSE)</f>
        <v>Cry</v>
      </c>
    </row>
    <row r="324" spans="1:31">
      <c r="A324" t="s">
        <v>123</v>
      </c>
      <c r="B324" t="s">
        <v>123</v>
      </c>
      <c r="C324" t="s">
        <v>137</v>
      </c>
      <c r="D324">
        <v>600</v>
      </c>
      <c r="E324" s="1" t="s">
        <v>22</v>
      </c>
      <c r="F324" t="s">
        <v>62</v>
      </c>
      <c r="G324" s="1" t="s">
        <v>46</v>
      </c>
      <c r="H324" t="s">
        <v>26</v>
      </c>
      <c r="I324" s="3" t="str">
        <f t="shared" si="74"/>
        <v>&lt; 1</v>
      </c>
      <c r="J324" s="3" t="str">
        <f t="shared" si="69"/>
        <v>&lt; 1</v>
      </c>
      <c r="K324" t="str">
        <f t="shared" si="75"/>
        <v>ng/sample</v>
      </c>
      <c r="L324" s="3" t="s">
        <v>26</v>
      </c>
      <c r="M324" s="3" t="s">
        <v>26</v>
      </c>
      <c r="N324" s="3" t="s">
        <v>26</v>
      </c>
      <c r="O324" s="1" t="s">
        <v>172</v>
      </c>
      <c r="P324" s="1" t="s">
        <v>174</v>
      </c>
      <c r="Q324" s="1" t="s">
        <v>175</v>
      </c>
      <c r="R324" t="b">
        <f>IF(COUNTIF(carcinogens!$A$2:$A$35,F324),TRUE,FALSE)</f>
        <v>1</v>
      </c>
      <c r="S324" t="b">
        <f t="shared" si="76"/>
        <v>1</v>
      </c>
      <c r="T324" t="b">
        <f t="shared" si="70"/>
        <v>1</v>
      </c>
      <c r="U324" s="3">
        <f t="shared" si="71"/>
        <v>0</v>
      </c>
      <c r="V324" s="3">
        <f t="shared" si="72"/>
        <v>0</v>
      </c>
      <c r="W324" s="3">
        <f t="shared" si="73"/>
        <v>0</v>
      </c>
      <c r="X324" s="3">
        <f t="shared" si="77"/>
        <v>0</v>
      </c>
      <c r="Y324" s="3">
        <v>0</v>
      </c>
      <c r="Z324" s="3">
        <f t="shared" si="78"/>
        <v>0</v>
      </c>
      <c r="AA324" s="3">
        <f t="shared" si="79"/>
        <v>0</v>
      </c>
      <c r="AB324" t="b">
        <f t="shared" si="80"/>
        <v>1</v>
      </c>
      <c r="AC324">
        <v>3</v>
      </c>
      <c r="AD324" t="str">
        <f>VLOOKUP(C324,'Feedstock source'!$A$1:$B$8,2,FALSE)</f>
        <v>reject</v>
      </c>
      <c r="AE324" t="str">
        <f>VLOOKUP($F324,'PAHs abbreviations'!$A$2:$B$17,2,FALSE)</f>
        <v>DB(ah)A</v>
      </c>
    </row>
    <row r="325" spans="1:31">
      <c r="A325" t="s">
        <v>123</v>
      </c>
      <c r="B325" t="s">
        <v>123</v>
      </c>
      <c r="C325" t="s">
        <v>137</v>
      </c>
      <c r="D325">
        <v>600</v>
      </c>
      <c r="E325" s="1" t="s">
        <v>22</v>
      </c>
      <c r="F325" t="s">
        <v>53</v>
      </c>
      <c r="G325" s="1" t="s">
        <v>46</v>
      </c>
      <c r="H325">
        <v>211</v>
      </c>
      <c r="I325" s="3">
        <f t="shared" si="74"/>
        <v>422</v>
      </c>
      <c r="J325" s="3">
        <f t="shared" si="69"/>
        <v>422</v>
      </c>
      <c r="K325" t="str">
        <f t="shared" si="75"/>
        <v>ng/sample</v>
      </c>
      <c r="L325" s="3" t="s">
        <v>28</v>
      </c>
      <c r="M325" s="3" t="s">
        <v>28</v>
      </c>
      <c r="N325" s="3" t="s">
        <v>28</v>
      </c>
      <c r="O325" s="1" t="s">
        <v>172</v>
      </c>
      <c r="P325" s="1" t="s">
        <v>174</v>
      </c>
      <c r="Q325" s="1" t="s">
        <v>175</v>
      </c>
      <c r="R325" t="b">
        <f>IF(COUNTIF(carcinogens!$A$2:$A$35,F325),TRUE,FALSE)</f>
        <v>0</v>
      </c>
      <c r="S325" t="b">
        <f t="shared" si="76"/>
        <v>0</v>
      </c>
      <c r="T325" t="b">
        <f t="shared" si="70"/>
        <v>0</v>
      </c>
      <c r="U325" s="3">
        <f t="shared" si="71"/>
        <v>0</v>
      </c>
      <c r="V325" s="3">
        <f t="shared" si="72"/>
        <v>0</v>
      </c>
      <c r="W325" s="3">
        <f t="shared" si="73"/>
        <v>0</v>
      </c>
      <c r="X325" s="3">
        <f t="shared" si="77"/>
        <v>0</v>
      </c>
      <c r="Y325" s="3">
        <v>0</v>
      </c>
      <c r="Z325" s="3">
        <f t="shared" si="78"/>
        <v>422</v>
      </c>
      <c r="AA325" s="3">
        <f t="shared" si="79"/>
        <v>0.42199999999999999</v>
      </c>
      <c r="AB325" t="b">
        <f t="shared" si="80"/>
        <v>1</v>
      </c>
      <c r="AC325">
        <v>3</v>
      </c>
      <c r="AD325" t="str">
        <f>VLOOKUP(C325,'Feedstock source'!$A$1:$B$8,2,FALSE)</f>
        <v>reject</v>
      </c>
      <c r="AE325" t="str">
        <f>VLOOKUP($F325,'PAHs abbreviations'!$A$2:$B$17,2,FALSE)</f>
        <v>Flt</v>
      </c>
    </row>
    <row r="326" spans="1:31">
      <c r="A326" t="s">
        <v>123</v>
      </c>
      <c r="B326" t="s">
        <v>123</v>
      </c>
      <c r="C326" t="s">
        <v>137</v>
      </c>
      <c r="D326">
        <v>600</v>
      </c>
      <c r="E326" s="1" t="s">
        <v>22</v>
      </c>
      <c r="F326" t="s">
        <v>50</v>
      </c>
      <c r="G326" s="1" t="s">
        <v>46</v>
      </c>
      <c r="H326">
        <v>11</v>
      </c>
      <c r="I326" s="3">
        <f t="shared" si="74"/>
        <v>22</v>
      </c>
      <c r="J326" s="3">
        <f t="shared" si="69"/>
        <v>22</v>
      </c>
      <c r="K326" t="str">
        <f t="shared" si="75"/>
        <v>ng/sample</v>
      </c>
      <c r="L326" s="3" t="s">
        <v>28</v>
      </c>
      <c r="M326" s="3" t="s">
        <v>28</v>
      </c>
      <c r="N326" s="3" t="s">
        <v>28</v>
      </c>
      <c r="O326" s="1" t="s">
        <v>172</v>
      </c>
      <c r="P326" s="1" t="s">
        <v>174</v>
      </c>
      <c r="Q326" s="1" t="s">
        <v>175</v>
      </c>
      <c r="R326" t="b">
        <f>IF(COUNTIF(carcinogens!$A$2:$A$35,F326),TRUE,FALSE)</f>
        <v>0</v>
      </c>
      <c r="S326" t="b">
        <f t="shared" si="76"/>
        <v>0</v>
      </c>
      <c r="T326" t="b">
        <f t="shared" si="70"/>
        <v>0</v>
      </c>
      <c r="U326" s="3">
        <f t="shared" si="71"/>
        <v>0</v>
      </c>
      <c r="V326" s="3">
        <f t="shared" si="72"/>
        <v>0</v>
      </c>
      <c r="W326" s="3">
        <f t="shared" si="73"/>
        <v>0</v>
      </c>
      <c r="X326" s="3">
        <f t="shared" si="77"/>
        <v>0</v>
      </c>
      <c r="Y326" s="3">
        <f>_xlfn.STDEV.S(U326:W326)</f>
        <v>0</v>
      </c>
      <c r="Z326" s="3">
        <f t="shared" si="78"/>
        <v>22</v>
      </c>
      <c r="AA326" s="3">
        <f t="shared" si="79"/>
        <v>2.1999999999999999E-2</v>
      </c>
      <c r="AB326" t="b">
        <f t="shared" si="80"/>
        <v>1</v>
      </c>
      <c r="AC326">
        <v>3</v>
      </c>
      <c r="AD326" t="str">
        <f>VLOOKUP(C326,'Feedstock source'!$A$1:$B$8,2,FALSE)</f>
        <v>reject</v>
      </c>
      <c r="AE326" t="str">
        <f>VLOOKUP($F326,'PAHs abbreviations'!$A$2:$B$17,2,FALSE)</f>
        <v>Flu</v>
      </c>
    </row>
    <row r="327" spans="1:31">
      <c r="A327" t="s">
        <v>123</v>
      </c>
      <c r="B327" t="s">
        <v>123</v>
      </c>
      <c r="C327" t="s">
        <v>137</v>
      </c>
      <c r="D327">
        <v>600</v>
      </c>
      <c r="E327" s="1" t="s">
        <v>22</v>
      </c>
      <c r="F327" t="s">
        <v>60</v>
      </c>
      <c r="G327" s="1" t="s">
        <v>46</v>
      </c>
      <c r="H327" t="s">
        <v>26</v>
      </c>
      <c r="I327" s="3" t="str">
        <f t="shared" si="74"/>
        <v>&lt; 1</v>
      </c>
      <c r="J327" s="3" t="str">
        <f t="shared" si="69"/>
        <v>&lt; 1</v>
      </c>
      <c r="K327" t="str">
        <f t="shared" si="75"/>
        <v>ng/sample</v>
      </c>
      <c r="L327" s="3" t="s">
        <v>26</v>
      </c>
      <c r="M327" s="3" t="s">
        <v>26</v>
      </c>
      <c r="N327" s="3" t="s">
        <v>26</v>
      </c>
      <c r="O327" s="1" t="s">
        <v>172</v>
      </c>
      <c r="P327" s="1" t="s">
        <v>174</v>
      </c>
      <c r="Q327" s="1" t="s">
        <v>175</v>
      </c>
      <c r="R327" t="b">
        <f>IF(COUNTIF(carcinogens!$A$2:$A$35,F327),TRUE,FALSE)</f>
        <v>1</v>
      </c>
      <c r="S327" t="b">
        <f t="shared" si="76"/>
        <v>1</v>
      </c>
      <c r="T327" t="b">
        <f t="shared" si="70"/>
        <v>1</v>
      </c>
      <c r="U327" s="3">
        <f t="shared" si="71"/>
        <v>0</v>
      </c>
      <c r="V327" s="3">
        <f t="shared" si="72"/>
        <v>0</v>
      </c>
      <c r="W327" s="3">
        <f t="shared" si="73"/>
        <v>0</v>
      </c>
      <c r="X327" s="3">
        <f t="shared" si="77"/>
        <v>0</v>
      </c>
      <c r="Y327" s="3">
        <v>0</v>
      </c>
      <c r="Z327" s="3">
        <f t="shared" si="78"/>
        <v>0</v>
      </c>
      <c r="AA327" s="3">
        <f t="shared" si="79"/>
        <v>0</v>
      </c>
      <c r="AB327" t="b">
        <f t="shared" si="80"/>
        <v>1</v>
      </c>
      <c r="AC327">
        <v>3</v>
      </c>
      <c r="AD327" t="str">
        <f>VLOOKUP(C327,'Feedstock source'!$A$1:$B$8,2,FALSE)</f>
        <v>reject</v>
      </c>
      <c r="AE327" t="str">
        <f>VLOOKUP($F327,'PAHs abbreviations'!$A$2:$B$17,2,FALSE)</f>
        <v>IP</v>
      </c>
    </row>
    <row r="328" spans="1:31">
      <c r="A328" t="s">
        <v>123</v>
      </c>
      <c r="B328" t="s">
        <v>123</v>
      </c>
      <c r="C328" t="s">
        <v>137</v>
      </c>
      <c r="D328">
        <v>600</v>
      </c>
      <c r="E328" s="1" t="s">
        <v>22</v>
      </c>
      <c r="F328" t="s">
        <v>47</v>
      </c>
      <c r="G328" s="1" t="s">
        <v>46</v>
      </c>
      <c r="H328">
        <v>19</v>
      </c>
      <c r="I328" s="3">
        <f t="shared" si="74"/>
        <v>38</v>
      </c>
      <c r="J328" s="3">
        <f t="shared" si="69"/>
        <v>38</v>
      </c>
      <c r="K328" t="str">
        <f t="shared" si="75"/>
        <v>ng/sample</v>
      </c>
      <c r="L328" s="3">
        <v>2.5</v>
      </c>
      <c r="M328" s="3">
        <v>7.3</v>
      </c>
      <c r="N328" s="3">
        <v>6</v>
      </c>
      <c r="O328" s="1" t="s">
        <v>172</v>
      </c>
      <c r="P328" s="1" t="s">
        <v>174</v>
      </c>
      <c r="Q328" s="1" t="s">
        <v>175</v>
      </c>
      <c r="R328" t="b">
        <f>IF(COUNTIF(carcinogens!$A$2:$A$35,F328),TRUE,FALSE)</f>
        <v>0</v>
      </c>
      <c r="S328" t="b">
        <f t="shared" si="76"/>
        <v>0</v>
      </c>
      <c r="T328" t="b">
        <f t="shared" si="70"/>
        <v>0</v>
      </c>
      <c r="U328" s="3">
        <f t="shared" si="71"/>
        <v>2.5</v>
      </c>
      <c r="V328" s="3">
        <f t="shared" si="72"/>
        <v>7.3</v>
      </c>
      <c r="W328" s="3">
        <f t="shared" si="73"/>
        <v>6</v>
      </c>
      <c r="X328" s="3">
        <f t="shared" si="77"/>
        <v>5.2666666666666666</v>
      </c>
      <c r="Y328" s="3">
        <v>0</v>
      </c>
      <c r="Z328" s="3">
        <f t="shared" si="78"/>
        <v>32.733333333333334</v>
      </c>
      <c r="AA328" s="3">
        <f t="shared" si="79"/>
        <v>3.2733333333333337E-2</v>
      </c>
      <c r="AB328" t="b">
        <f t="shared" si="80"/>
        <v>0</v>
      </c>
      <c r="AC328">
        <v>3</v>
      </c>
      <c r="AD328" t="str">
        <f>VLOOKUP(C328,'Feedstock source'!$A$1:$B$8,2,FALSE)</f>
        <v>reject</v>
      </c>
      <c r="AE328" t="str">
        <f>VLOOKUP($F328,'PAHs abbreviations'!$A$2:$B$17,2,FALSE)</f>
        <v>Nap</v>
      </c>
    </row>
    <row r="329" spans="1:31">
      <c r="A329" t="s">
        <v>123</v>
      </c>
      <c r="B329" t="s">
        <v>123</v>
      </c>
      <c r="C329" t="s">
        <v>137</v>
      </c>
      <c r="D329">
        <v>600</v>
      </c>
      <c r="E329" s="1" t="s">
        <v>22</v>
      </c>
      <c r="F329" t="s">
        <v>51</v>
      </c>
      <c r="G329" s="1" t="s">
        <v>46</v>
      </c>
      <c r="H329">
        <v>53</v>
      </c>
      <c r="I329" s="3">
        <f t="shared" si="74"/>
        <v>106</v>
      </c>
      <c r="J329" s="3">
        <f t="shared" si="69"/>
        <v>106</v>
      </c>
      <c r="K329" t="str">
        <f t="shared" si="75"/>
        <v>ng/sample</v>
      </c>
      <c r="L329" s="3" t="s">
        <v>29</v>
      </c>
      <c r="M329" s="3" t="s">
        <v>30</v>
      </c>
      <c r="N329" s="3" t="s">
        <v>30</v>
      </c>
      <c r="O329" s="1" t="s">
        <v>172</v>
      </c>
      <c r="P329" s="1" t="s">
        <v>174</v>
      </c>
      <c r="Q329" s="1" t="s">
        <v>175</v>
      </c>
      <c r="R329" t="b">
        <f>IF(COUNTIF(carcinogens!$A$2:$A$35,F329),TRUE,FALSE)</f>
        <v>0</v>
      </c>
      <c r="S329" t="b">
        <f t="shared" si="76"/>
        <v>0</v>
      </c>
      <c r="T329" t="b">
        <f t="shared" si="70"/>
        <v>0</v>
      </c>
      <c r="U329" s="3">
        <f t="shared" si="71"/>
        <v>0</v>
      </c>
      <c r="V329" s="3">
        <f t="shared" si="72"/>
        <v>0</v>
      </c>
      <c r="W329" s="3">
        <f t="shared" si="73"/>
        <v>0</v>
      </c>
      <c r="X329" s="3">
        <f t="shared" si="77"/>
        <v>0</v>
      </c>
      <c r="Y329" s="3">
        <v>0</v>
      </c>
      <c r="Z329" s="3">
        <f t="shared" si="78"/>
        <v>106</v>
      </c>
      <c r="AA329" s="3">
        <f t="shared" si="79"/>
        <v>0.106</v>
      </c>
      <c r="AB329" t="b">
        <f t="shared" si="80"/>
        <v>1</v>
      </c>
      <c r="AC329">
        <v>3</v>
      </c>
      <c r="AD329" t="str">
        <f>VLOOKUP(C329,'Feedstock source'!$A$1:$B$8,2,FALSE)</f>
        <v>reject</v>
      </c>
      <c r="AE329" t="str">
        <f>VLOOKUP($F329,'PAHs abbreviations'!$A$2:$B$17,2,FALSE)</f>
        <v>Phen</v>
      </c>
    </row>
    <row r="330" spans="1:31">
      <c r="A330" t="s">
        <v>123</v>
      </c>
      <c r="B330" t="s">
        <v>123</v>
      </c>
      <c r="C330" t="s">
        <v>137</v>
      </c>
      <c r="D330">
        <v>600</v>
      </c>
      <c r="E330" s="1" t="s">
        <v>22</v>
      </c>
      <c r="F330" t="s">
        <v>54</v>
      </c>
      <c r="G330" s="1" t="s">
        <v>46</v>
      </c>
      <c r="H330">
        <v>155</v>
      </c>
      <c r="I330" s="3">
        <f t="shared" si="74"/>
        <v>310</v>
      </c>
      <c r="J330" s="3">
        <f t="shared" si="69"/>
        <v>310</v>
      </c>
      <c r="K330" t="str">
        <f t="shared" si="75"/>
        <v>ng/sample</v>
      </c>
      <c r="L330" s="3" t="s">
        <v>28</v>
      </c>
      <c r="M330" s="3" t="s">
        <v>28</v>
      </c>
      <c r="N330" s="3" t="s">
        <v>28</v>
      </c>
      <c r="O330" s="1" t="s">
        <v>172</v>
      </c>
      <c r="P330" s="1" t="s">
        <v>174</v>
      </c>
      <c r="Q330" s="1" t="s">
        <v>175</v>
      </c>
      <c r="R330" t="b">
        <f>IF(COUNTIF(carcinogens!$A$2:$A$35,F330),TRUE,FALSE)</f>
        <v>0</v>
      </c>
      <c r="S330" t="b">
        <f t="shared" si="76"/>
        <v>0</v>
      </c>
      <c r="T330" t="b">
        <f t="shared" si="70"/>
        <v>0</v>
      </c>
      <c r="U330" s="3">
        <f t="shared" si="71"/>
        <v>0</v>
      </c>
      <c r="V330" s="3">
        <f t="shared" si="72"/>
        <v>0</v>
      </c>
      <c r="W330" s="3">
        <f t="shared" si="73"/>
        <v>0</v>
      </c>
      <c r="X330" s="3">
        <f t="shared" si="77"/>
        <v>0</v>
      </c>
      <c r="Y330" s="3">
        <v>0</v>
      </c>
      <c r="Z330" s="3">
        <f t="shared" si="78"/>
        <v>310</v>
      </c>
      <c r="AA330" s="3">
        <f t="shared" si="79"/>
        <v>0.31</v>
      </c>
      <c r="AB330" t="b">
        <f t="shared" si="80"/>
        <v>1</v>
      </c>
      <c r="AC330">
        <v>3</v>
      </c>
      <c r="AD330" t="str">
        <f>VLOOKUP(C330,'Feedstock source'!$A$1:$B$8,2,FALSE)</f>
        <v>reject</v>
      </c>
      <c r="AE330" t="str">
        <f>VLOOKUP($F330,'PAHs abbreviations'!$A$2:$B$17,2,FALSE)</f>
        <v>Pyr</v>
      </c>
    </row>
    <row r="331" spans="1:31">
      <c r="A331" t="s">
        <v>124</v>
      </c>
      <c r="B331" t="s">
        <v>124</v>
      </c>
      <c r="C331" t="s">
        <v>137</v>
      </c>
      <c r="D331">
        <v>800</v>
      </c>
      <c r="E331" s="1" t="s">
        <v>22</v>
      </c>
      <c r="F331" t="s">
        <v>49</v>
      </c>
      <c r="G331" s="1" t="s">
        <v>46</v>
      </c>
      <c r="H331" t="s">
        <v>28</v>
      </c>
      <c r="I331" s="3" t="str">
        <f t="shared" si="74"/>
        <v>&lt; 2</v>
      </c>
      <c r="J331" s="3" t="str">
        <f t="shared" si="69"/>
        <v>&lt; 2</v>
      </c>
      <c r="K331" t="str">
        <f t="shared" si="75"/>
        <v>ng/sample</v>
      </c>
      <c r="L331" s="3" t="s">
        <v>28</v>
      </c>
      <c r="M331" s="3" t="s">
        <v>28</v>
      </c>
      <c r="N331" s="3" t="s">
        <v>28</v>
      </c>
      <c r="O331" s="1" t="s">
        <v>172</v>
      </c>
      <c r="P331" s="1" t="s">
        <v>174</v>
      </c>
      <c r="Q331" s="1" t="s">
        <v>175</v>
      </c>
      <c r="R331" t="b">
        <f>IF(COUNTIF(carcinogens!$A$2:$A$35,F331),TRUE,FALSE)</f>
        <v>0</v>
      </c>
      <c r="S331" t="b">
        <f t="shared" si="76"/>
        <v>1</v>
      </c>
      <c r="T331" t="b">
        <f t="shared" si="70"/>
        <v>1</v>
      </c>
      <c r="U331" s="3">
        <f t="shared" si="71"/>
        <v>0</v>
      </c>
      <c r="V331" s="3">
        <f t="shared" si="72"/>
        <v>0</v>
      </c>
      <c r="W331" s="3">
        <f t="shared" si="73"/>
        <v>0</v>
      </c>
      <c r="X331" s="3">
        <f t="shared" si="77"/>
        <v>0</v>
      </c>
      <c r="Y331" s="3">
        <v>0</v>
      </c>
      <c r="Z331" s="3">
        <f t="shared" si="78"/>
        <v>0</v>
      </c>
      <c r="AA331" s="3">
        <f t="shared" si="79"/>
        <v>0</v>
      </c>
      <c r="AB331" t="b">
        <f t="shared" si="80"/>
        <v>1</v>
      </c>
      <c r="AC331">
        <v>3</v>
      </c>
      <c r="AD331" t="str">
        <f>VLOOKUP(C331,'Feedstock source'!$A$1:$B$8,2,FALSE)</f>
        <v>reject</v>
      </c>
      <c r="AE331" t="str">
        <f>VLOOKUP($F331,'PAHs abbreviations'!$A$2:$B$17,2,FALSE)</f>
        <v>Ace</v>
      </c>
    </row>
    <row r="332" spans="1:31">
      <c r="A332" t="s">
        <v>124</v>
      </c>
      <c r="B332" t="s">
        <v>124</v>
      </c>
      <c r="C332" t="s">
        <v>137</v>
      </c>
      <c r="D332">
        <v>800</v>
      </c>
      <c r="E332" s="1" t="s">
        <v>22</v>
      </c>
      <c r="F332" t="s">
        <v>48</v>
      </c>
      <c r="G332" s="1" t="s">
        <v>46</v>
      </c>
      <c r="H332">
        <v>6.9</v>
      </c>
      <c r="I332" s="3">
        <f t="shared" si="74"/>
        <v>13.8</v>
      </c>
      <c r="J332" s="3">
        <f t="shared" si="69"/>
        <v>13.8</v>
      </c>
      <c r="K332" t="str">
        <f t="shared" si="75"/>
        <v>ng/sample</v>
      </c>
      <c r="L332" s="3" t="s">
        <v>28</v>
      </c>
      <c r="M332" s="3" t="s">
        <v>28</v>
      </c>
      <c r="N332" s="3" t="s">
        <v>28</v>
      </c>
      <c r="O332" s="1" t="s">
        <v>172</v>
      </c>
      <c r="P332" s="1" t="s">
        <v>174</v>
      </c>
      <c r="Q332" s="1" t="s">
        <v>175</v>
      </c>
      <c r="R332" t="b">
        <f>IF(COUNTIF(carcinogens!$A$2:$A$35,F332),TRUE,FALSE)</f>
        <v>0</v>
      </c>
      <c r="S332" t="b">
        <f t="shared" si="76"/>
        <v>0</v>
      </c>
      <c r="T332" t="b">
        <f t="shared" si="70"/>
        <v>0</v>
      </c>
      <c r="U332" s="3">
        <f t="shared" si="71"/>
        <v>0</v>
      </c>
      <c r="V332" s="3">
        <f t="shared" si="72"/>
        <v>0</v>
      </c>
      <c r="W332" s="3">
        <f t="shared" si="73"/>
        <v>0</v>
      </c>
      <c r="X332" s="3">
        <f t="shared" si="77"/>
        <v>0</v>
      </c>
      <c r="Y332" s="3">
        <v>0</v>
      </c>
      <c r="Z332" s="3">
        <f t="shared" si="78"/>
        <v>13.8</v>
      </c>
      <c r="AA332" s="3">
        <f t="shared" si="79"/>
        <v>1.3800000000000002E-2</v>
      </c>
      <c r="AB332" t="b">
        <f t="shared" si="80"/>
        <v>1</v>
      </c>
      <c r="AC332">
        <v>3</v>
      </c>
      <c r="AD332" t="str">
        <f>VLOOKUP(C332,'Feedstock source'!$A$1:$B$8,2,FALSE)</f>
        <v>reject</v>
      </c>
      <c r="AE332" t="str">
        <f>VLOOKUP($F332,'PAHs abbreviations'!$A$2:$B$17,2,FALSE)</f>
        <v>Acy</v>
      </c>
    </row>
    <row r="333" spans="1:31">
      <c r="A333" t="s">
        <v>124</v>
      </c>
      <c r="B333" t="s">
        <v>124</v>
      </c>
      <c r="C333" t="s">
        <v>137</v>
      </c>
      <c r="D333">
        <v>800</v>
      </c>
      <c r="E333" s="1" t="s">
        <v>22</v>
      </c>
      <c r="F333" t="s">
        <v>52</v>
      </c>
      <c r="G333" s="1" t="s">
        <v>46</v>
      </c>
      <c r="H333" t="s">
        <v>26</v>
      </c>
      <c r="I333" s="3" t="str">
        <f t="shared" si="74"/>
        <v>&lt; 1</v>
      </c>
      <c r="J333" s="3" t="str">
        <f t="shared" si="69"/>
        <v>&lt; 1</v>
      </c>
      <c r="K333" t="str">
        <f t="shared" si="75"/>
        <v>ng/sample</v>
      </c>
      <c r="L333" s="3" t="s">
        <v>26</v>
      </c>
      <c r="M333" s="3" t="s">
        <v>26</v>
      </c>
      <c r="N333" s="3" t="s">
        <v>26</v>
      </c>
      <c r="O333" s="1" t="s">
        <v>172</v>
      </c>
      <c r="P333" s="1" t="s">
        <v>174</v>
      </c>
      <c r="Q333" s="1" t="s">
        <v>175</v>
      </c>
      <c r="R333" t="b">
        <f>IF(COUNTIF(carcinogens!$A$2:$A$35,F333),TRUE,FALSE)</f>
        <v>0</v>
      </c>
      <c r="S333" t="b">
        <f t="shared" si="76"/>
        <v>1</v>
      </c>
      <c r="T333" t="b">
        <f t="shared" si="70"/>
        <v>1</v>
      </c>
      <c r="U333" s="3">
        <f t="shared" si="71"/>
        <v>0</v>
      </c>
      <c r="V333" s="3">
        <f t="shared" si="72"/>
        <v>0</v>
      </c>
      <c r="W333" s="3">
        <f t="shared" si="73"/>
        <v>0</v>
      </c>
      <c r="X333" s="3">
        <f t="shared" si="77"/>
        <v>0</v>
      </c>
      <c r="Y333" s="3">
        <v>0</v>
      </c>
      <c r="Z333" s="3">
        <f t="shared" si="78"/>
        <v>0</v>
      </c>
      <c r="AA333" s="3">
        <f t="shared" si="79"/>
        <v>0</v>
      </c>
      <c r="AB333" t="b">
        <f t="shared" si="80"/>
        <v>1</v>
      </c>
      <c r="AC333">
        <v>3</v>
      </c>
      <c r="AD333" t="str">
        <f>VLOOKUP(C333,'Feedstock source'!$A$1:$B$8,2,FALSE)</f>
        <v>reject</v>
      </c>
      <c r="AE333" t="str">
        <f>VLOOKUP($F333,'PAHs abbreviations'!$A$2:$B$17,2,FALSE)</f>
        <v>Ant</v>
      </c>
    </row>
    <row r="334" spans="1:31">
      <c r="A334" t="s">
        <v>124</v>
      </c>
      <c r="B334" t="s">
        <v>124</v>
      </c>
      <c r="C334" t="s">
        <v>137</v>
      </c>
      <c r="D334">
        <v>800</v>
      </c>
      <c r="E334" s="1" t="s">
        <v>22</v>
      </c>
      <c r="F334" t="s">
        <v>55</v>
      </c>
      <c r="G334" s="1" t="s">
        <v>46</v>
      </c>
      <c r="H334">
        <v>7.9</v>
      </c>
      <c r="I334" s="3">
        <f t="shared" si="74"/>
        <v>15.8</v>
      </c>
      <c r="J334" s="3">
        <f t="shared" si="69"/>
        <v>15.8</v>
      </c>
      <c r="K334" t="str">
        <f t="shared" si="75"/>
        <v>ng/sample</v>
      </c>
      <c r="L334" s="3" t="s">
        <v>26</v>
      </c>
      <c r="M334" s="3" t="s">
        <v>26</v>
      </c>
      <c r="N334" s="3" t="s">
        <v>26</v>
      </c>
      <c r="O334" s="1" t="s">
        <v>172</v>
      </c>
      <c r="P334" s="1" t="s">
        <v>174</v>
      </c>
      <c r="Q334" s="1" t="s">
        <v>175</v>
      </c>
      <c r="R334" t="b">
        <f>IF(COUNTIF(carcinogens!$A$2:$A$35,F334),TRUE,FALSE)</f>
        <v>1</v>
      </c>
      <c r="S334" t="b">
        <f t="shared" si="76"/>
        <v>0</v>
      </c>
      <c r="T334" t="b">
        <f t="shared" si="70"/>
        <v>0</v>
      </c>
      <c r="U334" s="3">
        <f t="shared" si="71"/>
        <v>0</v>
      </c>
      <c r="V334" s="3">
        <f t="shared" si="72"/>
        <v>0</v>
      </c>
      <c r="W334" s="3">
        <f t="shared" si="73"/>
        <v>0</v>
      </c>
      <c r="X334" s="3">
        <f t="shared" si="77"/>
        <v>0</v>
      </c>
      <c r="Y334" s="3">
        <v>0</v>
      </c>
      <c r="Z334" s="3">
        <f t="shared" si="78"/>
        <v>15.8</v>
      </c>
      <c r="AA334" s="3">
        <f t="shared" si="79"/>
        <v>1.5800000000000002E-2</v>
      </c>
      <c r="AB334" t="b">
        <f t="shared" si="80"/>
        <v>1</v>
      </c>
      <c r="AC334">
        <v>3</v>
      </c>
      <c r="AD334" t="str">
        <f>VLOOKUP(C334,'Feedstock source'!$A$1:$B$8,2,FALSE)</f>
        <v>reject</v>
      </c>
      <c r="AE334" t="str">
        <f>VLOOKUP($F334,'PAHs abbreviations'!$A$2:$B$17,2,FALSE)</f>
        <v>B(a)A</v>
      </c>
    </row>
    <row r="335" spans="1:31">
      <c r="A335" t="s">
        <v>124</v>
      </c>
      <c r="B335" t="s">
        <v>124</v>
      </c>
      <c r="C335" t="s">
        <v>137</v>
      </c>
      <c r="D335">
        <v>800</v>
      </c>
      <c r="E335" s="1" t="s">
        <v>22</v>
      </c>
      <c r="F335" t="s">
        <v>59</v>
      </c>
      <c r="G335" s="1" t="s">
        <v>46</v>
      </c>
      <c r="H335">
        <v>4.9000000000000004</v>
      </c>
      <c r="I335" s="3">
        <f t="shared" si="74"/>
        <v>9.8000000000000007</v>
      </c>
      <c r="J335" s="3">
        <f t="shared" si="69"/>
        <v>9.8000000000000007</v>
      </c>
      <c r="K335" t="str">
        <f t="shared" si="75"/>
        <v>ng/sample</v>
      </c>
      <c r="L335" s="3" t="s">
        <v>26</v>
      </c>
      <c r="M335" s="3" t="s">
        <v>26</v>
      </c>
      <c r="N335" s="3" t="s">
        <v>26</v>
      </c>
      <c r="O335" s="1" t="s">
        <v>172</v>
      </c>
      <c r="P335" s="1" t="s">
        <v>174</v>
      </c>
      <c r="Q335" s="1" t="s">
        <v>175</v>
      </c>
      <c r="R335" t="b">
        <f>IF(COUNTIF(carcinogens!$A$2:$A$35,F335),TRUE,FALSE)</f>
        <v>1</v>
      </c>
      <c r="S335" t="b">
        <f t="shared" si="76"/>
        <v>0</v>
      </c>
      <c r="T335" t="b">
        <f t="shared" si="70"/>
        <v>0</v>
      </c>
      <c r="U335" s="3">
        <f t="shared" si="71"/>
        <v>0</v>
      </c>
      <c r="V335" s="3">
        <f t="shared" si="72"/>
        <v>0</v>
      </c>
      <c r="W335" s="3">
        <f t="shared" si="73"/>
        <v>0</v>
      </c>
      <c r="X335" s="3">
        <f t="shared" si="77"/>
        <v>0</v>
      </c>
      <c r="Y335" s="3">
        <v>0</v>
      </c>
      <c r="Z335" s="3">
        <f t="shared" si="78"/>
        <v>9.8000000000000007</v>
      </c>
      <c r="AA335" s="3">
        <f t="shared" si="79"/>
        <v>9.8000000000000014E-3</v>
      </c>
      <c r="AB335" t="b">
        <f t="shared" si="80"/>
        <v>1</v>
      </c>
      <c r="AC335">
        <v>3</v>
      </c>
      <c r="AD335" t="str">
        <f>VLOOKUP(C335,'Feedstock source'!$A$1:$B$8,2,FALSE)</f>
        <v>reject</v>
      </c>
      <c r="AE335" t="str">
        <f>VLOOKUP($F335,'PAHs abbreviations'!$A$2:$B$17,2,FALSE)</f>
        <v>B(a)P</v>
      </c>
    </row>
    <row r="336" spans="1:31">
      <c r="A336" t="s">
        <v>124</v>
      </c>
      <c r="B336" t="s">
        <v>124</v>
      </c>
      <c r="C336" t="s">
        <v>137</v>
      </c>
      <c r="D336">
        <v>800</v>
      </c>
      <c r="E336" s="1" t="s">
        <v>22</v>
      </c>
      <c r="F336" t="s">
        <v>57</v>
      </c>
      <c r="G336" s="1" t="s">
        <v>46</v>
      </c>
      <c r="H336">
        <v>12</v>
      </c>
      <c r="I336" s="3">
        <f t="shared" si="74"/>
        <v>24</v>
      </c>
      <c r="J336" s="3">
        <f t="shared" si="69"/>
        <v>24</v>
      </c>
      <c r="K336" t="str">
        <f t="shared" si="75"/>
        <v>ng/sample</v>
      </c>
      <c r="L336" s="3" t="s">
        <v>26</v>
      </c>
      <c r="M336" s="3" t="s">
        <v>26</v>
      </c>
      <c r="N336" s="3" t="s">
        <v>26</v>
      </c>
      <c r="O336" s="1" t="s">
        <v>172</v>
      </c>
      <c r="P336" s="1" t="s">
        <v>174</v>
      </c>
      <c r="Q336" s="1" t="s">
        <v>175</v>
      </c>
      <c r="R336" t="b">
        <f>IF(COUNTIF(carcinogens!$A$2:$A$35,F336),TRUE,FALSE)</f>
        <v>1</v>
      </c>
      <c r="S336" t="b">
        <f t="shared" si="76"/>
        <v>0</v>
      </c>
      <c r="T336" t="b">
        <f t="shared" si="70"/>
        <v>0</v>
      </c>
      <c r="U336" s="3">
        <f t="shared" si="71"/>
        <v>0</v>
      </c>
      <c r="V336" s="3">
        <f t="shared" si="72"/>
        <v>0</v>
      </c>
      <c r="W336" s="3">
        <f t="shared" si="73"/>
        <v>0</v>
      </c>
      <c r="X336" s="3">
        <f t="shared" si="77"/>
        <v>0</v>
      </c>
      <c r="Y336" s="3">
        <v>0</v>
      </c>
      <c r="Z336" s="3">
        <f t="shared" si="78"/>
        <v>24</v>
      </c>
      <c r="AA336" s="3">
        <f t="shared" si="79"/>
        <v>2.4E-2</v>
      </c>
      <c r="AB336" t="b">
        <f t="shared" si="80"/>
        <v>1</v>
      </c>
      <c r="AC336">
        <v>3</v>
      </c>
      <c r="AD336" t="str">
        <f>VLOOKUP(C336,'Feedstock source'!$A$1:$B$8,2,FALSE)</f>
        <v>reject</v>
      </c>
      <c r="AE336" t="str">
        <f>VLOOKUP($F336,'PAHs abbreviations'!$A$2:$B$17,2,FALSE)</f>
        <v>B(b)F</v>
      </c>
    </row>
    <row r="337" spans="1:31">
      <c r="A337" t="s">
        <v>124</v>
      </c>
      <c r="B337" t="s">
        <v>124</v>
      </c>
      <c r="C337" t="s">
        <v>137</v>
      </c>
      <c r="D337">
        <v>800</v>
      </c>
      <c r="E337" s="1" t="s">
        <v>22</v>
      </c>
      <c r="F337" t="s">
        <v>61</v>
      </c>
      <c r="G337" s="1" t="s">
        <v>46</v>
      </c>
      <c r="H337">
        <v>13</v>
      </c>
      <c r="I337" s="3">
        <f t="shared" si="74"/>
        <v>26</v>
      </c>
      <c r="J337" s="3">
        <f t="shared" si="69"/>
        <v>26</v>
      </c>
      <c r="K337" t="str">
        <f t="shared" si="75"/>
        <v>ng/sample</v>
      </c>
      <c r="L337" s="3" t="s">
        <v>26</v>
      </c>
      <c r="M337" s="3" t="s">
        <v>26</v>
      </c>
      <c r="N337" s="3" t="s">
        <v>26</v>
      </c>
      <c r="O337" s="1" t="s">
        <v>172</v>
      </c>
      <c r="P337" s="1" t="s">
        <v>174</v>
      </c>
      <c r="Q337" s="1" t="s">
        <v>175</v>
      </c>
      <c r="R337" t="b">
        <f>IF(COUNTIF(carcinogens!$A$2:$A$35,F337),TRUE,FALSE)</f>
        <v>1</v>
      </c>
      <c r="S337" t="b">
        <f t="shared" si="76"/>
        <v>0</v>
      </c>
      <c r="T337" t="b">
        <f t="shared" si="70"/>
        <v>0</v>
      </c>
      <c r="U337" s="3">
        <f t="shared" si="71"/>
        <v>0</v>
      </c>
      <c r="V337" s="3">
        <f t="shared" si="72"/>
        <v>0</v>
      </c>
      <c r="W337" s="3">
        <f t="shared" si="73"/>
        <v>0</v>
      </c>
      <c r="X337" s="3">
        <f t="shared" si="77"/>
        <v>0</v>
      </c>
      <c r="Y337" s="3">
        <v>0</v>
      </c>
      <c r="Z337" s="3">
        <f t="shared" si="78"/>
        <v>26</v>
      </c>
      <c r="AA337" s="3">
        <f t="shared" si="79"/>
        <v>2.5999999999999999E-2</v>
      </c>
      <c r="AB337" t="b">
        <f t="shared" si="80"/>
        <v>1</v>
      </c>
      <c r="AC337">
        <v>3</v>
      </c>
      <c r="AD337" t="str">
        <f>VLOOKUP(C337,'Feedstock source'!$A$1:$B$8,2,FALSE)</f>
        <v>reject</v>
      </c>
      <c r="AE337" t="str">
        <f>VLOOKUP($F337,'PAHs abbreviations'!$A$2:$B$17,2,FALSE)</f>
        <v>B(ghi)P</v>
      </c>
    </row>
    <row r="338" spans="1:31">
      <c r="A338" t="s">
        <v>124</v>
      </c>
      <c r="B338" t="s">
        <v>124</v>
      </c>
      <c r="C338" t="s">
        <v>137</v>
      </c>
      <c r="D338">
        <v>800</v>
      </c>
      <c r="E338" s="1" t="s">
        <v>22</v>
      </c>
      <c r="F338" t="s">
        <v>58</v>
      </c>
      <c r="G338" s="1" t="s">
        <v>46</v>
      </c>
      <c r="H338">
        <v>4.7</v>
      </c>
      <c r="I338" s="3">
        <f t="shared" si="74"/>
        <v>9.4</v>
      </c>
      <c r="J338" s="3">
        <f t="shared" si="69"/>
        <v>9.4</v>
      </c>
      <c r="K338" t="str">
        <f t="shared" si="75"/>
        <v>ng/sample</v>
      </c>
      <c r="L338" s="3" t="s">
        <v>26</v>
      </c>
      <c r="M338" s="3" t="s">
        <v>26</v>
      </c>
      <c r="N338" s="3" t="s">
        <v>26</v>
      </c>
      <c r="O338" s="1" t="s">
        <v>172</v>
      </c>
      <c r="P338" s="1" t="s">
        <v>174</v>
      </c>
      <c r="Q338" s="1" t="s">
        <v>175</v>
      </c>
      <c r="R338" t="b">
        <f>IF(COUNTIF(carcinogens!$A$2:$A$35,F338),TRUE,FALSE)</f>
        <v>1</v>
      </c>
      <c r="S338" t="b">
        <f t="shared" si="76"/>
        <v>0</v>
      </c>
      <c r="T338" t="b">
        <f t="shared" si="70"/>
        <v>0</v>
      </c>
      <c r="U338" s="3">
        <f t="shared" si="71"/>
        <v>0</v>
      </c>
      <c r="V338" s="3">
        <f t="shared" si="72"/>
        <v>0</v>
      </c>
      <c r="W338" s="3">
        <f t="shared" si="73"/>
        <v>0</v>
      </c>
      <c r="X338" s="3">
        <f t="shared" si="77"/>
        <v>0</v>
      </c>
      <c r="Y338" s="3">
        <v>0</v>
      </c>
      <c r="Z338" s="3">
        <f t="shared" si="78"/>
        <v>9.4</v>
      </c>
      <c r="AA338" s="3">
        <f t="shared" si="79"/>
        <v>9.4000000000000004E-3</v>
      </c>
      <c r="AB338" t="b">
        <f t="shared" si="80"/>
        <v>1</v>
      </c>
      <c r="AC338">
        <v>3</v>
      </c>
      <c r="AD338" t="str">
        <f>VLOOKUP(C338,'Feedstock source'!$A$1:$B$8,2,FALSE)</f>
        <v>reject</v>
      </c>
      <c r="AE338" t="str">
        <f>VLOOKUP($F338,'PAHs abbreviations'!$A$2:$B$17,2,FALSE)</f>
        <v>B(k)F</v>
      </c>
    </row>
    <row r="339" spans="1:31">
      <c r="A339" t="s">
        <v>124</v>
      </c>
      <c r="B339" t="s">
        <v>124</v>
      </c>
      <c r="C339" t="s">
        <v>137</v>
      </c>
      <c r="D339">
        <v>800</v>
      </c>
      <c r="E339" s="1" t="s">
        <v>22</v>
      </c>
      <c r="F339" t="s">
        <v>56</v>
      </c>
      <c r="G339" s="1" t="s">
        <v>46</v>
      </c>
      <c r="H339">
        <v>18</v>
      </c>
      <c r="I339" s="3">
        <f t="shared" si="74"/>
        <v>36</v>
      </c>
      <c r="J339" s="3">
        <f t="shared" si="69"/>
        <v>36</v>
      </c>
      <c r="K339" t="str">
        <f t="shared" si="75"/>
        <v>ng/sample</v>
      </c>
      <c r="L339" s="3" t="s">
        <v>26</v>
      </c>
      <c r="M339" s="3" t="s">
        <v>26</v>
      </c>
      <c r="N339" s="3" t="s">
        <v>26</v>
      </c>
      <c r="O339" s="1" t="s">
        <v>172</v>
      </c>
      <c r="P339" s="1" t="s">
        <v>174</v>
      </c>
      <c r="Q339" s="1" t="s">
        <v>175</v>
      </c>
      <c r="R339" t="b">
        <f>IF(COUNTIF(carcinogens!$A$2:$A$35,F339),TRUE,FALSE)</f>
        <v>1</v>
      </c>
      <c r="S339" t="b">
        <f t="shared" si="76"/>
        <v>0</v>
      </c>
      <c r="T339" t="b">
        <f t="shared" si="70"/>
        <v>0</v>
      </c>
      <c r="U339" s="3">
        <f t="shared" si="71"/>
        <v>0</v>
      </c>
      <c r="V339" s="3">
        <f t="shared" si="72"/>
        <v>0</v>
      </c>
      <c r="W339" s="3">
        <f t="shared" si="73"/>
        <v>0</v>
      </c>
      <c r="X339" s="3">
        <f t="shared" si="77"/>
        <v>0</v>
      </c>
      <c r="Y339" s="3">
        <v>0</v>
      </c>
      <c r="Z339" s="3">
        <f t="shared" si="78"/>
        <v>36</v>
      </c>
      <c r="AA339" s="3">
        <f t="shared" si="79"/>
        <v>3.5999999999999997E-2</v>
      </c>
      <c r="AB339" t="b">
        <f t="shared" si="80"/>
        <v>1</v>
      </c>
      <c r="AC339">
        <v>3</v>
      </c>
      <c r="AD339" t="str">
        <f>VLOOKUP(C339,'Feedstock source'!$A$1:$B$8,2,FALSE)</f>
        <v>reject</v>
      </c>
      <c r="AE339" t="str">
        <f>VLOOKUP($F339,'PAHs abbreviations'!$A$2:$B$17,2,FALSE)</f>
        <v>Cry</v>
      </c>
    </row>
    <row r="340" spans="1:31">
      <c r="A340" t="s">
        <v>124</v>
      </c>
      <c r="B340" t="s">
        <v>124</v>
      </c>
      <c r="C340" t="s">
        <v>137</v>
      </c>
      <c r="D340">
        <v>800</v>
      </c>
      <c r="E340" s="1" t="s">
        <v>22</v>
      </c>
      <c r="F340" t="s">
        <v>62</v>
      </c>
      <c r="G340" s="1" t="s">
        <v>46</v>
      </c>
      <c r="H340" t="s">
        <v>26</v>
      </c>
      <c r="I340" s="3" t="str">
        <f t="shared" si="74"/>
        <v>&lt; 1</v>
      </c>
      <c r="J340" s="3" t="str">
        <f t="shared" si="69"/>
        <v>&lt; 1</v>
      </c>
      <c r="K340" t="str">
        <f t="shared" si="75"/>
        <v>ng/sample</v>
      </c>
      <c r="L340" s="3" t="s">
        <v>26</v>
      </c>
      <c r="M340" s="3" t="s">
        <v>26</v>
      </c>
      <c r="N340" s="3" t="s">
        <v>26</v>
      </c>
      <c r="O340" s="1" t="s">
        <v>172</v>
      </c>
      <c r="P340" s="1" t="s">
        <v>174</v>
      </c>
      <c r="Q340" s="1" t="s">
        <v>175</v>
      </c>
      <c r="R340" t="b">
        <f>IF(COUNTIF(carcinogens!$A$2:$A$35,F340),TRUE,FALSE)</f>
        <v>1</v>
      </c>
      <c r="S340" t="b">
        <f t="shared" si="76"/>
        <v>1</v>
      </c>
      <c r="T340" t="b">
        <f t="shared" si="70"/>
        <v>1</v>
      </c>
      <c r="U340" s="3">
        <f t="shared" si="71"/>
        <v>0</v>
      </c>
      <c r="V340" s="3">
        <f t="shared" si="72"/>
        <v>0</v>
      </c>
      <c r="W340" s="3">
        <f t="shared" si="73"/>
        <v>0</v>
      </c>
      <c r="X340" s="3">
        <f t="shared" si="77"/>
        <v>0</v>
      </c>
      <c r="Y340" s="3">
        <v>0</v>
      </c>
      <c r="Z340" s="3">
        <f t="shared" si="78"/>
        <v>0</v>
      </c>
      <c r="AA340" s="3">
        <f t="shared" si="79"/>
        <v>0</v>
      </c>
      <c r="AB340" t="b">
        <f t="shared" si="80"/>
        <v>1</v>
      </c>
      <c r="AC340">
        <v>3</v>
      </c>
      <c r="AD340" t="str">
        <f>VLOOKUP(C340,'Feedstock source'!$A$1:$B$8,2,FALSE)</f>
        <v>reject</v>
      </c>
      <c r="AE340" t="str">
        <f>VLOOKUP($F340,'PAHs abbreviations'!$A$2:$B$17,2,FALSE)</f>
        <v>DB(ah)A</v>
      </c>
    </row>
    <row r="341" spans="1:31">
      <c r="A341" t="s">
        <v>124</v>
      </c>
      <c r="B341" t="s">
        <v>124</v>
      </c>
      <c r="C341" t="s">
        <v>137</v>
      </c>
      <c r="D341">
        <v>800</v>
      </c>
      <c r="E341" s="1" t="s">
        <v>22</v>
      </c>
      <c r="F341" t="s">
        <v>53</v>
      </c>
      <c r="G341" s="1" t="s">
        <v>46</v>
      </c>
      <c r="H341">
        <v>38</v>
      </c>
      <c r="I341" s="3">
        <f t="shared" si="74"/>
        <v>76</v>
      </c>
      <c r="J341" s="3">
        <f t="shared" si="69"/>
        <v>76</v>
      </c>
      <c r="K341" t="str">
        <f t="shared" si="75"/>
        <v>ng/sample</v>
      </c>
      <c r="L341" s="3" t="s">
        <v>28</v>
      </c>
      <c r="M341" s="3" t="s">
        <v>28</v>
      </c>
      <c r="N341" s="3" t="s">
        <v>28</v>
      </c>
      <c r="O341" s="1" t="s">
        <v>172</v>
      </c>
      <c r="P341" s="1" t="s">
        <v>174</v>
      </c>
      <c r="Q341" s="1" t="s">
        <v>175</v>
      </c>
      <c r="R341" t="b">
        <f>IF(COUNTIF(carcinogens!$A$2:$A$35,F341),TRUE,FALSE)</f>
        <v>0</v>
      </c>
      <c r="S341" t="b">
        <f t="shared" si="76"/>
        <v>0</v>
      </c>
      <c r="T341" t="b">
        <f t="shared" si="70"/>
        <v>0</v>
      </c>
      <c r="U341" s="3">
        <f t="shared" si="71"/>
        <v>0</v>
      </c>
      <c r="V341" s="3">
        <f t="shared" si="72"/>
        <v>0</v>
      </c>
      <c r="W341" s="3">
        <f t="shared" si="73"/>
        <v>0</v>
      </c>
      <c r="X341" s="3">
        <f t="shared" si="77"/>
        <v>0</v>
      </c>
      <c r="Y341" s="3">
        <v>0</v>
      </c>
      <c r="Z341" s="3">
        <f t="shared" si="78"/>
        <v>76</v>
      </c>
      <c r="AA341" s="3">
        <f t="shared" si="79"/>
        <v>7.5999999999999998E-2</v>
      </c>
      <c r="AB341" t="b">
        <f t="shared" si="80"/>
        <v>1</v>
      </c>
      <c r="AC341">
        <v>3</v>
      </c>
      <c r="AD341" t="str">
        <f>VLOOKUP(C341,'Feedstock source'!$A$1:$B$8,2,FALSE)</f>
        <v>reject</v>
      </c>
      <c r="AE341" t="str">
        <f>VLOOKUP($F341,'PAHs abbreviations'!$A$2:$B$17,2,FALSE)</f>
        <v>Flt</v>
      </c>
    </row>
    <row r="342" spans="1:31">
      <c r="A342" t="s">
        <v>124</v>
      </c>
      <c r="B342" t="s">
        <v>124</v>
      </c>
      <c r="C342" t="s">
        <v>137</v>
      </c>
      <c r="D342">
        <v>800</v>
      </c>
      <c r="E342" s="1" t="s">
        <v>22</v>
      </c>
      <c r="F342" t="s">
        <v>50</v>
      </c>
      <c r="G342" s="1" t="s">
        <v>46</v>
      </c>
      <c r="H342" t="s">
        <v>31</v>
      </c>
      <c r="I342" s="3" t="str">
        <f t="shared" si="74"/>
        <v>&lt; 3</v>
      </c>
      <c r="J342" s="3" t="str">
        <f t="shared" si="69"/>
        <v>&lt; 3</v>
      </c>
      <c r="K342" t="str">
        <f t="shared" si="75"/>
        <v>ng/sample</v>
      </c>
      <c r="L342" s="3" t="s">
        <v>28</v>
      </c>
      <c r="M342" s="3" t="s">
        <v>28</v>
      </c>
      <c r="N342" s="3" t="s">
        <v>28</v>
      </c>
      <c r="O342" s="1" t="s">
        <v>172</v>
      </c>
      <c r="P342" s="1" t="s">
        <v>174</v>
      </c>
      <c r="Q342" s="1" t="s">
        <v>175</v>
      </c>
      <c r="R342" t="b">
        <f>IF(COUNTIF(carcinogens!$A$2:$A$35,F342),TRUE,FALSE)</f>
        <v>0</v>
      </c>
      <c r="S342" t="b">
        <f t="shared" si="76"/>
        <v>1</v>
      </c>
      <c r="T342" t="b">
        <f t="shared" si="70"/>
        <v>1</v>
      </c>
      <c r="U342" s="3">
        <f t="shared" si="71"/>
        <v>0</v>
      </c>
      <c r="V342" s="3">
        <f t="shared" si="72"/>
        <v>0</v>
      </c>
      <c r="W342" s="3">
        <f t="shared" si="73"/>
        <v>0</v>
      </c>
      <c r="X342" s="3">
        <f t="shared" si="77"/>
        <v>0</v>
      </c>
      <c r="Y342" s="3">
        <f>_xlfn.STDEV.S(U342:W342)</f>
        <v>0</v>
      </c>
      <c r="Z342" s="3">
        <f t="shared" si="78"/>
        <v>0</v>
      </c>
      <c r="AA342" s="3">
        <f t="shared" si="79"/>
        <v>0</v>
      </c>
      <c r="AB342" t="b">
        <f t="shared" si="80"/>
        <v>1</v>
      </c>
      <c r="AC342">
        <v>3</v>
      </c>
      <c r="AD342" t="str">
        <f>VLOOKUP(C342,'Feedstock source'!$A$1:$B$8,2,FALSE)</f>
        <v>reject</v>
      </c>
      <c r="AE342" t="str">
        <f>VLOOKUP($F342,'PAHs abbreviations'!$A$2:$B$17,2,FALSE)</f>
        <v>Flu</v>
      </c>
    </row>
    <row r="343" spans="1:31">
      <c r="A343" t="s">
        <v>124</v>
      </c>
      <c r="B343" t="s">
        <v>124</v>
      </c>
      <c r="C343" t="s">
        <v>137</v>
      </c>
      <c r="D343">
        <v>800</v>
      </c>
      <c r="E343" s="1" t="s">
        <v>22</v>
      </c>
      <c r="F343" t="s">
        <v>60</v>
      </c>
      <c r="G343" s="1" t="s">
        <v>46</v>
      </c>
      <c r="H343">
        <v>9.1</v>
      </c>
      <c r="I343" s="3">
        <f t="shared" si="74"/>
        <v>18.2</v>
      </c>
      <c r="J343" s="3">
        <f t="shared" si="69"/>
        <v>18.2</v>
      </c>
      <c r="K343" t="str">
        <f t="shared" si="75"/>
        <v>ng/sample</v>
      </c>
      <c r="L343" s="3" t="s">
        <v>26</v>
      </c>
      <c r="M343" s="3" t="s">
        <v>26</v>
      </c>
      <c r="N343" s="3" t="s">
        <v>26</v>
      </c>
      <c r="O343" s="1" t="s">
        <v>172</v>
      </c>
      <c r="P343" s="1" t="s">
        <v>174</v>
      </c>
      <c r="Q343" s="1" t="s">
        <v>175</v>
      </c>
      <c r="R343" t="b">
        <f>IF(COUNTIF(carcinogens!$A$2:$A$35,F343),TRUE,FALSE)</f>
        <v>1</v>
      </c>
      <c r="S343" t="b">
        <f t="shared" si="76"/>
        <v>0</v>
      </c>
      <c r="T343" t="b">
        <f t="shared" si="70"/>
        <v>0</v>
      </c>
      <c r="U343" s="3">
        <f t="shared" si="71"/>
        <v>0</v>
      </c>
      <c r="V343" s="3">
        <f t="shared" si="72"/>
        <v>0</v>
      </c>
      <c r="W343" s="3">
        <f t="shared" si="73"/>
        <v>0</v>
      </c>
      <c r="X343" s="3">
        <f t="shared" si="77"/>
        <v>0</v>
      </c>
      <c r="Y343" s="3">
        <v>0</v>
      </c>
      <c r="Z343" s="3">
        <f t="shared" si="78"/>
        <v>18.2</v>
      </c>
      <c r="AA343" s="3">
        <f t="shared" si="79"/>
        <v>1.8200000000000001E-2</v>
      </c>
      <c r="AB343" t="b">
        <f t="shared" si="80"/>
        <v>1</v>
      </c>
      <c r="AC343">
        <v>3</v>
      </c>
      <c r="AD343" t="str">
        <f>VLOOKUP(C343,'Feedstock source'!$A$1:$B$8,2,FALSE)</f>
        <v>reject</v>
      </c>
      <c r="AE343" t="str">
        <f>VLOOKUP($F343,'PAHs abbreviations'!$A$2:$B$17,2,FALSE)</f>
        <v>IP</v>
      </c>
    </row>
    <row r="344" spans="1:31">
      <c r="A344" t="s">
        <v>124</v>
      </c>
      <c r="B344" t="s">
        <v>124</v>
      </c>
      <c r="C344" t="s">
        <v>137</v>
      </c>
      <c r="D344">
        <v>800</v>
      </c>
      <c r="E344" s="1" t="s">
        <v>22</v>
      </c>
      <c r="F344" t="s">
        <v>47</v>
      </c>
      <c r="G344" s="1" t="s">
        <v>46</v>
      </c>
      <c r="H344">
        <v>11</v>
      </c>
      <c r="I344" s="3">
        <f t="shared" si="74"/>
        <v>22</v>
      </c>
      <c r="J344" s="3">
        <f t="shared" si="69"/>
        <v>22</v>
      </c>
      <c r="K344" t="str">
        <f t="shared" si="75"/>
        <v>ng/sample</v>
      </c>
      <c r="L344" s="3">
        <v>2.5</v>
      </c>
      <c r="M344" s="3">
        <v>7.3</v>
      </c>
      <c r="N344" s="3">
        <v>6</v>
      </c>
      <c r="O344" s="1" t="s">
        <v>172</v>
      </c>
      <c r="P344" s="1" t="s">
        <v>174</v>
      </c>
      <c r="Q344" s="1" t="s">
        <v>175</v>
      </c>
      <c r="R344" t="b">
        <f>IF(COUNTIF(carcinogens!$A$2:$A$35,F344),TRUE,FALSE)</f>
        <v>0</v>
      </c>
      <c r="S344" t="b">
        <f t="shared" si="76"/>
        <v>0</v>
      </c>
      <c r="T344" t="b">
        <f t="shared" si="70"/>
        <v>0</v>
      </c>
      <c r="U344" s="3">
        <f t="shared" si="71"/>
        <v>2.5</v>
      </c>
      <c r="V344" s="3">
        <f t="shared" si="72"/>
        <v>7.3</v>
      </c>
      <c r="W344" s="3">
        <f t="shared" si="73"/>
        <v>6</v>
      </c>
      <c r="X344" s="3">
        <f t="shared" si="77"/>
        <v>5.2666666666666666</v>
      </c>
      <c r="Y344" s="3">
        <v>0</v>
      </c>
      <c r="Z344" s="3">
        <f t="shared" si="78"/>
        <v>16.733333333333334</v>
      </c>
      <c r="AA344" s="3">
        <f t="shared" si="79"/>
        <v>1.6733333333333333E-2</v>
      </c>
      <c r="AB344" t="b">
        <f t="shared" si="80"/>
        <v>0</v>
      </c>
      <c r="AC344">
        <v>3</v>
      </c>
      <c r="AD344" t="str">
        <f>VLOOKUP(C344,'Feedstock source'!$A$1:$B$8,2,FALSE)</f>
        <v>reject</v>
      </c>
      <c r="AE344" t="str">
        <f>VLOOKUP($F344,'PAHs abbreviations'!$A$2:$B$17,2,FALSE)</f>
        <v>Nap</v>
      </c>
    </row>
    <row r="345" spans="1:31">
      <c r="A345" t="s">
        <v>124</v>
      </c>
      <c r="B345" t="s">
        <v>124</v>
      </c>
      <c r="C345" t="s">
        <v>137</v>
      </c>
      <c r="D345">
        <v>800</v>
      </c>
      <c r="E345" s="1" t="s">
        <v>22</v>
      </c>
      <c r="F345" t="s">
        <v>51</v>
      </c>
      <c r="G345" s="1" t="s">
        <v>46</v>
      </c>
      <c r="H345">
        <v>15</v>
      </c>
      <c r="I345" s="3">
        <f t="shared" si="74"/>
        <v>30</v>
      </c>
      <c r="J345" s="3">
        <f t="shared" si="69"/>
        <v>30</v>
      </c>
      <c r="K345" t="str">
        <f t="shared" si="75"/>
        <v>ng/sample</v>
      </c>
      <c r="L345" s="3" t="s">
        <v>29</v>
      </c>
      <c r="M345" s="3" t="s">
        <v>30</v>
      </c>
      <c r="N345" s="3" t="s">
        <v>30</v>
      </c>
      <c r="O345" s="1" t="s">
        <v>172</v>
      </c>
      <c r="P345" s="1" t="s">
        <v>174</v>
      </c>
      <c r="Q345" s="1" t="s">
        <v>175</v>
      </c>
      <c r="R345" t="b">
        <f>IF(COUNTIF(carcinogens!$A$2:$A$35,F345),TRUE,FALSE)</f>
        <v>0</v>
      </c>
      <c r="S345" t="b">
        <f t="shared" si="76"/>
        <v>0</v>
      </c>
      <c r="T345" t="b">
        <f t="shared" si="70"/>
        <v>0</v>
      </c>
      <c r="U345" s="3">
        <f t="shared" si="71"/>
        <v>0</v>
      </c>
      <c r="V345" s="3">
        <f t="shared" si="72"/>
        <v>0</v>
      </c>
      <c r="W345" s="3">
        <f t="shared" si="73"/>
        <v>0</v>
      </c>
      <c r="X345" s="3">
        <f t="shared" si="77"/>
        <v>0</v>
      </c>
      <c r="Y345" s="3">
        <v>0</v>
      </c>
      <c r="Z345" s="3">
        <f t="shared" si="78"/>
        <v>30</v>
      </c>
      <c r="AA345" s="3">
        <f t="shared" si="79"/>
        <v>0.03</v>
      </c>
      <c r="AB345" t="b">
        <f t="shared" si="80"/>
        <v>1</v>
      </c>
      <c r="AC345">
        <v>3</v>
      </c>
      <c r="AD345" t="str">
        <f>VLOOKUP(C345,'Feedstock source'!$A$1:$B$8,2,FALSE)</f>
        <v>reject</v>
      </c>
      <c r="AE345" t="str">
        <f>VLOOKUP($F345,'PAHs abbreviations'!$A$2:$B$17,2,FALSE)</f>
        <v>Phen</v>
      </c>
    </row>
    <row r="346" spans="1:31">
      <c r="A346" t="s">
        <v>124</v>
      </c>
      <c r="B346" t="s">
        <v>124</v>
      </c>
      <c r="C346" t="s">
        <v>137</v>
      </c>
      <c r="D346">
        <v>800</v>
      </c>
      <c r="E346" s="1" t="s">
        <v>22</v>
      </c>
      <c r="F346" t="s">
        <v>54</v>
      </c>
      <c r="G346" s="1" t="s">
        <v>46</v>
      </c>
      <c r="H346">
        <v>30</v>
      </c>
      <c r="I346" s="3">
        <f t="shared" si="74"/>
        <v>60</v>
      </c>
      <c r="J346" s="3">
        <f t="shared" si="69"/>
        <v>60</v>
      </c>
      <c r="K346" t="str">
        <f t="shared" si="75"/>
        <v>ng/sample</v>
      </c>
      <c r="L346" s="3" t="s">
        <v>28</v>
      </c>
      <c r="M346" s="3" t="s">
        <v>28</v>
      </c>
      <c r="N346" s="3" t="s">
        <v>28</v>
      </c>
      <c r="O346" s="1" t="s">
        <v>172</v>
      </c>
      <c r="P346" s="1" t="s">
        <v>174</v>
      </c>
      <c r="Q346" s="1" t="s">
        <v>175</v>
      </c>
      <c r="R346" t="b">
        <f>IF(COUNTIF(carcinogens!$A$2:$A$35,F346),TRUE,FALSE)</f>
        <v>0</v>
      </c>
      <c r="S346" t="b">
        <f t="shared" si="76"/>
        <v>0</v>
      </c>
      <c r="T346" t="b">
        <f t="shared" si="70"/>
        <v>0</v>
      </c>
      <c r="U346" s="3">
        <f t="shared" si="71"/>
        <v>0</v>
      </c>
      <c r="V346" s="3">
        <f t="shared" si="72"/>
        <v>0</v>
      </c>
      <c r="W346" s="3">
        <f t="shared" si="73"/>
        <v>0</v>
      </c>
      <c r="X346" s="3">
        <f t="shared" si="77"/>
        <v>0</v>
      </c>
      <c r="Y346" s="3">
        <v>0</v>
      </c>
      <c r="Z346" s="3">
        <f t="shared" si="78"/>
        <v>60</v>
      </c>
      <c r="AA346" s="3">
        <f t="shared" si="79"/>
        <v>0.06</v>
      </c>
      <c r="AB346" t="b">
        <f t="shared" si="80"/>
        <v>1</v>
      </c>
      <c r="AC346">
        <v>3</v>
      </c>
      <c r="AD346" t="str">
        <f>VLOOKUP(C346,'Feedstock source'!$A$1:$B$8,2,FALSE)</f>
        <v>reject</v>
      </c>
      <c r="AE346" t="str">
        <f>VLOOKUP($F346,'PAHs abbreviations'!$A$2:$B$17,2,FALSE)</f>
        <v>Pyr</v>
      </c>
    </row>
    <row r="347" spans="1:31">
      <c r="A347" t="s">
        <v>16</v>
      </c>
      <c r="B347" t="s">
        <v>16</v>
      </c>
      <c r="C347" t="s">
        <v>38</v>
      </c>
      <c r="D347">
        <v>500</v>
      </c>
      <c r="E347" s="1" t="s">
        <v>22</v>
      </c>
      <c r="F347" t="s">
        <v>49</v>
      </c>
      <c r="G347" s="1" t="s">
        <v>46</v>
      </c>
      <c r="H347" t="s">
        <v>28</v>
      </c>
      <c r="I347" s="3" t="str">
        <f t="shared" si="74"/>
        <v>&lt; 2</v>
      </c>
      <c r="J347" s="3" t="str">
        <f t="shared" si="69"/>
        <v>&lt; 2</v>
      </c>
      <c r="K347" t="str">
        <f t="shared" si="75"/>
        <v>ng/sample</v>
      </c>
      <c r="L347" s="3" t="s">
        <v>28</v>
      </c>
      <c r="M347" s="3" t="s">
        <v>28</v>
      </c>
      <c r="N347" s="3" t="s">
        <v>28</v>
      </c>
      <c r="O347" s="1" t="s">
        <v>172</v>
      </c>
      <c r="P347" s="1" t="s">
        <v>174</v>
      </c>
      <c r="Q347" s="1" t="s">
        <v>175</v>
      </c>
      <c r="R347" t="b">
        <f>IF(COUNTIF(carcinogens!$A$2:$A$35,F347),TRUE,FALSE)</f>
        <v>0</v>
      </c>
      <c r="S347" t="b">
        <f t="shared" si="76"/>
        <v>1</v>
      </c>
      <c r="T347" t="b">
        <f t="shared" si="70"/>
        <v>1</v>
      </c>
      <c r="U347" s="3">
        <f t="shared" si="71"/>
        <v>0</v>
      </c>
      <c r="V347" s="3">
        <f t="shared" ref="V347:V378" si="81">IF(ISNUMBER(M347),M347,0)</f>
        <v>0</v>
      </c>
      <c r="W347" s="3">
        <f t="shared" ref="W347:W378" si="82">IF(ISNUMBER(N347),N347,0)</f>
        <v>0</v>
      </c>
      <c r="X347" s="3">
        <f t="shared" si="77"/>
        <v>0</v>
      </c>
      <c r="Y347" s="3">
        <v>0</v>
      </c>
      <c r="Z347" s="3">
        <f t="shared" si="78"/>
        <v>0</v>
      </c>
      <c r="AA347" s="3">
        <f t="shared" si="79"/>
        <v>0</v>
      </c>
      <c r="AB347" t="b">
        <f t="shared" si="80"/>
        <v>1</v>
      </c>
      <c r="AC347">
        <v>3</v>
      </c>
      <c r="AD347" t="str">
        <f>VLOOKUP(C347,'Feedstock source'!$A$1:$B$8,2,FALSE)</f>
        <v>wood</v>
      </c>
      <c r="AE347" t="str">
        <f>VLOOKUP($F347,'PAHs abbreviations'!$A$2:$B$17,2,FALSE)</f>
        <v>Ace</v>
      </c>
    </row>
    <row r="348" spans="1:31">
      <c r="A348" t="s">
        <v>16</v>
      </c>
      <c r="B348" t="s">
        <v>16</v>
      </c>
      <c r="C348" t="s">
        <v>38</v>
      </c>
      <c r="D348">
        <v>500</v>
      </c>
      <c r="E348" s="1" t="s">
        <v>22</v>
      </c>
      <c r="F348" t="s">
        <v>48</v>
      </c>
      <c r="G348" s="1" t="s">
        <v>46</v>
      </c>
      <c r="H348" t="s">
        <v>31</v>
      </c>
      <c r="I348" s="3" t="str">
        <f t="shared" si="74"/>
        <v>&lt; 3</v>
      </c>
      <c r="J348" s="3" t="str">
        <f t="shared" si="69"/>
        <v>&lt; 3</v>
      </c>
      <c r="K348" t="str">
        <f t="shared" si="75"/>
        <v>ng/sample</v>
      </c>
      <c r="L348" s="3" t="s">
        <v>28</v>
      </c>
      <c r="M348" s="3" t="s">
        <v>28</v>
      </c>
      <c r="N348" s="3" t="s">
        <v>28</v>
      </c>
      <c r="O348" s="1" t="s">
        <v>172</v>
      </c>
      <c r="P348" s="1" t="s">
        <v>174</v>
      </c>
      <c r="Q348" s="1" t="s">
        <v>175</v>
      </c>
      <c r="R348" t="b">
        <f>IF(COUNTIF(carcinogens!$A$2:$A$35,F348),TRUE,FALSE)</f>
        <v>0</v>
      </c>
      <c r="S348" t="b">
        <f t="shared" si="76"/>
        <v>1</v>
      </c>
      <c r="T348" t="b">
        <f t="shared" si="70"/>
        <v>1</v>
      </c>
      <c r="U348" s="3">
        <f t="shared" si="71"/>
        <v>0</v>
      </c>
      <c r="V348" s="3">
        <f t="shared" si="81"/>
        <v>0</v>
      </c>
      <c r="W348" s="3">
        <f t="shared" si="82"/>
        <v>0</v>
      </c>
      <c r="X348" s="3">
        <f t="shared" si="77"/>
        <v>0</v>
      </c>
      <c r="Y348" s="3">
        <v>0</v>
      </c>
      <c r="Z348" s="3">
        <f t="shared" si="78"/>
        <v>0</v>
      </c>
      <c r="AA348" s="3">
        <f t="shared" si="79"/>
        <v>0</v>
      </c>
      <c r="AB348" t="b">
        <f t="shared" si="80"/>
        <v>1</v>
      </c>
      <c r="AC348">
        <v>3</v>
      </c>
      <c r="AD348" t="str">
        <f>VLOOKUP(C348,'Feedstock source'!$A$1:$B$8,2,FALSE)</f>
        <v>wood</v>
      </c>
      <c r="AE348" t="str">
        <f>VLOOKUP($F348,'PAHs abbreviations'!$A$2:$B$17,2,FALSE)</f>
        <v>Acy</v>
      </c>
    </row>
    <row r="349" spans="1:31">
      <c r="A349" t="s">
        <v>16</v>
      </c>
      <c r="B349" t="s">
        <v>16</v>
      </c>
      <c r="C349" t="s">
        <v>38</v>
      </c>
      <c r="D349">
        <v>500</v>
      </c>
      <c r="E349" s="1" t="s">
        <v>22</v>
      </c>
      <c r="F349" t="s">
        <v>52</v>
      </c>
      <c r="G349" s="1" t="s">
        <v>46</v>
      </c>
      <c r="H349" t="s">
        <v>26</v>
      </c>
      <c r="I349" s="3" t="str">
        <f t="shared" si="74"/>
        <v>&lt; 1</v>
      </c>
      <c r="J349" s="3" t="str">
        <f t="shared" si="69"/>
        <v>&lt; 1</v>
      </c>
      <c r="K349" t="str">
        <f t="shared" si="75"/>
        <v>ng/sample</v>
      </c>
      <c r="L349" s="3" t="s">
        <v>26</v>
      </c>
      <c r="M349" s="3" t="s">
        <v>26</v>
      </c>
      <c r="N349" s="3" t="s">
        <v>26</v>
      </c>
      <c r="O349" s="1" t="s">
        <v>172</v>
      </c>
      <c r="P349" s="1" t="s">
        <v>174</v>
      </c>
      <c r="Q349" s="1" t="s">
        <v>175</v>
      </c>
      <c r="R349" t="b">
        <f>IF(COUNTIF(carcinogens!$A$2:$A$35,F349),TRUE,FALSE)</f>
        <v>0</v>
      </c>
      <c r="S349" t="b">
        <f t="shared" si="76"/>
        <v>1</v>
      </c>
      <c r="T349" t="b">
        <f t="shared" si="70"/>
        <v>1</v>
      </c>
      <c r="U349" s="3">
        <f t="shared" si="71"/>
        <v>0</v>
      </c>
      <c r="V349" s="3">
        <f t="shared" si="81"/>
        <v>0</v>
      </c>
      <c r="W349" s="3">
        <f t="shared" si="82"/>
        <v>0</v>
      </c>
      <c r="X349" s="3">
        <f t="shared" si="77"/>
        <v>0</v>
      </c>
      <c r="Y349" s="3">
        <v>0</v>
      </c>
      <c r="Z349" s="3">
        <f t="shared" si="78"/>
        <v>0</v>
      </c>
      <c r="AA349" s="3">
        <f t="shared" si="79"/>
        <v>0</v>
      </c>
      <c r="AB349" t="b">
        <f t="shared" si="80"/>
        <v>1</v>
      </c>
      <c r="AC349">
        <v>3</v>
      </c>
      <c r="AD349" t="str">
        <f>VLOOKUP(C349,'Feedstock source'!$A$1:$B$8,2,FALSE)</f>
        <v>wood</v>
      </c>
      <c r="AE349" t="str">
        <f>VLOOKUP($F349,'PAHs abbreviations'!$A$2:$B$17,2,FALSE)</f>
        <v>Ant</v>
      </c>
    </row>
    <row r="350" spans="1:31">
      <c r="A350" t="s">
        <v>16</v>
      </c>
      <c r="B350" t="s">
        <v>16</v>
      </c>
      <c r="C350" t="s">
        <v>38</v>
      </c>
      <c r="D350">
        <v>500</v>
      </c>
      <c r="E350" s="1" t="s">
        <v>22</v>
      </c>
      <c r="F350" t="s">
        <v>55</v>
      </c>
      <c r="G350" s="1" t="s">
        <v>46</v>
      </c>
      <c r="H350" t="s">
        <v>26</v>
      </c>
      <c r="I350" s="3" t="str">
        <f t="shared" si="74"/>
        <v>&lt; 1</v>
      </c>
      <c r="J350" s="3" t="str">
        <f t="shared" si="69"/>
        <v>&lt; 1</v>
      </c>
      <c r="K350" t="str">
        <f t="shared" si="75"/>
        <v>ng/sample</v>
      </c>
      <c r="L350" s="3" t="s">
        <v>26</v>
      </c>
      <c r="M350" s="3" t="s">
        <v>26</v>
      </c>
      <c r="N350" s="3" t="s">
        <v>26</v>
      </c>
      <c r="O350" s="1" t="s">
        <v>172</v>
      </c>
      <c r="P350" s="1" t="s">
        <v>174</v>
      </c>
      <c r="Q350" s="1" t="s">
        <v>175</v>
      </c>
      <c r="R350" t="b">
        <f>IF(COUNTIF(carcinogens!$A$2:$A$35,F350),TRUE,FALSE)</f>
        <v>1</v>
      </c>
      <c r="S350" t="b">
        <f t="shared" si="76"/>
        <v>1</v>
      </c>
      <c r="T350" t="b">
        <f t="shared" si="70"/>
        <v>1</v>
      </c>
      <c r="U350" s="3">
        <f t="shared" si="71"/>
        <v>0</v>
      </c>
      <c r="V350" s="3">
        <f t="shared" si="81"/>
        <v>0</v>
      </c>
      <c r="W350" s="3">
        <f t="shared" si="82"/>
        <v>0</v>
      </c>
      <c r="X350" s="3">
        <f t="shared" si="77"/>
        <v>0</v>
      </c>
      <c r="Y350" s="3">
        <v>0</v>
      </c>
      <c r="Z350" s="3">
        <f t="shared" si="78"/>
        <v>0</v>
      </c>
      <c r="AA350" s="3">
        <f t="shared" si="79"/>
        <v>0</v>
      </c>
      <c r="AB350" t="b">
        <f t="shared" si="80"/>
        <v>1</v>
      </c>
      <c r="AC350">
        <v>3</v>
      </c>
      <c r="AD350" t="str">
        <f>VLOOKUP(C350,'Feedstock source'!$A$1:$B$8,2,FALSE)</f>
        <v>wood</v>
      </c>
      <c r="AE350" t="str">
        <f>VLOOKUP($F350,'PAHs abbreviations'!$A$2:$B$17,2,FALSE)</f>
        <v>B(a)A</v>
      </c>
    </row>
    <row r="351" spans="1:31">
      <c r="A351" t="s">
        <v>16</v>
      </c>
      <c r="B351" t="s">
        <v>16</v>
      </c>
      <c r="C351" t="s">
        <v>38</v>
      </c>
      <c r="D351">
        <v>500</v>
      </c>
      <c r="E351" s="1" t="s">
        <v>22</v>
      </c>
      <c r="F351" t="s">
        <v>59</v>
      </c>
      <c r="G351" s="1" t="s">
        <v>46</v>
      </c>
      <c r="H351" t="s">
        <v>26</v>
      </c>
      <c r="I351" s="3" t="str">
        <f t="shared" si="74"/>
        <v>&lt; 1</v>
      </c>
      <c r="J351" s="3" t="str">
        <f t="shared" si="69"/>
        <v>&lt; 1</v>
      </c>
      <c r="K351" t="str">
        <f t="shared" si="75"/>
        <v>ng/sample</v>
      </c>
      <c r="L351" s="3" t="s">
        <v>26</v>
      </c>
      <c r="M351" s="3" t="s">
        <v>26</v>
      </c>
      <c r="N351" s="3" t="s">
        <v>26</v>
      </c>
      <c r="O351" s="1" t="s">
        <v>172</v>
      </c>
      <c r="P351" s="1" t="s">
        <v>174</v>
      </c>
      <c r="Q351" s="1" t="s">
        <v>175</v>
      </c>
      <c r="R351" t="b">
        <f>IF(COUNTIF(carcinogens!$A$2:$A$35,F351),TRUE,FALSE)</f>
        <v>1</v>
      </c>
      <c r="S351" t="b">
        <f t="shared" si="76"/>
        <v>1</v>
      </c>
      <c r="T351" t="b">
        <f t="shared" si="70"/>
        <v>1</v>
      </c>
      <c r="U351" s="3">
        <f t="shared" si="71"/>
        <v>0</v>
      </c>
      <c r="V351" s="3">
        <f t="shared" si="81"/>
        <v>0</v>
      </c>
      <c r="W351" s="3">
        <f t="shared" si="82"/>
        <v>0</v>
      </c>
      <c r="X351" s="3">
        <f t="shared" si="77"/>
        <v>0</v>
      </c>
      <c r="Y351" s="3">
        <v>0</v>
      </c>
      <c r="Z351" s="3">
        <f t="shared" si="78"/>
        <v>0</v>
      </c>
      <c r="AA351" s="3">
        <f t="shared" si="79"/>
        <v>0</v>
      </c>
      <c r="AB351" t="b">
        <f t="shared" si="80"/>
        <v>1</v>
      </c>
      <c r="AC351">
        <v>3</v>
      </c>
      <c r="AD351" t="str">
        <f>VLOOKUP(C351,'Feedstock source'!$A$1:$B$8,2,FALSE)</f>
        <v>wood</v>
      </c>
      <c r="AE351" t="str">
        <f>VLOOKUP($F351,'PAHs abbreviations'!$A$2:$B$17,2,FALSE)</f>
        <v>B(a)P</v>
      </c>
    </row>
    <row r="352" spans="1:31">
      <c r="A352" t="s">
        <v>16</v>
      </c>
      <c r="B352" t="s">
        <v>16</v>
      </c>
      <c r="C352" t="s">
        <v>38</v>
      </c>
      <c r="D352">
        <v>500</v>
      </c>
      <c r="E352" s="1" t="s">
        <v>22</v>
      </c>
      <c r="F352" t="s">
        <v>57</v>
      </c>
      <c r="G352" s="1" t="s">
        <v>46</v>
      </c>
      <c r="H352" t="s">
        <v>26</v>
      </c>
      <c r="I352" s="3" t="str">
        <f t="shared" si="74"/>
        <v>&lt; 1</v>
      </c>
      <c r="J352" s="3" t="str">
        <f t="shared" si="69"/>
        <v>&lt; 1</v>
      </c>
      <c r="K352" t="str">
        <f t="shared" si="75"/>
        <v>ng/sample</v>
      </c>
      <c r="L352" s="3" t="s">
        <v>26</v>
      </c>
      <c r="M352" s="3" t="s">
        <v>26</v>
      </c>
      <c r="N352" s="3" t="s">
        <v>26</v>
      </c>
      <c r="O352" s="1" t="s">
        <v>172</v>
      </c>
      <c r="P352" s="1" t="s">
        <v>174</v>
      </c>
      <c r="Q352" s="1" t="s">
        <v>175</v>
      </c>
      <c r="R352" t="b">
        <f>IF(COUNTIF(carcinogens!$A$2:$A$35,F352),TRUE,FALSE)</f>
        <v>1</v>
      </c>
      <c r="S352" t="b">
        <f t="shared" si="76"/>
        <v>1</v>
      </c>
      <c r="T352" t="b">
        <f t="shared" si="70"/>
        <v>1</v>
      </c>
      <c r="U352" s="3">
        <f t="shared" si="71"/>
        <v>0</v>
      </c>
      <c r="V352" s="3">
        <f t="shared" si="81"/>
        <v>0</v>
      </c>
      <c r="W352" s="3">
        <f t="shared" si="82"/>
        <v>0</v>
      </c>
      <c r="X352" s="3">
        <f t="shared" si="77"/>
        <v>0</v>
      </c>
      <c r="Y352" s="3">
        <v>0</v>
      </c>
      <c r="Z352" s="3">
        <f t="shared" si="78"/>
        <v>0</v>
      </c>
      <c r="AA352" s="3">
        <f t="shared" si="79"/>
        <v>0</v>
      </c>
      <c r="AB352" t="b">
        <f t="shared" si="80"/>
        <v>1</v>
      </c>
      <c r="AC352">
        <v>3</v>
      </c>
      <c r="AD352" t="str">
        <f>VLOOKUP(C352,'Feedstock source'!$A$1:$B$8,2,FALSE)</f>
        <v>wood</v>
      </c>
      <c r="AE352" t="str">
        <f>VLOOKUP($F352,'PAHs abbreviations'!$A$2:$B$17,2,FALSE)</f>
        <v>B(b)F</v>
      </c>
    </row>
    <row r="353" spans="1:31">
      <c r="A353" t="s">
        <v>16</v>
      </c>
      <c r="B353" t="s">
        <v>16</v>
      </c>
      <c r="C353" t="s">
        <v>38</v>
      </c>
      <c r="D353">
        <v>500</v>
      </c>
      <c r="E353" s="1" t="s">
        <v>22</v>
      </c>
      <c r="F353" t="s">
        <v>61</v>
      </c>
      <c r="G353" s="1" t="s">
        <v>46</v>
      </c>
      <c r="H353" t="s">
        <v>26</v>
      </c>
      <c r="I353" s="3" t="str">
        <f t="shared" si="74"/>
        <v>&lt; 1</v>
      </c>
      <c r="J353" s="3" t="str">
        <f t="shared" si="69"/>
        <v>&lt; 1</v>
      </c>
      <c r="K353" t="str">
        <f t="shared" si="75"/>
        <v>ng/sample</v>
      </c>
      <c r="L353" s="3" t="s">
        <v>26</v>
      </c>
      <c r="M353" s="3" t="s">
        <v>26</v>
      </c>
      <c r="N353" s="3" t="s">
        <v>26</v>
      </c>
      <c r="O353" s="1" t="s">
        <v>172</v>
      </c>
      <c r="P353" s="1" t="s">
        <v>174</v>
      </c>
      <c r="Q353" s="1" t="s">
        <v>175</v>
      </c>
      <c r="R353" t="b">
        <f>IF(COUNTIF(carcinogens!$A$2:$A$35,F353),TRUE,FALSE)</f>
        <v>1</v>
      </c>
      <c r="S353" t="b">
        <f t="shared" si="76"/>
        <v>1</v>
      </c>
      <c r="T353" t="b">
        <f t="shared" si="70"/>
        <v>1</v>
      </c>
      <c r="U353" s="3">
        <f t="shared" si="71"/>
        <v>0</v>
      </c>
      <c r="V353" s="3">
        <f t="shared" si="81"/>
        <v>0</v>
      </c>
      <c r="W353" s="3">
        <f t="shared" si="82"/>
        <v>0</v>
      </c>
      <c r="X353" s="3">
        <f t="shared" si="77"/>
        <v>0</v>
      </c>
      <c r="Y353" s="3">
        <v>0</v>
      </c>
      <c r="Z353" s="3">
        <f t="shared" si="78"/>
        <v>0</v>
      </c>
      <c r="AA353" s="3">
        <f t="shared" si="79"/>
        <v>0</v>
      </c>
      <c r="AB353" t="b">
        <f t="shared" si="80"/>
        <v>1</v>
      </c>
      <c r="AC353">
        <v>3</v>
      </c>
      <c r="AD353" t="str">
        <f>VLOOKUP(C353,'Feedstock source'!$A$1:$B$8,2,FALSE)</f>
        <v>wood</v>
      </c>
      <c r="AE353" t="str">
        <f>VLOOKUP($F353,'PAHs abbreviations'!$A$2:$B$17,2,FALSE)</f>
        <v>B(ghi)P</v>
      </c>
    </row>
    <row r="354" spans="1:31">
      <c r="A354" t="s">
        <v>16</v>
      </c>
      <c r="B354" t="s">
        <v>16</v>
      </c>
      <c r="C354" t="s">
        <v>38</v>
      </c>
      <c r="D354">
        <v>500</v>
      </c>
      <c r="E354" s="1" t="s">
        <v>22</v>
      </c>
      <c r="F354" t="s">
        <v>58</v>
      </c>
      <c r="G354" s="1" t="s">
        <v>46</v>
      </c>
      <c r="H354" t="s">
        <v>26</v>
      </c>
      <c r="I354" s="3" t="str">
        <f t="shared" si="74"/>
        <v>&lt; 1</v>
      </c>
      <c r="J354" s="3" t="str">
        <f t="shared" si="69"/>
        <v>&lt; 1</v>
      </c>
      <c r="K354" t="str">
        <f t="shared" si="75"/>
        <v>ng/sample</v>
      </c>
      <c r="L354" s="3" t="s">
        <v>26</v>
      </c>
      <c r="M354" s="3" t="s">
        <v>26</v>
      </c>
      <c r="N354" s="3" t="s">
        <v>26</v>
      </c>
      <c r="O354" s="1" t="s">
        <v>172</v>
      </c>
      <c r="P354" s="1" t="s">
        <v>174</v>
      </c>
      <c r="Q354" s="1" t="s">
        <v>175</v>
      </c>
      <c r="R354" t="b">
        <f>IF(COUNTIF(carcinogens!$A$2:$A$35,F354),TRUE,FALSE)</f>
        <v>1</v>
      </c>
      <c r="S354" t="b">
        <f t="shared" si="76"/>
        <v>1</v>
      </c>
      <c r="T354" t="b">
        <f t="shared" si="70"/>
        <v>1</v>
      </c>
      <c r="U354" s="3">
        <f t="shared" si="71"/>
        <v>0</v>
      </c>
      <c r="V354" s="3">
        <f t="shared" si="81"/>
        <v>0</v>
      </c>
      <c r="W354" s="3">
        <f t="shared" si="82"/>
        <v>0</v>
      </c>
      <c r="X354" s="3">
        <f t="shared" si="77"/>
        <v>0</v>
      </c>
      <c r="Y354" s="3">
        <v>0</v>
      </c>
      <c r="Z354" s="3">
        <f t="shared" si="78"/>
        <v>0</v>
      </c>
      <c r="AA354" s="3">
        <f t="shared" si="79"/>
        <v>0</v>
      </c>
      <c r="AB354" t="b">
        <f t="shared" si="80"/>
        <v>1</v>
      </c>
      <c r="AC354">
        <v>3</v>
      </c>
      <c r="AD354" t="str">
        <f>VLOOKUP(C354,'Feedstock source'!$A$1:$B$8,2,FALSE)</f>
        <v>wood</v>
      </c>
      <c r="AE354" t="str">
        <f>VLOOKUP($F354,'PAHs abbreviations'!$A$2:$B$17,2,FALSE)</f>
        <v>B(k)F</v>
      </c>
    </row>
    <row r="355" spans="1:31">
      <c r="A355" t="s">
        <v>16</v>
      </c>
      <c r="B355" t="s">
        <v>16</v>
      </c>
      <c r="C355" t="s">
        <v>38</v>
      </c>
      <c r="D355">
        <v>500</v>
      </c>
      <c r="E355" s="1" t="s">
        <v>22</v>
      </c>
      <c r="F355" t="s">
        <v>56</v>
      </c>
      <c r="G355" s="1" t="s">
        <v>46</v>
      </c>
      <c r="H355" t="s">
        <v>28</v>
      </c>
      <c r="I355" s="3" t="str">
        <f t="shared" si="74"/>
        <v>&lt; 2</v>
      </c>
      <c r="J355" s="3" t="str">
        <f t="shared" si="69"/>
        <v>&lt; 2</v>
      </c>
      <c r="K355" t="str">
        <f t="shared" si="75"/>
        <v>ng/sample</v>
      </c>
      <c r="L355" s="3" t="s">
        <v>26</v>
      </c>
      <c r="M355" s="3" t="s">
        <v>26</v>
      </c>
      <c r="N355" s="3" t="s">
        <v>26</v>
      </c>
      <c r="O355" s="1" t="s">
        <v>172</v>
      </c>
      <c r="P355" s="1" t="s">
        <v>174</v>
      </c>
      <c r="Q355" s="1" t="s">
        <v>175</v>
      </c>
      <c r="R355" t="b">
        <f>IF(COUNTIF(carcinogens!$A$2:$A$35,F355),TRUE,FALSE)</f>
        <v>1</v>
      </c>
      <c r="S355" t="b">
        <f t="shared" si="76"/>
        <v>1</v>
      </c>
      <c r="T355" t="b">
        <f t="shared" si="70"/>
        <v>1</v>
      </c>
      <c r="U355" s="3">
        <f t="shared" si="71"/>
        <v>0</v>
      </c>
      <c r="V355" s="3">
        <f t="shared" si="81"/>
        <v>0</v>
      </c>
      <c r="W355" s="3">
        <f t="shared" si="82"/>
        <v>0</v>
      </c>
      <c r="X355" s="3">
        <f t="shared" si="77"/>
        <v>0</v>
      </c>
      <c r="Y355" s="3">
        <v>0</v>
      </c>
      <c r="Z355" s="3">
        <f t="shared" si="78"/>
        <v>0</v>
      </c>
      <c r="AA355" s="3">
        <f t="shared" si="79"/>
        <v>0</v>
      </c>
      <c r="AB355" t="b">
        <f t="shared" si="80"/>
        <v>1</v>
      </c>
      <c r="AC355">
        <v>3</v>
      </c>
      <c r="AD355" t="str">
        <f>VLOOKUP(C355,'Feedstock source'!$A$1:$B$8,2,FALSE)</f>
        <v>wood</v>
      </c>
      <c r="AE355" t="str">
        <f>VLOOKUP($F355,'PAHs abbreviations'!$A$2:$B$17,2,FALSE)</f>
        <v>Cry</v>
      </c>
    </row>
    <row r="356" spans="1:31">
      <c r="A356" t="s">
        <v>16</v>
      </c>
      <c r="B356" t="s">
        <v>16</v>
      </c>
      <c r="C356" t="s">
        <v>38</v>
      </c>
      <c r="D356">
        <v>500</v>
      </c>
      <c r="E356" s="1" t="s">
        <v>22</v>
      </c>
      <c r="F356" t="s">
        <v>62</v>
      </c>
      <c r="G356" s="1" t="s">
        <v>46</v>
      </c>
      <c r="H356" t="s">
        <v>26</v>
      </c>
      <c r="I356" s="3" t="str">
        <f t="shared" si="74"/>
        <v>&lt; 1</v>
      </c>
      <c r="J356" s="3" t="str">
        <f t="shared" si="69"/>
        <v>&lt; 1</v>
      </c>
      <c r="K356" t="str">
        <f t="shared" si="75"/>
        <v>ng/sample</v>
      </c>
      <c r="L356" s="3" t="s">
        <v>26</v>
      </c>
      <c r="M356" s="3" t="s">
        <v>26</v>
      </c>
      <c r="N356" s="3" t="s">
        <v>26</v>
      </c>
      <c r="O356" s="1" t="s">
        <v>172</v>
      </c>
      <c r="P356" s="1" t="s">
        <v>174</v>
      </c>
      <c r="Q356" s="1" t="s">
        <v>175</v>
      </c>
      <c r="R356" t="b">
        <f>IF(COUNTIF(carcinogens!$A$2:$A$35,F356),TRUE,FALSE)</f>
        <v>1</v>
      </c>
      <c r="S356" t="b">
        <f t="shared" si="76"/>
        <v>1</v>
      </c>
      <c r="T356" t="b">
        <f t="shared" si="70"/>
        <v>1</v>
      </c>
      <c r="U356" s="3">
        <f t="shared" si="71"/>
        <v>0</v>
      </c>
      <c r="V356" s="3">
        <f t="shared" si="81"/>
        <v>0</v>
      </c>
      <c r="W356" s="3">
        <f t="shared" si="82"/>
        <v>0</v>
      </c>
      <c r="X356" s="3">
        <f t="shared" si="77"/>
        <v>0</v>
      </c>
      <c r="Y356" s="3">
        <v>0</v>
      </c>
      <c r="Z356" s="3">
        <f t="shared" si="78"/>
        <v>0</v>
      </c>
      <c r="AA356" s="3">
        <f t="shared" si="79"/>
        <v>0</v>
      </c>
      <c r="AB356" t="b">
        <f t="shared" si="80"/>
        <v>1</v>
      </c>
      <c r="AC356">
        <v>3</v>
      </c>
      <c r="AD356" t="str">
        <f>VLOOKUP(C356,'Feedstock source'!$A$1:$B$8,2,FALSE)</f>
        <v>wood</v>
      </c>
      <c r="AE356" t="str">
        <f>VLOOKUP($F356,'PAHs abbreviations'!$A$2:$B$17,2,FALSE)</f>
        <v>DB(ah)A</v>
      </c>
    </row>
    <row r="357" spans="1:31">
      <c r="A357" t="s">
        <v>16</v>
      </c>
      <c r="B357" t="s">
        <v>16</v>
      </c>
      <c r="C357" t="s">
        <v>38</v>
      </c>
      <c r="D357">
        <v>500</v>
      </c>
      <c r="E357" s="1" t="s">
        <v>22</v>
      </c>
      <c r="F357" t="s">
        <v>53</v>
      </c>
      <c r="G357" s="1" t="s">
        <v>46</v>
      </c>
      <c r="H357" t="s">
        <v>28</v>
      </c>
      <c r="I357" s="3" t="str">
        <f t="shared" si="74"/>
        <v>&lt; 2</v>
      </c>
      <c r="J357" s="3" t="str">
        <f t="shared" si="69"/>
        <v>&lt; 2</v>
      </c>
      <c r="K357" t="str">
        <f t="shared" si="75"/>
        <v>ng/sample</v>
      </c>
      <c r="L357" s="3" t="s">
        <v>28</v>
      </c>
      <c r="M357" s="3" t="s">
        <v>28</v>
      </c>
      <c r="N357" s="3" t="s">
        <v>28</v>
      </c>
      <c r="O357" s="1" t="s">
        <v>172</v>
      </c>
      <c r="P357" s="1" t="s">
        <v>174</v>
      </c>
      <c r="Q357" s="1" t="s">
        <v>175</v>
      </c>
      <c r="R357" t="b">
        <f>IF(COUNTIF(carcinogens!$A$2:$A$35,F357),TRUE,FALSE)</f>
        <v>0</v>
      </c>
      <c r="S357" t="b">
        <f t="shared" si="76"/>
        <v>1</v>
      </c>
      <c r="T357" t="b">
        <f t="shared" si="70"/>
        <v>1</v>
      </c>
      <c r="U357" s="3">
        <f t="shared" si="71"/>
        <v>0</v>
      </c>
      <c r="V357" s="3">
        <f t="shared" si="81"/>
        <v>0</v>
      </c>
      <c r="W357" s="3">
        <f t="shared" si="82"/>
        <v>0</v>
      </c>
      <c r="X357" s="3">
        <f t="shared" si="77"/>
        <v>0</v>
      </c>
      <c r="Y357" s="3">
        <v>0</v>
      </c>
      <c r="Z357" s="3">
        <f t="shared" si="78"/>
        <v>0</v>
      </c>
      <c r="AA357" s="3">
        <f t="shared" si="79"/>
        <v>0</v>
      </c>
      <c r="AB357" t="b">
        <f t="shared" si="80"/>
        <v>1</v>
      </c>
      <c r="AC357">
        <v>3</v>
      </c>
      <c r="AD357" t="str">
        <f>VLOOKUP(C357,'Feedstock source'!$A$1:$B$8,2,FALSE)</f>
        <v>wood</v>
      </c>
      <c r="AE357" t="str">
        <f>VLOOKUP($F357,'PAHs abbreviations'!$A$2:$B$17,2,FALSE)</f>
        <v>Flt</v>
      </c>
    </row>
    <row r="358" spans="1:31">
      <c r="A358" t="s">
        <v>16</v>
      </c>
      <c r="B358" t="s">
        <v>16</v>
      </c>
      <c r="C358" t="s">
        <v>38</v>
      </c>
      <c r="D358">
        <v>500</v>
      </c>
      <c r="E358" s="1" t="s">
        <v>22</v>
      </c>
      <c r="F358" t="s">
        <v>50</v>
      </c>
      <c r="G358" s="1" t="s">
        <v>46</v>
      </c>
      <c r="H358" t="s">
        <v>31</v>
      </c>
      <c r="I358" s="3" t="str">
        <f t="shared" si="74"/>
        <v>&lt; 3</v>
      </c>
      <c r="J358" s="3" t="str">
        <f t="shared" si="69"/>
        <v>&lt; 3</v>
      </c>
      <c r="K358" t="str">
        <f t="shared" si="75"/>
        <v>ng/sample</v>
      </c>
      <c r="L358" s="3" t="s">
        <v>28</v>
      </c>
      <c r="M358" s="3" t="s">
        <v>28</v>
      </c>
      <c r="N358" s="3" t="s">
        <v>28</v>
      </c>
      <c r="O358" s="1" t="s">
        <v>172</v>
      </c>
      <c r="P358" s="1" t="s">
        <v>174</v>
      </c>
      <c r="Q358" s="1" t="s">
        <v>175</v>
      </c>
      <c r="R358" t="b">
        <f>IF(COUNTIF(carcinogens!$A$2:$A$35,F358),TRUE,FALSE)</f>
        <v>0</v>
      </c>
      <c r="S358" t="b">
        <f t="shared" si="76"/>
        <v>1</v>
      </c>
      <c r="T358" t="b">
        <f t="shared" si="70"/>
        <v>1</v>
      </c>
      <c r="U358" s="3">
        <f t="shared" si="71"/>
        <v>0</v>
      </c>
      <c r="V358" s="3">
        <f t="shared" si="81"/>
        <v>0</v>
      </c>
      <c r="W358" s="3">
        <f t="shared" si="82"/>
        <v>0</v>
      </c>
      <c r="X358" s="3">
        <f t="shared" si="77"/>
        <v>0</v>
      </c>
      <c r="Y358" s="3">
        <v>0</v>
      </c>
      <c r="Z358" s="3">
        <f t="shared" si="78"/>
        <v>0</v>
      </c>
      <c r="AA358" s="3">
        <f t="shared" si="79"/>
        <v>0</v>
      </c>
      <c r="AB358" t="b">
        <f t="shared" si="80"/>
        <v>1</v>
      </c>
      <c r="AC358">
        <v>3</v>
      </c>
      <c r="AD358" t="str">
        <f>VLOOKUP(C358,'Feedstock source'!$A$1:$B$8,2,FALSE)</f>
        <v>wood</v>
      </c>
      <c r="AE358" t="str">
        <f>VLOOKUP($F358,'PAHs abbreviations'!$A$2:$B$17,2,FALSE)</f>
        <v>Flu</v>
      </c>
    </row>
    <row r="359" spans="1:31">
      <c r="A359" t="s">
        <v>16</v>
      </c>
      <c r="B359" t="s">
        <v>16</v>
      </c>
      <c r="C359" t="s">
        <v>38</v>
      </c>
      <c r="D359">
        <v>500</v>
      </c>
      <c r="E359" s="1" t="s">
        <v>22</v>
      </c>
      <c r="F359" t="s">
        <v>60</v>
      </c>
      <c r="G359" s="1" t="s">
        <v>46</v>
      </c>
      <c r="H359" t="s">
        <v>26</v>
      </c>
      <c r="I359" s="3" t="str">
        <f t="shared" si="74"/>
        <v>&lt; 1</v>
      </c>
      <c r="J359" s="3" t="str">
        <f t="shared" si="69"/>
        <v>&lt; 1</v>
      </c>
      <c r="K359" t="str">
        <f t="shared" si="75"/>
        <v>ng/sample</v>
      </c>
      <c r="L359" s="3" t="s">
        <v>26</v>
      </c>
      <c r="M359" s="3" t="s">
        <v>26</v>
      </c>
      <c r="N359" s="3" t="s">
        <v>26</v>
      </c>
      <c r="O359" s="1" t="s">
        <v>172</v>
      </c>
      <c r="P359" s="1" t="s">
        <v>174</v>
      </c>
      <c r="Q359" s="1" t="s">
        <v>175</v>
      </c>
      <c r="R359" t="b">
        <f>IF(COUNTIF(carcinogens!$A$2:$A$35,F359),TRUE,FALSE)</f>
        <v>1</v>
      </c>
      <c r="S359" t="b">
        <f t="shared" si="76"/>
        <v>1</v>
      </c>
      <c r="T359" t="b">
        <f t="shared" si="70"/>
        <v>1</v>
      </c>
      <c r="U359" s="3">
        <f t="shared" si="71"/>
        <v>0</v>
      </c>
      <c r="V359" s="3">
        <f t="shared" si="81"/>
        <v>0</v>
      </c>
      <c r="W359" s="3">
        <f t="shared" si="82"/>
        <v>0</v>
      </c>
      <c r="X359" s="3">
        <f t="shared" si="77"/>
        <v>0</v>
      </c>
      <c r="Y359" s="3">
        <v>0</v>
      </c>
      <c r="Z359" s="3">
        <f t="shared" si="78"/>
        <v>0</v>
      </c>
      <c r="AA359" s="3">
        <f t="shared" si="79"/>
        <v>0</v>
      </c>
      <c r="AB359" t="b">
        <f t="shared" si="80"/>
        <v>1</v>
      </c>
      <c r="AC359">
        <v>3</v>
      </c>
      <c r="AD359" t="str">
        <f>VLOOKUP(C359,'Feedstock source'!$A$1:$B$8,2,FALSE)</f>
        <v>wood</v>
      </c>
      <c r="AE359" t="str">
        <f>VLOOKUP($F359,'PAHs abbreviations'!$A$2:$B$17,2,FALSE)</f>
        <v>IP</v>
      </c>
    </row>
    <row r="360" spans="1:31">
      <c r="A360" t="s">
        <v>16</v>
      </c>
      <c r="B360" t="s">
        <v>16</v>
      </c>
      <c r="C360" t="s">
        <v>38</v>
      </c>
      <c r="D360">
        <v>500</v>
      </c>
      <c r="E360" s="1" t="s">
        <v>22</v>
      </c>
      <c r="F360" t="s">
        <v>47</v>
      </c>
      <c r="G360" s="1" t="s">
        <v>46</v>
      </c>
      <c r="H360" t="s">
        <v>30</v>
      </c>
      <c r="I360" s="3" t="str">
        <f t="shared" si="74"/>
        <v>&lt; 5</v>
      </c>
      <c r="J360" s="3" t="str">
        <f t="shared" si="69"/>
        <v>&lt; 5</v>
      </c>
      <c r="K360" t="str">
        <f t="shared" si="75"/>
        <v>ng/sample</v>
      </c>
      <c r="L360" s="3">
        <v>2.5</v>
      </c>
      <c r="M360" s="3">
        <v>7.3</v>
      </c>
      <c r="N360" s="3">
        <v>6</v>
      </c>
      <c r="O360" s="1" t="s">
        <v>172</v>
      </c>
      <c r="P360" s="1" t="s">
        <v>174</v>
      </c>
      <c r="Q360" s="1" t="s">
        <v>175</v>
      </c>
      <c r="R360" t="b">
        <f>IF(COUNTIF(carcinogens!$A$2:$A$35,F360),TRUE,FALSE)</f>
        <v>0</v>
      </c>
      <c r="S360" t="b">
        <f t="shared" si="76"/>
        <v>1</v>
      </c>
      <c r="T360" t="b">
        <f t="shared" si="70"/>
        <v>1</v>
      </c>
      <c r="U360" s="3">
        <f t="shared" si="71"/>
        <v>2.5</v>
      </c>
      <c r="V360" s="3">
        <f t="shared" si="81"/>
        <v>7.3</v>
      </c>
      <c r="W360" s="3">
        <f t="shared" si="82"/>
        <v>6</v>
      </c>
      <c r="X360" s="3">
        <f t="shared" si="77"/>
        <v>5.2666666666666666</v>
      </c>
      <c r="Y360" s="3">
        <v>0</v>
      </c>
      <c r="Z360" s="3">
        <f t="shared" si="78"/>
        <v>0</v>
      </c>
      <c r="AA360" s="3">
        <f t="shared" si="79"/>
        <v>0</v>
      </c>
      <c r="AB360" t="b">
        <f t="shared" si="80"/>
        <v>0</v>
      </c>
      <c r="AC360">
        <v>3</v>
      </c>
      <c r="AD360" t="str">
        <f>VLOOKUP(C360,'Feedstock source'!$A$1:$B$8,2,FALSE)</f>
        <v>wood</v>
      </c>
      <c r="AE360" t="str">
        <f>VLOOKUP($F360,'PAHs abbreviations'!$A$2:$B$17,2,FALSE)</f>
        <v>Nap</v>
      </c>
    </row>
    <row r="361" spans="1:31">
      <c r="A361" t="s">
        <v>16</v>
      </c>
      <c r="B361" t="s">
        <v>16</v>
      </c>
      <c r="C361" t="s">
        <v>38</v>
      </c>
      <c r="D361">
        <v>500</v>
      </c>
      <c r="E361" s="1" t="s">
        <v>22</v>
      </c>
      <c r="F361" t="s">
        <v>51</v>
      </c>
      <c r="G361" s="1" t="s">
        <v>46</v>
      </c>
      <c r="H361" t="s">
        <v>29</v>
      </c>
      <c r="I361" s="3" t="str">
        <f t="shared" si="74"/>
        <v>&lt; 6</v>
      </c>
      <c r="J361" s="3" t="str">
        <f t="shared" si="69"/>
        <v>&lt; 6</v>
      </c>
      <c r="K361" t="str">
        <f t="shared" si="75"/>
        <v>ng/sample</v>
      </c>
      <c r="L361" s="3" t="s">
        <v>29</v>
      </c>
      <c r="M361" s="3" t="s">
        <v>30</v>
      </c>
      <c r="N361" s="3" t="s">
        <v>30</v>
      </c>
      <c r="O361" s="1" t="s">
        <v>172</v>
      </c>
      <c r="P361" s="1" t="s">
        <v>174</v>
      </c>
      <c r="Q361" s="1" t="s">
        <v>175</v>
      </c>
      <c r="R361" t="b">
        <f>IF(COUNTIF(carcinogens!$A$2:$A$35,F361),TRUE,FALSE)</f>
        <v>0</v>
      </c>
      <c r="S361" t="b">
        <f t="shared" si="76"/>
        <v>1</v>
      </c>
      <c r="T361" t="b">
        <f t="shared" si="70"/>
        <v>1</v>
      </c>
      <c r="U361" s="3">
        <f t="shared" si="71"/>
        <v>0</v>
      </c>
      <c r="V361" s="3">
        <f t="shared" si="81"/>
        <v>0</v>
      </c>
      <c r="W361" s="3">
        <f t="shared" si="82"/>
        <v>0</v>
      </c>
      <c r="X361" s="3">
        <f t="shared" si="77"/>
        <v>0</v>
      </c>
      <c r="Y361" s="3">
        <v>0</v>
      </c>
      <c r="Z361" s="3">
        <f t="shared" si="78"/>
        <v>0</v>
      </c>
      <c r="AA361" s="3">
        <f t="shared" si="79"/>
        <v>0</v>
      </c>
      <c r="AB361" t="b">
        <f t="shared" si="80"/>
        <v>1</v>
      </c>
      <c r="AC361">
        <v>3</v>
      </c>
      <c r="AD361" t="str">
        <f>VLOOKUP(C361,'Feedstock source'!$A$1:$B$8,2,FALSE)</f>
        <v>wood</v>
      </c>
      <c r="AE361" t="str">
        <f>VLOOKUP($F361,'PAHs abbreviations'!$A$2:$B$17,2,FALSE)</f>
        <v>Phen</v>
      </c>
    </row>
    <row r="362" spans="1:31">
      <c r="A362" t="s">
        <v>16</v>
      </c>
      <c r="B362" t="s">
        <v>16</v>
      </c>
      <c r="C362" t="s">
        <v>38</v>
      </c>
      <c r="D362">
        <v>500</v>
      </c>
      <c r="E362" s="1" t="s">
        <v>22</v>
      </c>
      <c r="F362" t="s">
        <v>54</v>
      </c>
      <c r="G362" s="1" t="s">
        <v>46</v>
      </c>
      <c r="H362" t="s">
        <v>28</v>
      </c>
      <c r="I362" s="3" t="str">
        <f t="shared" si="74"/>
        <v>&lt; 2</v>
      </c>
      <c r="J362" s="3" t="str">
        <f t="shared" ref="J362:J425" si="83">I362</f>
        <v>&lt; 2</v>
      </c>
      <c r="K362" t="str">
        <f t="shared" si="75"/>
        <v>ng/sample</v>
      </c>
      <c r="L362" s="3" t="s">
        <v>28</v>
      </c>
      <c r="M362" s="3" t="s">
        <v>28</v>
      </c>
      <c r="N362" s="3" t="s">
        <v>28</v>
      </c>
      <c r="O362" s="1" t="s">
        <v>172</v>
      </c>
      <c r="P362" s="1" t="s">
        <v>174</v>
      </c>
      <c r="Q362" s="1" t="s">
        <v>175</v>
      </c>
      <c r="R362" t="b">
        <f>IF(COUNTIF(carcinogens!$A$2:$A$35,F362),TRUE,FALSE)</f>
        <v>0</v>
      </c>
      <c r="S362" t="b">
        <f t="shared" si="76"/>
        <v>1</v>
      </c>
      <c r="T362" t="b">
        <f t="shared" ref="T362:T425" si="84">IF(ISNUMBER(I362),FALSE,TRUE)</f>
        <v>1</v>
      </c>
      <c r="U362" s="3">
        <f t="shared" si="71"/>
        <v>0</v>
      </c>
      <c r="V362" s="3">
        <f t="shared" si="81"/>
        <v>0</v>
      </c>
      <c r="W362" s="3">
        <f t="shared" si="82"/>
        <v>0</v>
      </c>
      <c r="X362" s="3">
        <f t="shared" si="77"/>
        <v>0</v>
      </c>
      <c r="Y362" s="3">
        <v>0</v>
      </c>
      <c r="Z362" s="3">
        <f t="shared" si="78"/>
        <v>0</v>
      </c>
      <c r="AA362" s="3">
        <f t="shared" si="79"/>
        <v>0</v>
      </c>
      <c r="AB362" t="b">
        <f t="shared" si="80"/>
        <v>1</v>
      </c>
      <c r="AC362">
        <v>3</v>
      </c>
      <c r="AD362" t="str">
        <f>VLOOKUP(C362,'Feedstock source'!$A$1:$B$8,2,FALSE)</f>
        <v>wood</v>
      </c>
      <c r="AE362" t="str">
        <f>VLOOKUP($F362,'PAHs abbreviations'!$A$2:$B$17,2,FALSE)</f>
        <v>Pyr</v>
      </c>
    </row>
    <row r="363" spans="1:31">
      <c r="A363" t="s">
        <v>17</v>
      </c>
      <c r="B363" t="s">
        <v>17</v>
      </c>
      <c r="C363" t="s">
        <v>38</v>
      </c>
      <c r="D363">
        <v>800</v>
      </c>
      <c r="E363" s="1" t="s">
        <v>22</v>
      </c>
      <c r="F363" t="s">
        <v>49</v>
      </c>
      <c r="G363" s="1" t="s">
        <v>46</v>
      </c>
      <c r="H363" t="s">
        <v>28</v>
      </c>
      <c r="I363" s="3" t="str">
        <f t="shared" si="74"/>
        <v>&lt; 2</v>
      </c>
      <c r="J363" s="3" t="str">
        <f t="shared" si="83"/>
        <v>&lt; 2</v>
      </c>
      <c r="K363" t="str">
        <f t="shared" si="75"/>
        <v>ng/sample</v>
      </c>
      <c r="L363" s="3" t="s">
        <v>28</v>
      </c>
      <c r="M363" s="3" t="s">
        <v>28</v>
      </c>
      <c r="N363" s="3" t="s">
        <v>28</v>
      </c>
      <c r="O363" s="1" t="s">
        <v>172</v>
      </c>
      <c r="P363" s="1" t="s">
        <v>174</v>
      </c>
      <c r="Q363" s="1" t="s">
        <v>175</v>
      </c>
      <c r="R363" t="b">
        <f>IF(COUNTIF(carcinogens!$A$2:$A$35,F363),TRUE,FALSE)</f>
        <v>0</v>
      </c>
      <c r="S363" t="b">
        <f t="shared" si="76"/>
        <v>1</v>
      </c>
      <c r="T363" t="b">
        <f t="shared" si="84"/>
        <v>1</v>
      </c>
      <c r="U363" s="3">
        <f t="shared" si="71"/>
        <v>0</v>
      </c>
      <c r="V363" s="3">
        <f t="shared" si="81"/>
        <v>0</v>
      </c>
      <c r="W363" s="3">
        <f t="shared" si="82"/>
        <v>0</v>
      </c>
      <c r="X363" s="3">
        <f t="shared" si="77"/>
        <v>0</v>
      </c>
      <c r="Y363" s="3">
        <v>0</v>
      </c>
      <c r="Z363" s="3">
        <f t="shared" si="78"/>
        <v>0</v>
      </c>
      <c r="AA363" s="3">
        <f t="shared" si="79"/>
        <v>0</v>
      </c>
      <c r="AB363" t="b">
        <f t="shared" si="80"/>
        <v>1</v>
      </c>
      <c r="AC363">
        <v>3</v>
      </c>
      <c r="AD363" t="str">
        <f>VLOOKUP(C363,'Feedstock source'!$A$1:$B$8,2,FALSE)</f>
        <v>wood</v>
      </c>
      <c r="AE363" t="str">
        <f>VLOOKUP($F363,'PAHs abbreviations'!$A$2:$B$17,2,FALSE)</f>
        <v>Ace</v>
      </c>
    </row>
    <row r="364" spans="1:31">
      <c r="A364" t="s">
        <v>17</v>
      </c>
      <c r="B364" t="s">
        <v>17</v>
      </c>
      <c r="C364" t="s">
        <v>38</v>
      </c>
      <c r="D364">
        <v>800</v>
      </c>
      <c r="E364" s="1" t="s">
        <v>22</v>
      </c>
      <c r="F364" t="s">
        <v>48</v>
      </c>
      <c r="G364" s="1" t="s">
        <v>46</v>
      </c>
      <c r="H364" t="s">
        <v>28</v>
      </c>
      <c r="I364" s="3" t="str">
        <f t="shared" si="74"/>
        <v>&lt; 2</v>
      </c>
      <c r="J364" s="3" t="str">
        <f t="shared" si="83"/>
        <v>&lt; 2</v>
      </c>
      <c r="K364" t="str">
        <f t="shared" si="75"/>
        <v>ng/sample</v>
      </c>
      <c r="L364" s="3" t="s">
        <v>28</v>
      </c>
      <c r="M364" s="3" t="s">
        <v>28</v>
      </c>
      <c r="N364" s="3" t="s">
        <v>28</v>
      </c>
      <c r="O364" s="1" t="s">
        <v>172</v>
      </c>
      <c r="P364" s="1" t="s">
        <v>174</v>
      </c>
      <c r="Q364" s="1" t="s">
        <v>175</v>
      </c>
      <c r="R364" t="b">
        <f>IF(COUNTIF(carcinogens!$A$2:$A$35,F364),TRUE,FALSE)</f>
        <v>0</v>
      </c>
      <c r="S364" t="b">
        <f t="shared" si="76"/>
        <v>1</v>
      </c>
      <c r="T364" t="b">
        <f t="shared" si="84"/>
        <v>1</v>
      </c>
      <c r="U364" s="3">
        <f t="shared" si="71"/>
        <v>0</v>
      </c>
      <c r="V364" s="3">
        <f t="shared" si="81"/>
        <v>0</v>
      </c>
      <c r="W364" s="3">
        <f t="shared" si="82"/>
        <v>0</v>
      </c>
      <c r="X364" s="3">
        <f t="shared" si="77"/>
        <v>0</v>
      </c>
      <c r="Y364" s="3">
        <v>0</v>
      </c>
      <c r="Z364" s="3">
        <f t="shared" si="78"/>
        <v>0</v>
      </c>
      <c r="AA364" s="3">
        <f t="shared" si="79"/>
        <v>0</v>
      </c>
      <c r="AB364" t="b">
        <f t="shared" si="80"/>
        <v>1</v>
      </c>
      <c r="AC364">
        <v>3</v>
      </c>
      <c r="AD364" t="str">
        <f>VLOOKUP(C364,'Feedstock source'!$A$1:$B$8,2,FALSE)</f>
        <v>wood</v>
      </c>
      <c r="AE364" t="str">
        <f>VLOOKUP($F364,'PAHs abbreviations'!$A$2:$B$17,2,FALSE)</f>
        <v>Acy</v>
      </c>
    </row>
    <row r="365" spans="1:31">
      <c r="A365" t="s">
        <v>17</v>
      </c>
      <c r="B365" t="s">
        <v>17</v>
      </c>
      <c r="C365" t="s">
        <v>38</v>
      </c>
      <c r="D365">
        <v>800</v>
      </c>
      <c r="E365" s="1" t="s">
        <v>22</v>
      </c>
      <c r="F365" t="s">
        <v>52</v>
      </c>
      <c r="G365" s="1" t="s">
        <v>46</v>
      </c>
      <c r="H365" t="s">
        <v>26</v>
      </c>
      <c r="I365" s="3" t="str">
        <f t="shared" si="74"/>
        <v>&lt; 1</v>
      </c>
      <c r="J365" s="3" t="str">
        <f t="shared" si="83"/>
        <v>&lt; 1</v>
      </c>
      <c r="K365" t="str">
        <f t="shared" si="75"/>
        <v>ng/sample</v>
      </c>
      <c r="L365" s="3" t="s">
        <v>26</v>
      </c>
      <c r="M365" s="3" t="s">
        <v>26</v>
      </c>
      <c r="N365" s="3" t="s">
        <v>26</v>
      </c>
      <c r="O365" s="1" t="s">
        <v>172</v>
      </c>
      <c r="P365" s="1" t="s">
        <v>174</v>
      </c>
      <c r="Q365" s="1" t="s">
        <v>175</v>
      </c>
      <c r="R365" t="b">
        <f>IF(COUNTIF(carcinogens!$A$2:$A$35,F365),TRUE,FALSE)</f>
        <v>0</v>
      </c>
      <c r="S365" t="b">
        <f t="shared" si="76"/>
        <v>1</v>
      </c>
      <c r="T365" t="b">
        <f t="shared" si="84"/>
        <v>1</v>
      </c>
      <c r="U365" s="3">
        <f t="shared" si="71"/>
        <v>0</v>
      </c>
      <c r="V365" s="3">
        <f t="shared" si="81"/>
        <v>0</v>
      </c>
      <c r="W365" s="3">
        <f t="shared" si="82"/>
        <v>0</v>
      </c>
      <c r="X365" s="3">
        <f t="shared" si="77"/>
        <v>0</v>
      </c>
      <c r="Y365" s="3">
        <v>0</v>
      </c>
      <c r="Z365" s="3">
        <f t="shared" si="78"/>
        <v>0</v>
      </c>
      <c r="AA365" s="3">
        <f t="shared" si="79"/>
        <v>0</v>
      </c>
      <c r="AB365" t="b">
        <f t="shared" si="80"/>
        <v>1</v>
      </c>
      <c r="AC365">
        <v>3</v>
      </c>
      <c r="AD365" t="str">
        <f>VLOOKUP(C365,'Feedstock source'!$A$1:$B$8,2,FALSE)</f>
        <v>wood</v>
      </c>
      <c r="AE365" t="str">
        <f>VLOOKUP($F365,'PAHs abbreviations'!$A$2:$B$17,2,FALSE)</f>
        <v>Ant</v>
      </c>
    </row>
    <row r="366" spans="1:31">
      <c r="A366" t="s">
        <v>17</v>
      </c>
      <c r="B366" t="s">
        <v>17</v>
      </c>
      <c r="C366" t="s">
        <v>38</v>
      </c>
      <c r="D366">
        <v>800</v>
      </c>
      <c r="E366" s="1" t="s">
        <v>22</v>
      </c>
      <c r="F366" t="s">
        <v>55</v>
      </c>
      <c r="G366" s="1" t="s">
        <v>46</v>
      </c>
      <c r="H366" t="s">
        <v>26</v>
      </c>
      <c r="I366" s="3" t="str">
        <f t="shared" si="74"/>
        <v>&lt; 1</v>
      </c>
      <c r="J366" s="3" t="str">
        <f t="shared" si="83"/>
        <v>&lt; 1</v>
      </c>
      <c r="K366" t="str">
        <f t="shared" si="75"/>
        <v>ng/sample</v>
      </c>
      <c r="L366" s="3" t="s">
        <v>26</v>
      </c>
      <c r="M366" s="3" t="s">
        <v>26</v>
      </c>
      <c r="N366" s="3" t="s">
        <v>26</v>
      </c>
      <c r="O366" s="1" t="s">
        <v>172</v>
      </c>
      <c r="P366" s="1" t="s">
        <v>174</v>
      </c>
      <c r="Q366" s="1" t="s">
        <v>175</v>
      </c>
      <c r="R366" t="b">
        <f>IF(COUNTIF(carcinogens!$A$2:$A$35,F366),TRUE,FALSE)</f>
        <v>1</v>
      </c>
      <c r="S366" t="b">
        <f t="shared" si="76"/>
        <v>1</v>
      </c>
      <c r="T366" t="b">
        <f t="shared" si="84"/>
        <v>1</v>
      </c>
      <c r="U366" s="3">
        <f t="shared" si="71"/>
        <v>0</v>
      </c>
      <c r="V366" s="3">
        <f t="shared" si="81"/>
        <v>0</v>
      </c>
      <c r="W366" s="3">
        <f t="shared" si="82"/>
        <v>0</v>
      </c>
      <c r="X366" s="3">
        <f t="shared" si="77"/>
        <v>0</v>
      </c>
      <c r="Y366" s="3">
        <v>0</v>
      </c>
      <c r="Z366" s="3">
        <f t="shared" si="78"/>
        <v>0</v>
      </c>
      <c r="AA366" s="3">
        <f t="shared" si="79"/>
        <v>0</v>
      </c>
      <c r="AB366" t="b">
        <f t="shared" si="80"/>
        <v>1</v>
      </c>
      <c r="AC366">
        <v>3</v>
      </c>
      <c r="AD366" t="str">
        <f>VLOOKUP(C366,'Feedstock source'!$A$1:$B$8,2,FALSE)</f>
        <v>wood</v>
      </c>
      <c r="AE366" t="str">
        <f>VLOOKUP($F366,'PAHs abbreviations'!$A$2:$B$17,2,FALSE)</f>
        <v>B(a)A</v>
      </c>
    </row>
    <row r="367" spans="1:31">
      <c r="A367" t="s">
        <v>17</v>
      </c>
      <c r="B367" t="s">
        <v>17</v>
      </c>
      <c r="C367" t="s">
        <v>38</v>
      </c>
      <c r="D367">
        <v>800</v>
      </c>
      <c r="E367" s="1" t="s">
        <v>22</v>
      </c>
      <c r="F367" t="s">
        <v>59</v>
      </c>
      <c r="G367" s="1" t="s">
        <v>46</v>
      </c>
      <c r="H367" t="s">
        <v>26</v>
      </c>
      <c r="I367" s="3" t="str">
        <f t="shared" si="74"/>
        <v>&lt; 1</v>
      </c>
      <c r="J367" s="3" t="str">
        <f t="shared" si="83"/>
        <v>&lt; 1</v>
      </c>
      <c r="K367" t="str">
        <f t="shared" si="75"/>
        <v>ng/sample</v>
      </c>
      <c r="L367" s="3" t="s">
        <v>26</v>
      </c>
      <c r="M367" s="3" t="s">
        <v>26</v>
      </c>
      <c r="N367" s="3" t="s">
        <v>26</v>
      </c>
      <c r="O367" s="1" t="s">
        <v>172</v>
      </c>
      <c r="P367" s="1" t="s">
        <v>174</v>
      </c>
      <c r="Q367" s="1" t="s">
        <v>175</v>
      </c>
      <c r="R367" t="b">
        <f>IF(COUNTIF(carcinogens!$A$2:$A$35,F367),TRUE,FALSE)</f>
        <v>1</v>
      </c>
      <c r="S367" t="b">
        <f t="shared" si="76"/>
        <v>1</v>
      </c>
      <c r="T367" t="b">
        <f t="shared" si="84"/>
        <v>1</v>
      </c>
      <c r="U367" s="3">
        <f t="shared" si="71"/>
        <v>0</v>
      </c>
      <c r="V367" s="3">
        <f t="shared" si="81"/>
        <v>0</v>
      </c>
      <c r="W367" s="3">
        <f t="shared" si="82"/>
        <v>0</v>
      </c>
      <c r="X367" s="3">
        <f t="shared" si="77"/>
        <v>0</v>
      </c>
      <c r="Y367" s="3">
        <v>0</v>
      </c>
      <c r="Z367" s="3">
        <f t="shared" si="78"/>
        <v>0</v>
      </c>
      <c r="AA367" s="3">
        <f t="shared" si="79"/>
        <v>0</v>
      </c>
      <c r="AB367" t="b">
        <f t="shared" si="80"/>
        <v>1</v>
      </c>
      <c r="AC367">
        <v>3</v>
      </c>
      <c r="AD367" t="str">
        <f>VLOOKUP(C367,'Feedstock source'!$A$1:$B$8,2,FALSE)</f>
        <v>wood</v>
      </c>
      <c r="AE367" t="str">
        <f>VLOOKUP($F367,'PAHs abbreviations'!$A$2:$B$17,2,FALSE)</f>
        <v>B(a)P</v>
      </c>
    </row>
    <row r="368" spans="1:31">
      <c r="A368" t="s">
        <v>17</v>
      </c>
      <c r="B368" t="s">
        <v>17</v>
      </c>
      <c r="C368" t="s">
        <v>38</v>
      </c>
      <c r="D368">
        <v>800</v>
      </c>
      <c r="E368" s="1" t="s">
        <v>22</v>
      </c>
      <c r="F368" t="s">
        <v>57</v>
      </c>
      <c r="G368" s="1" t="s">
        <v>46</v>
      </c>
      <c r="H368" t="s">
        <v>28</v>
      </c>
      <c r="I368" s="3" t="str">
        <f t="shared" si="74"/>
        <v>&lt; 2</v>
      </c>
      <c r="J368" s="3" t="str">
        <f t="shared" si="83"/>
        <v>&lt; 2</v>
      </c>
      <c r="K368" t="str">
        <f t="shared" si="75"/>
        <v>ng/sample</v>
      </c>
      <c r="L368" s="3" t="s">
        <v>26</v>
      </c>
      <c r="M368" s="3" t="s">
        <v>26</v>
      </c>
      <c r="N368" s="3" t="s">
        <v>26</v>
      </c>
      <c r="O368" s="1" t="s">
        <v>172</v>
      </c>
      <c r="P368" s="1" t="s">
        <v>174</v>
      </c>
      <c r="Q368" s="1" t="s">
        <v>175</v>
      </c>
      <c r="R368" t="b">
        <f>IF(COUNTIF(carcinogens!$A$2:$A$35,F368),TRUE,FALSE)</f>
        <v>1</v>
      </c>
      <c r="S368" t="b">
        <f t="shared" si="76"/>
        <v>1</v>
      </c>
      <c r="T368" t="b">
        <f t="shared" si="84"/>
        <v>1</v>
      </c>
      <c r="U368" s="3">
        <f t="shared" si="71"/>
        <v>0</v>
      </c>
      <c r="V368" s="3">
        <f t="shared" si="81"/>
        <v>0</v>
      </c>
      <c r="W368" s="3">
        <f t="shared" si="82"/>
        <v>0</v>
      </c>
      <c r="X368" s="3">
        <f t="shared" si="77"/>
        <v>0</v>
      </c>
      <c r="Y368" s="3">
        <v>0</v>
      </c>
      <c r="Z368" s="3">
        <f t="shared" si="78"/>
        <v>0</v>
      </c>
      <c r="AA368" s="3">
        <f t="shared" si="79"/>
        <v>0</v>
      </c>
      <c r="AB368" t="b">
        <f t="shared" si="80"/>
        <v>1</v>
      </c>
      <c r="AC368">
        <v>3</v>
      </c>
      <c r="AD368" t="str">
        <f>VLOOKUP(C368,'Feedstock source'!$A$1:$B$8,2,FALSE)</f>
        <v>wood</v>
      </c>
      <c r="AE368" t="str">
        <f>VLOOKUP($F368,'PAHs abbreviations'!$A$2:$B$17,2,FALSE)</f>
        <v>B(b)F</v>
      </c>
    </row>
    <row r="369" spans="1:31">
      <c r="A369" t="s">
        <v>17</v>
      </c>
      <c r="B369" t="s">
        <v>17</v>
      </c>
      <c r="C369" t="s">
        <v>38</v>
      </c>
      <c r="D369">
        <v>800</v>
      </c>
      <c r="E369" s="1" t="s">
        <v>22</v>
      </c>
      <c r="F369" t="s">
        <v>61</v>
      </c>
      <c r="G369" s="1" t="s">
        <v>46</v>
      </c>
      <c r="H369" t="s">
        <v>28</v>
      </c>
      <c r="I369" s="3" t="str">
        <f t="shared" si="74"/>
        <v>&lt; 2</v>
      </c>
      <c r="J369" s="3" t="str">
        <f t="shared" si="83"/>
        <v>&lt; 2</v>
      </c>
      <c r="K369" t="str">
        <f t="shared" si="75"/>
        <v>ng/sample</v>
      </c>
      <c r="L369" s="3" t="s">
        <v>26</v>
      </c>
      <c r="M369" s="3" t="s">
        <v>26</v>
      </c>
      <c r="N369" s="3" t="s">
        <v>26</v>
      </c>
      <c r="O369" s="1" t="s">
        <v>172</v>
      </c>
      <c r="P369" s="1" t="s">
        <v>174</v>
      </c>
      <c r="Q369" s="1" t="s">
        <v>175</v>
      </c>
      <c r="R369" t="b">
        <f>IF(COUNTIF(carcinogens!$A$2:$A$35,F369),TRUE,FALSE)</f>
        <v>1</v>
      </c>
      <c r="S369" t="b">
        <f t="shared" si="76"/>
        <v>1</v>
      </c>
      <c r="T369" t="b">
        <f t="shared" si="84"/>
        <v>1</v>
      </c>
      <c r="U369" s="3">
        <f t="shared" si="71"/>
        <v>0</v>
      </c>
      <c r="V369" s="3">
        <f t="shared" si="81"/>
        <v>0</v>
      </c>
      <c r="W369" s="3">
        <f t="shared" si="82"/>
        <v>0</v>
      </c>
      <c r="X369" s="3">
        <f t="shared" si="77"/>
        <v>0</v>
      </c>
      <c r="Y369" s="3">
        <v>0</v>
      </c>
      <c r="Z369" s="3">
        <f t="shared" si="78"/>
        <v>0</v>
      </c>
      <c r="AA369" s="3">
        <f t="shared" si="79"/>
        <v>0</v>
      </c>
      <c r="AB369" t="b">
        <f t="shared" si="80"/>
        <v>1</v>
      </c>
      <c r="AC369">
        <v>3</v>
      </c>
      <c r="AD369" t="str">
        <f>VLOOKUP(C369,'Feedstock source'!$A$1:$B$8,2,FALSE)</f>
        <v>wood</v>
      </c>
      <c r="AE369" t="str">
        <f>VLOOKUP($F369,'PAHs abbreviations'!$A$2:$B$17,2,FALSE)</f>
        <v>B(ghi)P</v>
      </c>
    </row>
    <row r="370" spans="1:31">
      <c r="A370" t="s">
        <v>17</v>
      </c>
      <c r="B370" t="s">
        <v>17</v>
      </c>
      <c r="C370" t="s">
        <v>38</v>
      </c>
      <c r="D370">
        <v>800</v>
      </c>
      <c r="E370" s="1" t="s">
        <v>22</v>
      </c>
      <c r="F370" t="s">
        <v>58</v>
      </c>
      <c r="G370" s="1" t="s">
        <v>46</v>
      </c>
      <c r="H370" t="s">
        <v>26</v>
      </c>
      <c r="I370" s="3" t="str">
        <f t="shared" si="74"/>
        <v>&lt; 1</v>
      </c>
      <c r="J370" s="3" t="str">
        <f t="shared" si="83"/>
        <v>&lt; 1</v>
      </c>
      <c r="K370" t="str">
        <f t="shared" si="75"/>
        <v>ng/sample</v>
      </c>
      <c r="L370" s="3" t="s">
        <v>26</v>
      </c>
      <c r="M370" s="3" t="s">
        <v>26</v>
      </c>
      <c r="N370" s="3" t="s">
        <v>26</v>
      </c>
      <c r="O370" s="1" t="s">
        <v>172</v>
      </c>
      <c r="P370" s="1" t="s">
        <v>174</v>
      </c>
      <c r="Q370" s="1" t="s">
        <v>175</v>
      </c>
      <c r="R370" t="b">
        <f>IF(COUNTIF(carcinogens!$A$2:$A$35,F370),TRUE,FALSE)</f>
        <v>1</v>
      </c>
      <c r="S370" t="b">
        <f t="shared" si="76"/>
        <v>1</v>
      </c>
      <c r="T370" t="b">
        <f t="shared" si="84"/>
        <v>1</v>
      </c>
      <c r="U370" s="3">
        <f t="shared" ref="U370:U433" si="85">IF(ISNUMBER(L370),L370,0)</f>
        <v>0</v>
      </c>
      <c r="V370" s="3">
        <f t="shared" si="81"/>
        <v>0</v>
      </c>
      <c r="W370" s="3">
        <f t="shared" si="82"/>
        <v>0</v>
      </c>
      <c r="X370" s="3">
        <f t="shared" si="77"/>
        <v>0</v>
      </c>
      <c r="Y370" s="3">
        <v>0</v>
      </c>
      <c r="Z370" s="3">
        <f t="shared" si="78"/>
        <v>0</v>
      </c>
      <c r="AA370" s="3">
        <f t="shared" si="79"/>
        <v>0</v>
      </c>
      <c r="AB370" t="b">
        <f t="shared" si="80"/>
        <v>1</v>
      </c>
      <c r="AC370">
        <v>3</v>
      </c>
      <c r="AD370" t="str">
        <f>VLOOKUP(C370,'Feedstock source'!$A$1:$B$8,2,FALSE)</f>
        <v>wood</v>
      </c>
      <c r="AE370" t="str">
        <f>VLOOKUP($F370,'PAHs abbreviations'!$A$2:$B$17,2,FALSE)</f>
        <v>B(k)F</v>
      </c>
    </row>
    <row r="371" spans="1:31">
      <c r="A371" t="s">
        <v>17</v>
      </c>
      <c r="B371" t="s">
        <v>17</v>
      </c>
      <c r="C371" t="s">
        <v>38</v>
      </c>
      <c r="D371">
        <v>800</v>
      </c>
      <c r="E371" s="1" t="s">
        <v>22</v>
      </c>
      <c r="F371" t="s">
        <v>56</v>
      </c>
      <c r="G371" s="1" t="s">
        <v>46</v>
      </c>
      <c r="H371" t="s">
        <v>28</v>
      </c>
      <c r="I371" s="3" t="str">
        <f t="shared" si="74"/>
        <v>&lt; 2</v>
      </c>
      <c r="J371" s="3" t="str">
        <f t="shared" si="83"/>
        <v>&lt; 2</v>
      </c>
      <c r="K371" t="str">
        <f t="shared" si="75"/>
        <v>ng/sample</v>
      </c>
      <c r="L371" s="3" t="s">
        <v>26</v>
      </c>
      <c r="M371" s="3" t="s">
        <v>26</v>
      </c>
      <c r="N371" s="3" t="s">
        <v>26</v>
      </c>
      <c r="O371" s="1" t="s">
        <v>172</v>
      </c>
      <c r="P371" s="1" t="s">
        <v>174</v>
      </c>
      <c r="Q371" s="1" t="s">
        <v>175</v>
      </c>
      <c r="R371" t="b">
        <f>IF(COUNTIF(carcinogens!$A$2:$A$35,F371),TRUE,FALSE)</f>
        <v>1</v>
      </c>
      <c r="S371" t="b">
        <f t="shared" si="76"/>
        <v>1</v>
      </c>
      <c r="T371" t="b">
        <f t="shared" si="84"/>
        <v>1</v>
      </c>
      <c r="U371" s="3">
        <f t="shared" si="85"/>
        <v>0</v>
      </c>
      <c r="V371" s="3">
        <f t="shared" si="81"/>
        <v>0</v>
      </c>
      <c r="W371" s="3">
        <f t="shared" si="82"/>
        <v>0</v>
      </c>
      <c r="X371" s="3">
        <f t="shared" si="77"/>
        <v>0</v>
      </c>
      <c r="Y371" s="3">
        <v>0</v>
      </c>
      <c r="Z371" s="3">
        <f t="shared" si="78"/>
        <v>0</v>
      </c>
      <c r="AA371" s="3">
        <f t="shared" si="79"/>
        <v>0</v>
      </c>
      <c r="AB371" t="b">
        <f t="shared" si="80"/>
        <v>1</v>
      </c>
      <c r="AC371">
        <v>3</v>
      </c>
      <c r="AD371" t="str">
        <f>VLOOKUP(C371,'Feedstock source'!$A$1:$B$8,2,FALSE)</f>
        <v>wood</v>
      </c>
      <c r="AE371" t="str">
        <f>VLOOKUP($F371,'PAHs abbreviations'!$A$2:$B$17,2,FALSE)</f>
        <v>Cry</v>
      </c>
    </row>
    <row r="372" spans="1:31">
      <c r="A372" t="s">
        <v>17</v>
      </c>
      <c r="B372" t="s">
        <v>17</v>
      </c>
      <c r="C372" t="s">
        <v>38</v>
      </c>
      <c r="D372">
        <v>800</v>
      </c>
      <c r="E372" s="1" t="s">
        <v>22</v>
      </c>
      <c r="F372" t="s">
        <v>62</v>
      </c>
      <c r="G372" s="1" t="s">
        <v>46</v>
      </c>
      <c r="H372" t="s">
        <v>26</v>
      </c>
      <c r="I372" s="3" t="str">
        <f t="shared" si="74"/>
        <v>&lt; 1</v>
      </c>
      <c r="J372" s="3" t="str">
        <f t="shared" si="83"/>
        <v>&lt; 1</v>
      </c>
      <c r="K372" t="str">
        <f t="shared" si="75"/>
        <v>ng/sample</v>
      </c>
      <c r="L372" s="3" t="s">
        <v>26</v>
      </c>
      <c r="M372" s="3" t="s">
        <v>26</v>
      </c>
      <c r="N372" s="3" t="s">
        <v>26</v>
      </c>
      <c r="O372" s="1" t="s">
        <v>172</v>
      </c>
      <c r="P372" s="1" t="s">
        <v>174</v>
      </c>
      <c r="Q372" s="1" t="s">
        <v>175</v>
      </c>
      <c r="R372" t="b">
        <f>IF(COUNTIF(carcinogens!$A$2:$A$35,F372),TRUE,FALSE)</f>
        <v>1</v>
      </c>
      <c r="S372" t="b">
        <f t="shared" si="76"/>
        <v>1</v>
      </c>
      <c r="T372" t="b">
        <f t="shared" si="84"/>
        <v>1</v>
      </c>
      <c r="U372" s="3">
        <f t="shared" si="85"/>
        <v>0</v>
      </c>
      <c r="V372" s="3">
        <f t="shared" si="81"/>
        <v>0</v>
      </c>
      <c r="W372" s="3">
        <f t="shared" si="82"/>
        <v>0</v>
      </c>
      <c r="X372" s="3">
        <f t="shared" si="77"/>
        <v>0</v>
      </c>
      <c r="Y372" s="3">
        <v>0</v>
      </c>
      <c r="Z372" s="3">
        <f t="shared" si="78"/>
        <v>0</v>
      </c>
      <c r="AA372" s="3">
        <f t="shared" si="79"/>
        <v>0</v>
      </c>
      <c r="AB372" t="b">
        <f t="shared" si="80"/>
        <v>1</v>
      </c>
      <c r="AC372">
        <v>3</v>
      </c>
      <c r="AD372" t="str">
        <f>VLOOKUP(C372,'Feedstock source'!$A$1:$B$8,2,FALSE)</f>
        <v>wood</v>
      </c>
      <c r="AE372" t="str">
        <f>VLOOKUP($F372,'PAHs abbreviations'!$A$2:$B$17,2,FALSE)</f>
        <v>DB(ah)A</v>
      </c>
    </row>
    <row r="373" spans="1:31">
      <c r="A373" t="s">
        <v>17</v>
      </c>
      <c r="B373" t="s">
        <v>17</v>
      </c>
      <c r="C373" t="s">
        <v>38</v>
      </c>
      <c r="D373">
        <v>800</v>
      </c>
      <c r="E373" s="1" t="s">
        <v>22</v>
      </c>
      <c r="F373" t="s">
        <v>53</v>
      </c>
      <c r="G373" s="1" t="s">
        <v>46</v>
      </c>
      <c r="H373" t="s">
        <v>28</v>
      </c>
      <c r="I373" s="3" t="str">
        <f t="shared" si="74"/>
        <v>&lt; 2</v>
      </c>
      <c r="J373" s="3" t="str">
        <f t="shared" si="83"/>
        <v>&lt; 2</v>
      </c>
      <c r="K373" t="str">
        <f t="shared" si="75"/>
        <v>ng/sample</v>
      </c>
      <c r="L373" s="3" t="s">
        <v>28</v>
      </c>
      <c r="M373" s="3" t="s">
        <v>28</v>
      </c>
      <c r="N373" s="3" t="s">
        <v>28</v>
      </c>
      <c r="O373" s="1" t="s">
        <v>172</v>
      </c>
      <c r="P373" s="1" t="s">
        <v>174</v>
      </c>
      <c r="Q373" s="1" t="s">
        <v>175</v>
      </c>
      <c r="R373" t="b">
        <f>IF(COUNTIF(carcinogens!$A$2:$A$35,F373),TRUE,FALSE)</f>
        <v>0</v>
      </c>
      <c r="S373" t="b">
        <f t="shared" si="76"/>
        <v>1</v>
      </c>
      <c r="T373" t="b">
        <f t="shared" si="84"/>
        <v>1</v>
      </c>
      <c r="U373" s="3">
        <f t="shared" si="85"/>
        <v>0</v>
      </c>
      <c r="V373" s="3">
        <f t="shared" si="81"/>
        <v>0</v>
      </c>
      <c r="W373" s="3">
        <f t="shared" si="82"/>
        <v>0</v>
      </c>
      <c r="X373" s="3">
        <f t="shared" si="77"/>
        <v>0</v>
      </c>
      <c r="Y373" s="3">
        <v>0</v>
      </c>
      <c r="Z373" s="3">
        <f t="shared" si="78"/>
        <v>0</v>
      </c>
      <c r="AA373" s="3">
        <f t="shared" si="79"/>
        <v>0</v>
      </c>
      <c r="AB373" t="b">
        <f t="shared" si="80"/>
        <v>1</v>
      </c>
      <c r="AC373">
        <v>3</v>
      </c>
      <c r="AD373" t="str">
        <f>VLOOKUP(C373,'Feedstock source'!$A$1:$B$8,2,FALSE)</f>
        <v>wood</v>
      </c>
      <c r="AE373" t="str">
        <f>VLOOKUP($F373,'PAHs abbreviations'!$A$2:$B$17,2,FALSE)</f>
        <v>Flt</v>
      </c>
    </row>
    <row r="374" spans="1:31">
      <c r="A374" t="s">
        <v>17</v>
      </c>
      <c r="B374" t="s">
        <v>17</v>
      </c>
      <c r="C374" t="s">
        <v>38</v>
      </c>
      <c r="D374">
        <v>800</v>
      </c>
      <c r="E374" s="1" t="s">
        <v>22</v>
      </c>
      <c r="F374" t="s">
        <v>50</v>
      </c>
      <c r="G374" s="1" t="s">
        <v>46</v>
      </c>
      <c r="H374" t="s">
        <v>31</v>
      </c>
      <c r="I374" s="3" t="str">
        <f t="shared" si="74"/>
        <v>&lt; 3</v>
      </c>
      <c r="J374" s="3" t="str">
        <f t="shared" si="83"/>
        <v>&lt; 3</v>
      </c>
      <c r="K374" t="str">
        <f t="shared" si="75"/>
        <v>ng/sample</v>
      </c>
      <c r="L374" s="3" t="s">
        <v>28</v>
      </c>
      <c r="M374" s="3" t="s">
        <v>28</v>
      </c>
      <c r="N374" s="3" t="s">
        <v>28</v>
      </c>
      <c r="O374" s="1" t="s">
        <v>172</v>
      </c>
      <c r="P374" s="1" t="s">
        <v>174</v>
      </c>
      <c r="Q374" s="1" t="s">
        <v>175</v>
      </c>
      <c r="R374" t="b">
        <f>IF(COUNTIF(carcinogens!$A$2:$A$35,F374),TRUE,FALSE)</f>
        <v>0</v>
      </c>
      <c r="S374" t="b">
        <f t="shared" si="76"/>
        <v>1</v>
      </c>
      <c r="T374" t="b">
        <f t="shared" si="84"/>
        <v>1</v>
      </c>
      <c r="U374" s="3">
        <f t="shared" si="85"/>
        <v>0</v>
      </c>
      <c r="V374" s="3">
        <f t="shared" si="81"/>
        <v>0</v>
      </c>
      <c r="W374" s="3">
        <f t="shared" si="82"/>
        <v>0</v>
      </c>
      <c r="X374" s="3">
        <f t="shared" si="77"/>
        <v>0</v>
      </c>
      <c r="Y374" s="3">
        <v>0</v>
      </c>
      <c r="Z374" s="3">
        <f t="shared" si="78"/>
        <v>0</v>
      </c>
      <c r="AA374" s="3">
        <f t="shared" si="79"/>
        <v>0</v>
      </c>
      <c r="AB374" t="b">
        <f t="shared" si="80"/>
        <v>1</v>
      </c>
      <c r="AC374">
        <v>3</v>
      </c>
      <c r="AD374" t="str">
        <f>VLOOKUP(C374,'Feedstock source'!$A$1:$B$8,2,FALSE)</f>
        <v>wood</v>
      </c>
      <c r="AE374" t="str">
        <f>VLOOKUP($F374,'PAHs abbreviations'!$A$2:$B$17,2,FALSE)</f>
        <v>Flu</v>
      </c>
    </row>
    <row r="375" spans="1:31">
      <c r="A375" t="s">
        <v>17</v>
      </c>
      <c r="B375" t="s">
        <v>17</v>
      </c>
      <c r="C375" t="s">
        <v>38</v>
      </c>
      <c r="D375">
        <v>800</v>
      </c>
      <c r="E375" s="1" t="s">
        <v>22</v>
      </c>
      <c r="F375" t="s">
        <v>60</v>
      </c>
      <c r="G375" s="1" t="s">
        <v>46</v>
      </c>
      <c r="H375" t="s">
        <v>26</v>
      </c>
      <c r="I375" s="3" t="str">
        <f t="shared" si="74"/>
        <v>&lt; 1</v>
      </c>
      <c r="J375" s="3" t="str">
        <f t="shared" si="83"/>
        <v>&lt; 1</v>
      </c>
      <c r="K375" t="str">
        <f t="shared" si="75"/>
        <v>ng/sample</v>
      </c>
      <c r="L375" s="3" t="s">
        <v>26</v>
      </c>
      <c r="M375" s="3" t="s">
        <v>26</v>
      </c>
      <c r="N375" s="3" t="s">
        <v>26</v>
      </c>
      <c r="O375" s="1" t="s">
        <v>172</v>
      </c>
      <c r="P375" s="1" t="s">
        <v>174</v>
      </c>
      <c r="Q375" s="1" t="s">
        <v>175</v>
      </c>
      <c r="R375" t="b">
        <f>IF(COUNTIF(carcinogens!$A$2:$A$35,F375),TRUE,FALSE)</f>
        <v>1</v>
      </c>
      <c r="S375" t="b">
        <f t="shared" si="76"/>
        <v>1</v>
      </c>
      <c r="T375" t="b">
        <f t="shared" si="84"/>
        <v>1</v>
      </c>
      <c r="U375" s="3">
        <f t="shared" si="85"/>
        <v>0</v>
      </c>
      <c r="V375" s="3">
        <f t="shared" si="81"/>
        <v>0</v>
      </c>
      <c r="W375" s="3">
        <f t="shared" si="82"/>
        <v>0</v>
      </c>
      <c r="X375" s="3">
        <f t="shared" si="77"/>
        <v>0</v>
      </c>
      <c r="Y375" s="3">
        <f>_xlfn.STDEV.S(U375:W375)</f>
        <v>0</v>
      </c>
      <c r="Z375" s="3">
        <f t="shared" si="78"/>
        <v>0</v>
      </c>
      <c r="AA375" s="3">
        <f t="shared" si="79"/>
        <v>0</v>
      </c>
      <c r="AB375" t="b">
        <f t="shared" si="80"/>
        <v>1</v>
      </c>
      <c r="AC375">
        <v>3</v>
      </c>
      <c r="AD375" t="str">
        <f>VLOOKUP(C375,'Feedstock source'!$A$1:$B$8,2,FALSE)</f>
        <v>wood</v>
      </c>
      <c r="AE375" t="str">
        <f>VLOOKUP($F375,'PAHs abbreviations'!$A$2:$B$17,2,FALSE)</f>
        <v>IP</v>
      </c>
    </row>
    <row r="376" spans="1:31">
      <c r="A376" t="s">
        <v>17</v>
      </c>
      <c r="B376" t="s">
        <v>17</v>
      </c>
      <c r="C376" t="s">
        <v>38</v>
      </c>
      <c r="D376">
        <v>800</v>
      </c>
      <c r="E376" s="1" t="s">
        <v>22</v>
      </c>
      <c r="F376" t="s">
        <v>47</v>
      </c>
      <c r="G376" s="1" t="s">
        <v>46</v>
      </c>
      <c r="H376" t="s">
        <v>33</v>
      </c>
      <c r="I376" s="3" t="str">
        <f t="shared" si="74"/>
        <v>&lt; 8</v>
      </c>
      <c r="J376" s="3" t="str">
        <f t="shared" si="83"/>
        <v>&lt; 8</v>
      </c>
      <c r="K376" t="str">
        <f t="shared" si="75"/>
        <v>ng/sample</v>
      </c>
      <c r="L376" s="3">
        <v>2.5</v>
      </c>
      <c r="M376" s="3">
        <v>7.3</v>
      </c>
      <c r="N376" s="3">
        <v>6</v>
      </c>
      <c r="O376" s="1" t="s">
        <v>172</v>
      </c>
      <c r="P376" s="1" t="s">
        <v>174</v>
      </c>
      <c r="Q376" s="1" t="s">
        <v>175</v>
      </c>
      <c r="R376" t="b">
        <f>IF(COUNTIF(carcinogens!$A$2:$A$35,F376),TRUE,FALSE)</f>
        <v>0</v>
      </c>
      <c r="S376" t="b">
        <f t="shared" si="76"/>
        <v>1</v>
      </c>
      <c r="T376" t="b">
        <f t="shared" si="84"/>
        <v>1</v>
      </c>
      <c r="U376" s="3">
        <f t="shared" si="85"/>
        <v>2.5</v>
      </c>
      <c r="V376" s="3">
        <f t="shared" si="81"/>
        <v>7.3</v>
      </c>
      <c r="W376" s="3">
        <f t="shared" si="82"/>
        <v>6</v>
      </c>
      <c r="X376" s="3">
        <f t="shared" si="77"/>
        <v>5.2666666666666666</v>
      </c>
      <c r="Y376" s="3">
        <v>0</v>
      </c>
      <c r="Z376" s="3">
        <f t="shared" si="78"/>
        <v>0</v>
      </c>
      <c r="AA376" s="3">
        <f t="shared" si="79"/>
        <v>0</v>
      </c>
      <c r="AB376" t="b">
        <f t="shared" si="80"/>
        <v>0</v>
      </c>
      <c r="AC376">
        <v>3</v>
      </c>
      <c r="AD376" t="str">
        <f>VLOOKUP(C376,'Feedstock source'!$A$1:$B$8,2,FALSE)</f>
        <v>wood</v>
      </c>
      <c r="AE376" t="str">
        <f>VLOOKUP($F376,'PAHs abbreviations'!$A$2:$B$17,2,FALSE)</f>
        <v>Nap</v>
      </c>
    </row>
    <row r="377" spans="1:31">
      <c r="A377" t="s">
        <v>17</v>
      </c>
      <c r="B377" t="s">
        <v>17</v>
      </c>
      <c r="C377" t="s">
        <v>38</v>
      </c>
      <c r="D377">
        <v>800</v>
      </c>
      <c r="E377" s="1" t="s">
        <v>22</v>
      </c>
      <c r="F377" t="s">
        <v>51</v>
      </c>
      <c r="G377" s="1" t="s">
        <v>46</v>
      </c>
      <c r="H377" t="s">
        <v>29</v>
      </c>
      <c r="I377" s="3" t="str">
        <f t="shared" si="74"/>
        <v>&lt; 6</v>
      </c>
      <c r="J377" s="3" t="str">
        <f t="shared" si="83"/>
        <v>&lt; 6</v>
      </c>
      <c r="K377" t="str">
        <f t="shared" si="75"/>
        <v>ng/sample</v>
      </c>
      <c r="L377" s="3" t="s">
        <v>29</v>
      </c>
      <c r="M377" s="3" t="s">
        <v>30</v>
      </c>
      <c r="N377" s="3" t="s">
        <v>30</v>
      </c>
      <c r="O377" s="1" t="s">
        <v>172</v>
      </c>
      <c r="P377" s="1" t="s">
        <v>174</v>
      </c>
      <c r="Q377" s="1" t="s">
        <v>175</v>
      </c>
      <c r="R377" t="b">
        <f>IF(COUNTIF(carcinogens!$A$2:$A$35,F377),TRUE,FALSE)</f>
        <v>0</v>
      </c>
      <c r="S377" t="b">
        <f t="shared" si="76"/>
        <v>1</v>
      </c>
      <c r="T377" t="b">
        <f t="shared" si="84"/>
        <v>1</v>
      </c>
      <c r="U377" s="3">
        <f t="shared" si="85"/>
        <v>0</v>
      </c>
      <c r="V377" s="3">
        <f t="shared" si="81"/>
        <v>0</v>
      </c>
      <c r="W377" s="3">
        <f t="shared" si="82"/>
        <v>0</v>
      </c>
      <c r="X377" s="3">
        <f t="shared" si="77"/>
        <v>0</v>
      </c>
      <c r="Y377" s="3">
        <v>0</v>
      </c>
      <c r="Z377" s="3">
        <f t="shared" si="78"/>
        <v>0</v>
      </c>
      <c r="AA377" s="3">
        <f t="shared" si="79"/>
        <v>0</v>
      </c>
      <c r="AB377" t="b">
        <f t="shared" si="80"/>
        <v>1</v>
      </c>
      <c r="AC377">
        <v>3</v>
      </c>
      <c r="AD377" t="str">
        <f>VLOOKUP(C377,'Feedstock source'!$A$1:$B$8,2,FALSE)</f>
        <v>wood</v>
      </c>
      <c r="AE377" t="str">
        <f>VLOOKUP($F377,'PAHs abbreviations'!$A$2:$B$17,2,FALSE)</f>
        <v>Phen</v>
      </c>
    </row>
    <row r="378" spans="1:31">
      <c r="A378" t="s">
        <v>17</v>
      </c>
      <c r="B378" t="s">
        <v>17</v>
      </c>
      <c r="C378" t="s">
        <v>38</v>
      </c>
      <c r="D378">
        <v>800</v>
      </c>
      <c r="E378" s="1" t="s">
        <v>22</v>
      </c>
      <c r="F378" t="s">
        <v>54</v>
      </c>
      <c r="G378" s="1" t="s">
        <v>46</v>
      </c>
      <c r="H378" t="s">
        <v>28</v>
      </c>
      <c r="I378" s="3" t="str">
        <f t="shared" si="74"/>
        <v>&lt; 2</v>
      </c>
      <c r="J378" s="3" t="str">
        <f t="shared" si="83"/>
        <v>&lt; 2</v>
      </c>
      <c r="K378" t="str">
        <f t="shared" si="75"/>
        <v>ng/sample</v>
      </c>
      <c r="L378" s="3" t="s">
        <v>28</v>
      </c>
      <c r="M378" s="3" t="s">
        <v>28</v>
      </c>
      <c r="N378" s="3" t="s">
        <v>28</v>
      </c>
      <c r="O378" s="1" t="s">
        <v>172</v>
      </c>
      <c r="P378" s="1" t="s">
        <v>174</v>
      </c>
      <c r="Q378" s="1" t="s">
        <v>175</v>
      </c>
      <c r="R378" t="b">
        <f>IF(COUNTIF(carcinogens!$A$2:$A$35,F378),TRUE,FALSE)</f>
        <v>0</v>
      </c>
      <c r="S378" t="b">
        <f t="shared" si="76"/>
        <v>1</v>
      </c>
      <c r="T378" t="b">
        <f t="shared" si="84"/>
        <v>1</v>
      </c>
      <c r="U378" s="3">
        <f t="shared" si="85"/>
        <v>0</v>
      </c>
      <c r="V378" s="3">
        <f t="shared" si="81"/>
        <v>0</v>
      </c>
      <c r="W378" s="3">
        <f t="shared" si="82"/>
        <v>0</v>
      </c>
      <c r="X378" s="3">
        <f t="shared" si="77"/>
        <v>0</v>
      </c>
      <c r="Y378" s="3">
        <v>0</v>
      </c>
      <c r="Z378" s="3">
        <f t="shared" si="78"/>
        <v>0</v>
      </c>
      <c r="AA378" s="3">
        <f t="shared" si="79"/>
        <v>0</v>
      </c>
      <c r="AB378" t="b">
        <f t="shared" si="80"/>
        <v>1</v>
      </c>
      <c r="AC378">
        <v>3</v>
      </c>
      <c r="AD378" t="str">
        <f>VLOOKUP(C378,'Feedstock source'!$A$1:$B$8,2,FALSE)</f>
        <v>wood</v>
      </c>
      <c r="AE378" t="str">
        <f>VLOOKUP($F378,'PAHs abbreviations'!$A$2:$B$17,2,FALSE)</f>
        <v>Pyr</v>
      </c>
    </row>
    <row r="379" spans="1:31">
      <c r="A379" t="s">
        <v>125</v>
      </c>
      <c r="B379" t="s">
        <v>125</v>
      </c>
      <c r="C379" t="s">
        <v>138</v>
      </c>
      <c r="D379">
        <v>600</v>
      </c>
      <c r="E379" s="1" t="s">
        <v>22</v>
      </c>
      <c r="F379" t="s">
        <v>83</v>
      </c>
      <c r="G379" s="1" t="s">
        <v>76</v>
      </c>
      <c r="H379" t="s">
        <v>148</v>
      </c>
      <c r="I379" s="3" t="str">
        <f t="shared" si="74"/>
        <v>&lt; 2.5</v>
      </c>
      <c r="J379" s="3" t="str">
        <f t="shared" si="83"/>
        <v>&lt; 2.5</v>
      </c>
      <c r="K379" t="str">
        <f t="shared" si="75"/>
        <v>pg/sample</v>
      </c>
      <c r="L379" s="3" t="s">
        <v>148</v>
      </c>
      <c r="O379" s="1" t="s">
        <v>172</v>
      </c>
      <c r="P379" s="1" t="s">
        <v>174</v>
      </c>
      <c r="Q379" s="1" t="s">
        <v>175</v>
      </c>
      <c r="R379" t="b">
        <f>IF(COUNTIF(carcinogens!$A$2:$A$35,F379),TRUE,FALSE)</f>
        <v>1</v>
      </c>
      <c r="S379" t="b">
        <f t="shared" si="76"/>
        <v>1</v>
      </c>
      <c r="T379" t="b">
        <f t="shared" si="84"/>
        <v>1</v>
      </c>
      <c r="U379" s="3">
        <f t="shared" si="85"/>
        <v>0</v>
      </c>
      <c r="X379" s="3">
        <f t="shared" si="77"/>
        <v>0</v>
      </c>
      <c r="Y379" s="3">
        <v>0</v>
      </c>
      <c r="Z379" s="3">
        <f t="shared" si="78"/>
        <v>0</v>
      </c>
      <c r="AA379" s="3">
        <f t="shared" si="79"/>
        <v>0</v>
      </c>
      <c r="AB379" t="b">
        <f t="shared" si="80"/>
        <v>1</v>
      </c>
      <c r="AC379">
        <v>1</v>
      </c>
      <c r="AD379" t="str">
        <f>VLOOKUP(C379,'Feedstock source'!$A$1:$B$8,2,FALSE)</f>
        <v>sludge</v>
      </c>
      <c r="AE379" t="e">
        <f>VLOOKUP($F379,'PAHs abbreviations'!$A$2:$B$17,2,FALSE)</f>
        <v>#N/A</v>
      </c>
    </row>
    <row r="380" spans="1:31">
      <c r="A380" t="s">
        <v>125</v>
      </c>
      <c r="B380" t="s">
        <v>125</v>
      </c>
      <c r="C380" t="s">
        <v>138</v>
      </c>
      <c r="D380">
        <v>600</v>
      </c>
      <c r="E380" s="1" t="s">
        <v>22</v>
      </c>
      <c r="F380" t="s">
        <v>92</v>
      </c>
      <c r="G380" s="1" t="s">
        <v>76</v>
      </c>
      <c r="H380" t="s">
        <v>150</v>
      </c>
      <c r="I380" s="3" t="str">
        <f t="shared" si="74"/>
        <v>&lt; 1.5</v>
      </c>
      <c r="J380" s="3" t="str">
        <f t="shared" si="83"/>
        <v>&lt; 1.5</v>
      </c>
      <c r="K380" t="str">
        <f t="shared" si="75"/>
        <v>pg/sample</v>
      </c>
      <c r="L380" s="3" t="s">
        <v>150</v>
      </c>
      <c r="O380" s="1" t="s">
        <v>172</v>
      </c>
      <c r="P380" s="1" t="s">
        <v>174</v>
      </c>
      <c r="Q380" s="1" t="s">
        <v>175</v>
      </c>
      <c r="R380" t="b">
        <f>IF(COUNTIF(carcinogens!$A$2:$A$35,F380),TRUE,FALSE)</f>
        <v>1</v>
      </c>
      <c r="S380" t="b">
        <f t="shared" si="76"/>
        <v>1</v>
      </c>
      <c r="T380" t="b">
        <f t="shared" si="84"/>
        <v>1</v>
      </c>
      <c r="U380" s="3">
        <f t="shared" si="85"/>
        <v>0</v>
      </c>
      <c r="X380" s="3">
        <f t="shared" si="77"/>
        <v>0</v>
      </c>
      <c r="Y380" s="3">
        <v>0</v>
      </c>
      <c r="Z380" s="3">
        <f t="shared" si="78"/>
        <v>0</v>
      </c>
      <c r="AA380" s="3">
        <f t="shared" si="79"/>
        <v>0</v>
      </c>
      <c r="AB380" t="b">
        <f t="shared" si="80"/>
        <v>1</v>
      </c>
      <c r="AC380">
        <v>1</v>
      </c>
      <c r="AD380" t="str">
        <f>VLOOKUP(C380,'Feedstock source'!$A$1:$B$8,2,FALSE)</f>
        <v>sludge</v>
      </c>
      <c r="AE380" t="e">
        <f>VLOOKUP($F380,'PAHs abbreviations'!$A$2:$B$17,2,FALSE)</f>
        <v>#N/A</v>
      </c>
    </row>
    <row r="381" spans="1:31">
      <c r="A381" t="s">
        <v>125</v>
      </c>
      <c r="B381" t="s">
        <v>125</v>
      </c>
      <c r="C381" t="s">
        <v>138</v>
      </c>
      <c r="D381">
        <v>600</v>
      </c>
      <c r="E381" s="1" t="s">
        <v>22</v>
      </c>
      <c r="F381" t="s">
        <v>93</v>
      </c>
      <c r="G381" s="1" t="s">
        <v>76</v>
      </c>
      <c r="H381" t="s">
        <v>150</v>
      </c>
      <c r="I381" s="3" t="str">
        <f t="shared" si="74"/>
        <v>&lt; 1.5</v>
      </c>
      <c r="J381" s="3" t="str">
        <f t="shared" si="83"/>
        <v>&lt; 1.5</v>
      </c>
      <c r="K381" t="str">
        <f t="shared" si="75"/>
        <v>pg/sample</v>
      </c>
      <c r="L381" s="3" t="s">
        <v>150</v>
      </c>
      <c r="O381" s="1" t="s">
        <v>172</v>
      </c>
      <c r="P381" s="1" t="s">
        <v>174</v>
      </c>
      <c r="Q381" s="1" t="s">
        <v>175</v>
      </c>
      <c r="R381" t="b">
        <f>IF(COUNTIF(carcinogens!$A$2:$A$35,F381),TRUE,FALSE)</f>
        <v>1</v>
      </c>
      <c r="S381" t="b">
        <f t="shared" si="76"/>
        <v>1</v>
      </c>
      <c r="T381" t="b">
        <f t="shared" si="84"/>
        <v>1</v>
      </c>
      <c r="U381" s="3">
        <f t="shared" si="85"/>
        <v>0</v>
      </c>
      <c r="X381" s="3">
        <f t="shared" si="77"/>
        <v>0</v>
      </c>
      <c r="Y381" s="3">
        <v>0</v>
      </c>
      <c r="Z381" s="3">
        <f t="shared" si="78"/>
        <v>0</v>
      </c>
      <c r="AA381" s="3">
        <f t="shared" si="79"/>
        <v>0</v>
      </c>
      <c r="AB381" t="b">
        <f t="shared" si="80"/>
        <v>1</v>
      </c>
      <c r="AC381">
        <v>1</v>
      </c>
      <c r="AD381" t="str">
        <f>VLOOKUP(C381,'Feedstock source'!$A$1:$B$8,2,FALSE)</f>
        <v>sludge</v>
      </c>
      <c r="AE381" t="e">
        <f>VLOOKUP($F381,'PAHs abbreviations'!$A$2:$B$17,2,FALSE)</f>
        <v>#N/A</v>
      </c>
    </row>
    <row r="382" spans="1:31">
      <c r="A382" t="s">
        <v>125</v>
      </c>
      <c r="B382" t="s">
        <v>125</v>
      </c>
      <c r="C382" t="s">
        <v>138</v>
      </c>
      <c r="D382">
        <v>600</v>
      </c>
      <c r="E382" s="1" t="s">
        <v>22</v>
      </c>
      <c r="F382" t="s">
        <v>80</v>
      </c>
      <c r="G382" s="1" t="s">
        <v>76</v>
      </c>
      <c r="H382" t="s">
        <v>99</v>
      </c>
      <c r="I382" s="3" t="str">
        <f t="shared" si="74"/>
        <v>&lt; 0.5</v>
      </c>
      <c r="J382" s="3" t="str">
        <f t="shared" si="83"/>
        <v>&lt; 0.5</v>
      </c>
      <c r="K382" t="str">
        <f t="shared" si="75"/>
        <v>pg/sample</v>
      </c>
      <c r="L382" s="3" t="s">
        <v>99</v>
      </c>
      <c r="O382" s="1" t="s">
        <v>172</v>
      </c>
      <c r="P382" s="1" t="s">
        <v>174</v>
      </c>
      <c r="Q382" s="1" t="s">
        <v>175</v>
      </c>
      <c r="R382" t="b">
        <f>IF(COUNTIF(carcinogens!$A$2:$A$35,F382),TRUE,FALSE)</f>
        <v>1</v>
      </c>
      <c r="S382" t="b">
        <f t="shared" si="76"/>
        <v>1</v>
      </c>
      <c r="T382" t="b">
        <f t="shared" si="84"/>
        <v>1</v>
      </c>
      <c r="U382" s="3">
        <f t="shared" si="85"/>
        <v>0</v>
      </c>
      <c r="X382" s="3">
        <f t="shared" si="77"/>
        <v>0</v>
      </c>
      <c r="Y382" s="3">
        <v>0</v>
      </c>
      <c r="Z382" s="3">
        <f t="shared" si="78"/>
        <v>0</v>
      </c>
      <c r="AA382" s="3">
        <f t="shared" si="79"/>
        <v>0</v>
      </c>
      <c r="AB382" t="b">
        <f t="shared" si="80"/>
        <v>1</v>
      </c>
      <c r="AC382">
        <v>1</v>
      </c>
      <c r="AD382" t="str">
        <f>VLOOKUP(C382,'Feedstock source'!$A$1:$B$8,2,FALSE)</f>
        <v>sludge</v>
      </c>
      <c r="AE382" t="e">
        <f>VLOOKUP($F382,'PAHs abbreviations'!$A$2:$B$17,2,FALSE)</f>
        <v>#N/A</v>
      </c>
    </row>
    <row r="383" spans="1:31">
      <c r="A383" t="s">
        <v>125</v>
      </c>
      <c r="B383" t="s">
        <v>125</v>
      </c>
      <c r="C383" t="s">
        <v>138</v>
      </c>
      <c r="D383">
        <v>600</v>
      </c>
      <c r="E383" s="1" t="s">
        <v>22</v>
      </c>
      <c r="F383" t="s">
        <v>88</v>
      </c>
      <c r="G383" s="1" t="s">
        <v>76</v>
      </c>
      <c r="H383" t="s">
        <v>99</v>
      </c>
      <c r="I383" s="3" t="str">
        <f t="shared" si="74"/>
        <v>&lt; 0.5</v>
      </c>
      <c r="J383" s="3" t="str">
        <f t="shared" si="83"/>
        <v>&lt; 0.5</v>
      </c>
      <c r="K383" t="str">
        <f t="shared" si="75"/>
        <v>pg/sample</v>
      </c>
      <c r="L383" s="3" t="s">
        <v>99</v>
      </c>
      <c r="O383" s="1" t="s">
        <v>172</v>
      </c>
      <c r="P383" s="1" t="s">
        <v>174</v>
      </c>
      <c r="Q383" s="1" t="s">
        <v>175</v>
      </c>
      <c r="R383" t="b">
        <f>IF(COUNTIF(carcinogens!$A$2:$A$35,F383),TRUE,FALSE)</f>
        <v>1</v>
      </c>
      <c r="S383" t="b">
        <f t="shared" si="76"/>
        <v>1</v>
      </c>
      <c r="T383" t="b">
        <f t="shared" si="84"/>
        <v>1</v>
      </c>
      <c r="U383" s="3">
        <f t="shared" si="85"/>
        <v>0</v>
      </c>
      <c r="X383" s="3">
        <f t="shared" si="77"/>
        <v>0</v>
      </c>
      <c r="Y383" s="3">
        <v>0</v>
      </c>
      <c r="Z383" s="3">
        <f t="shared" si="78"/>
        <v>0</v>
      </c>
      <c r="AA383" s="3">
        <f t="shared" si="79"/>
        <v>0</v>
      </c>
      <c r="AB383" t="b">
        <f t="shared" si="80"/>
        <v>1</v>
      </c>
      <c r="AC383">
        <v>1</v>
      </c>
      <c r="AD383" t="str">
        <f>VLOOKUP(C383,'Feedstock source'!$A$1:$B$8,2,FALSE)</f>
        <v>sludge</v>
      </c>
      <c r="AE383" t="e">
        <f>VLOOKUP($F383,'PAHs abbreviations'!$A$2:$B$17,2,FALSE)</f>
        <v>#N/A</v>
      </c>
    </row>
    <row r="384" spans="1:31">
      <c r="A384" t="s">
        <v>125</v>
      </c>
      <c r="B384" t="s">
        <v>125</v>
      </c>
      <c r="C384" t="s">
        <v>138</v>
      </c>
      <c r="D384">
        <v>600</v>
      </c>
      <c r="E384" s="1" t="s">
        <v>22</v>
      </c>
      <c r="F384" t="s">
        <v>81</v>
      </c>
      <c r="G384" s="1" t="s">
        <v>76</v>
      </c>
      <c r="H384" t="s">
        <v>99</v>
      </c>
      <c r="I384" s="3" t="str">
        <f t="shared" si="74"/>
        <v>&lt; 0.5</v>
      </c>
      <c r="J384" s="3" t="str">
        <f t="shared" si="83"/>
        <v>&lt; 0.5</v>
      </c>
      <c r="K384" t="str">
        <f t="shared" si="75"/>
        <v>pg/sample</v>
      </c>
      <c r="L384" s="3" t="s">
        <v>99</v>
      </c>
      <c r="O384" s="1" t="s">
        <v>172</v>
      </c>
      <c r="P384" s="1" t="s">
        <v>174</v>
      </c>
      <c r="Q384" s="1" t="s">
        <v>175</v>
      </c>
      <c r="R384" t="b">
        <f>IF(COUNTIF(carcinogens!$A$2:$A$35,F384),TRUE,FALSE)</f>
        <v>1</v>
      </c>
      <c r="S384" t="b">
        <f t="shared" si="76"/>
        <v>1</v>
      </c>
      <c r="T384" t="b">
        <f t="shared" si="84"/>
        <v>1</v>
      </c>
      <c r="U384" s="3">
        <f t="shared" si="85"/>
        <v>0</v>
      </c>
      <c r="X384" s="3">
        <f t="shared" si="77"/>
        <v>0</v>
      </c>
      <c r="Y384" s="3">
        <v>0</v>
      </c>
      <c r="Z384" s="3">
        <f t="shared" si="78"/>
        <v>0</v>
      </c>
      <c r="AA384" s="3">
        <f t="shared" si="79"/>
        <v>0</v>
      </c>
      <c r="AB384" t="b">
        <f t="shared" si="80"/>
        <v>1</v>
      </c>
      <c r="AC384">
        <v>1</v>
      </c>
      <c r="AD384" t="str">
        <f>VLOOKUP(C384,'Feedstock source'!$A$1:$B$8,2,FALSE)</f>
        <v>sludge</v>
      </c>
      <c r="AE384" t="e">
        <f>VLOOKUP($F384,'PAHs abbreviations'!$A$2:$B$17,2,FALSE)</f>
        <v>#N/A</v>
      </c>
    </row>
    <row r="385" spans="1:31">
      <c r="A385" t="s">
        <v>125</v>
      </c>
      <c r="B385" t="s">
        <v>125</v>
      </c>
      <c r="C385" t="s">
        <v>138</v>
      </c>
      <c r="D385">
        <v>600</v>
      </c>
      <c r="E385" s="1" t="s">
        <v>22</v>
      </c>
      <c r="F385" t="s">
        <v>89</v>
      </c>
      <c r="G385" s="1" t="s">
        <v>76</v>
      </c>
      <c r="H385" t="s">
        <v>99</v>
      </c>
      <c r="I385" s="3" t="str">
        <f t="shared" si="74"/>
        <v>&lt; 0.5</v>
      </c>
      <c r="J385" s="3" t="str">
        <f t="shared" si="83"/>
        <v>&lt; 0.5</v>
      </c>
      <c r="K385" t="str">
        <f t="shared" si="75"/>
        <v>pg/sample</v>
      </c>
      <c r="L385" s="3" t="s">
        <v>99</v>
      </c>
      <c r="O385" s="1" t="s">
        <v>172</v>
      </c>
      <c r="P385" s="1" t="s">
        <v>174</v>
      </c>
      <c r="Q385" s="1" t="s">
        <v>175</v>
      </c>
      <c r="R385" t="b">
        <f>IF(COUNTIF(carcinogens!$A$2:$A$35,F385),TRUE,FALSE)</f>
        <v>1</v>
      </c>
      <c r="S385" t="b">
        <f t="shared" si="76"/>
        <v>1</v>
      </c>
      <c r="T385" t="b">
        <f t="shared" si="84"/>
        <v>1</v>
      </c>
      <c r="U385" s="3">
        <f t="shared" si="85"/>
        <v>0</v>
      </c>
      <c r="X385" s="3">
        <f t="shared" si="77"/>
        <v>0</v>
      </c>
      <c r="Y385" s="3">
        <v>0</v>
      </c>
      <c r="Z385" s="3">
        <f t="shared" si="78"/>
        <v>0</v>
      </c>
      <c r="AA385" s="3">
        <f t="shared" si="79"/>
        <v>0</v>
      </c>
      <c r="AB385" t="b">
        <f t="shared" si="80"/>
        <v>1</v>
      </c>
      <c r="AC385">
        <v>1</v>
      </c>
      <c r="AD385" t="str">
        <f>VLOOKUP(C385,'Feedstock source'!$A$1:$B$8,2,FALSE)</f>
        <v>sludge</v>
      </c>
      <c r="AE385" t="e">
        <f>VLOOKUP($F385,'PAHs abbreviations'!$A$2:$B$17,2,FALSE)</f>
        <v>#N/A</v>
      </c>
    </row>
    <row r="386" spans="1:31">
      <c r="A386" t="s">
        <v>125</v>
      </c>
      <c r="B386" t="s">
        <v>125</v>
      </c>
      <c r="C386" t="s">
        <v>138</v>
      </c>
      <c r="D386">
        <v>600</v>
      </c>
      <c r="E386" s="1" t="s">
        <v>22</v>
      </c>
      <c r="F386" t="s">
        <v>82</v>
      </c>
      <c r="G386" s="1" t="s">
        <v>76</v>
      </c>
      <c r="H386" t="s">
        <v>99</v>
      </c>
      <c r="I386" s="3" t="str">
        <f t="shared" ref="I386:I449" si="86">IF(ISNUMBER(H386),H386*2,H386)</f>
        <v>&lt; 0.5</v>
      </c>
      <c r="J386" s="3" t="str">
        <f t="shared" si="83"/>
        <v>&lt; 0.5</v>
      </c>
      <c r="K386" t="str">
        <f t="shared" ref="K386:K449" si="87">IF(G386="PAH","ng/sample","pg/sample")</f>
        <v>pg/sample</v>
      </c>
      <c r="L386" s="3" t="s">
        <v>99</v>
      </c>
      <c r="O386" s="1" t="s">
        <v>172</v>
      </c>
      <c r="P386" s="1" t="s">
        <v>174</v>
      </c>
      <c r="Q386" s="1" t="s">
        <v>175</v>
      </c>
      <c r="R386" t="b">
        <f>IF(COUNTIF(carcinogens!$A$2:$A$35,F386),TRUE,FALSE)</f>
        <v>1</v>
      </c>
      <c r="S386" t="b">
        <f t="shared" ref="S386:S449" si="88">IF(ISNUMBER(I386),FALSE,TRUE)</f>
        <v>1</v>
      </c>
      <c r="T386" t="b">
        <f t="shared" si="84"/>
        <v>1</v>
      </c>
      <c r="U386" s="3">
        <f t="shared" si="85"/>
        <v>0</v>
      </c>
      <c r="X386" s="3">
        <f t="shared" ref="X386:X449" si="89">AVERAGE(U386:W386)</f>
        <v>0</v>
      </c>
      <c r="Y386" s="3">
        <v>0</v>
      </c>
      <c r="Z386" s="3">
        <f t="shared" ref="Z386:Z449" si="90">IF(ISNUMBER(I386),I386-X386,0)</f>
        <v>0</v>
      </c>
      <c r="AA386" s="3">
        <f t="shared" ref="AA386:AA449" si="91">Z386/1000</f>
        <v>0</v>
      </c>
      <c r="AB386" t="b">
        <f t="shared" ref="AB386:AB449" si="92">IF(ISNUMBER(L386),FALSE,TRUE)</f>
        <v>1</v>
      </c>
      <c r="AC386">
        <v>1</v>
      </c>
      <c r="AD386" t="str">
        <f>VLOOKUP(C386,'Feedstock source'!$A$1:$B$8,2,FALSE)</f>
        <v>sludge</v>
      </c>
      <c r="AE386" t="e">
        <f>VLOOKUP($F386,'PAHs abbreviations'!$A$2:$B$17,2,FALSE)</f>
        <v>#N/A</v>
      </c>
    </row>
    <row r="387" spans="1:31">
      <c r="A387" t="s">
        <v>125</v>
      </c>
      <c r="B387" t="s">
        <v>125</v>
      </c>
      <c r="C387" t="s">
        <v>138</v>
      </c>
      <c r="D387">
        <v>600</v>
      </c>
      <c r="E387" s="1" t="s">
        <v>22</v>
      </c>
      <c r="F387" t="s">
        <v>90</v>
      </c>
      <c r="G387" s="1" t="s">
        <v>76</v>
      </c>
      <c r="H387" t="s">
        <v>99</v>
      </c>
      <c r="I387" s="3" t="str">
        <f t="shared" si="86"/>
        <v>&lt; 0.5</v>
      </c>
      <c r="J387" s="3" t="str">
        <f t="shared" si="83"/>
        <v>&lt; 0.5</v>
      </c>
      <c r="K387" t="str">
        <f t="shared" si="87"/>
        <v>pg/sample</v>
      </c>
      <c r="L387" s="3" t="s">
        <v>99</v>
      </c>
      <c r="O387" s="1" t="s">
        <v>172</v>
      </c>
      <c r="P387" s="1" t="s">
        <v>174</v>
      </c>
      <c r="Q387" s="1" t="s">
        <v>175</v>
      </c>
      <c r="R387" t="b">
        <f>IF(COUNTIF(carcinogens!$A$2:$A$35,F387),TRUE,FALSE)</f>
        <v>1</v>
      </c>
      <c r="S387" t="b">
        <f t="shared" si="88"/>
        <v>1</v>
      </c>
      <c r="T387" t="b">
        <f t="shared" si="84"/>
        <v>1</v>
      </c>
      <c r="U387" s="3">
        <f t="shared" si="85"/>
        <v>0</v>
      </c>
      <c r="X387" s="3">
        <f t="shared" si="89"/>
        <v>0</v>
      </c>
      <c r="Y387" s="3">
        <v>0</v>
      </c>
      <c r="Z387" s="3">
        <f t="shared" si="90"/>
        <v>0</v>
      </c>
      <c r="AA387" s="3">
        <f t="shared" si="91"/>
        <v>0</v>
      </c>
      <c r="AB387" t="b">
        <f t="shared" si="92"/>
        <v>1</v>
      </c>
      <c r="AC387">
        <v>1</v>
      </c>
      <c r="AD387" t="str">
        <f>VLOOKUP(C387,'Feedstock source'!$A$1:$B$8,2,FALSE)</f>
        <v>sludge</v>
      </c>
      <c r="AE387" t="e">
        <f>VLOOKUP($F387,'PAHs abbreviations'!$A$2:$B$17,2,FALSE)</f>
        <v>#N/A</v>
      </c>
    </row>
    <row r="388" spans="1:31">
      <c r="A388" t="s">
        <v>125</v>
      </c>
      <c r="B388" t="s">
        <v>125</v>
      </c>
      <c r="C388" t="s">
        <v>138</v>
      </c>
      <c r="D388">
        <v>600</v>
      </c>
      <c r="E388" s="1" t="s">
        <v>22</v>
      </c>
      <c r="F388" t="s">
        <v>79</v>
      </c>
      <c r="G388" s="1" t="s">
        <v>76</v>
      </c>
      <c r="H388" t="s">
        <v>99</v>
      </c>
      <c r="I388" s="3" t="str">
        <f t="shared" si="86"/>
        <v>&lt; 0.5</v>
      </c>
      <c r="J388" s="3" t="str">
        <f t="shared" si="83"/>
        <v>&lt; 0.5</v>
      </c>
      <c r="K388" t="str">
        <f t="shared" si="87"/>
        <v>pg/sample</v>
      </c>
      <c r="L388" s="3" t="s">
        <v>99</v>
      </c>
      <c r="O388" s="1" t="s">
        <v>172</v>
      </c>
      <c r="P388" s="1" t="s">
        <v>174</v>
      </c>
      <c r="Q388" s="1" t="s">
        <v>175</v>
      </c>
      <c r="R388" t="b">
        <f>IF(COUNTIF(carcinogens!$A$2:$A$35,F388),TRUE,FALSE)</f>
        <v>1</v>
      </c>
      <c r="S388" t="b">
        <f t="shared" si="88"/>
        <v>1</v>
      </c>
      <c r="T388" t="b">
        <f t="shared" si="84"/>
        <v>1</v>
      </c>
      <c r="U388" s="3">
        <f t="shared" si="85"/>
        <v>0</v>
      </c>
      <c r="X388" s="3">
        <f t="shared" si="89"/>
        <v>0</v>
      </c>
      <c r="Y388" s="3">
        <v>0</v>
      </c>
      <c r="Z388" s="3">
        <f t="shared" si="90"/>
        <v>0</v>
      </c>
      <c r="AA388" s="3">
        <f t="shared" si="91"/>
        <v>0</v>
      </c>
      <c r="AB388" t="b">
        <f t="shared" si="92"/>
        <v>1</v>
      </c>
      <c r="AC388">
        <v>1</v>
      </c>
      <c r="AD388" t="str">
        <f>VLOOKUP(C388,'Feedstock source'!$A$1:$B$8,2,FALSE)</f>
        <v>sludge</v>
      </c>
      <c r="AE388" t="e">
        <f>VLOOKUP($F388,'PAHs abbreviations'!$A$2:$B$17,2,FALSE)</f>
        <v>#N/A</v>
      </c>
    </row>
    <row r="389" spans="1:31">
      <c r="A389" t="s">
        <v>125</v>
      </c>
      <c r="B389" t="s">
        <v>125</v>
      </c>
      <c r="C389" t="s">
        <v>138</v>
      </c>
      <c r="D389">
        <v>600</v>
      </c>
      <c r="E389" s="1" t="s">
        <v>22</v>
      </c>
      <c r="F389" t="s">
        <v>86</v>
      </c>
      <c r="G389" s="1" t="s">
        <v>76</v>
      </c>
      <c r="H389">
        <v>0.8</v>
      </c>
      <c r="I389" s="3">
        <f t="shared" si="86"/>
        <v>1.6</v>
      </c>
      <c r="J389" s="3">
        <f t="shared" si="83"/>
        <v>1.6</v>
      </c>
      <c r="K389" t="str">
        <f t="shared" si="87"/>
        <v>pg/sample</v>
      </c>
      <c r="L389" s="3" t="s">
        <v>99</v>
      </c>
      <c r="O389" s="1" t="s">
        <v>172</v>
      </c>
      <c r="P389" s="1" t="s">
        <v>174</v>
      </c>
      <c r="Q389" s="1" t="s">
        <v>175</v>
      </c>
      <c r="R389" t="b">
        <f>IF(COUNTIF(carcinogens!$A$2:$A$35,F389),TRUE,FALSE)</f>
        <v>1</v>
      </c>
      <c r="S389" t="b">
        <f t="shared" si="88"/>
        <v>0</v>
      </c>
      <c r="T389" t="b">
        <f t="shared" si="84"/>
        <v>0</v>
      </c>
      <c r="U389" s="3">
        <f t="shared" si="85"/>
        <v>0</v>
      </c>
      <c r="X389" s="3">
        <f t="shared" si="89"/>
        <v>0</v>
      </c>
      <c r="Y389" s="3">
        <v>0</v>
      </c>
      <c r="Z389" s="3">
        <f t="shared" si="90"/>
        <v>1.6</v>
      </c>
      <c r="AA389" s="3">
        <f t="shared" si="91"/>
        <v>1.6000000000000001E-3</v>
      </c>
      <c r="AB389" t="b">
        <f t="shared" si="92"/>
        <v>1</v>
      </c>
      <c r="AC389">
        <v>1</v>
      </c>
      <c r="AD389" t="str">
        <f>VLOOKUP(C389,'Feedstock source'!$A$1:$B$8,2,FALSE)</f>
        <v>sludge</v>
      </c>
      <c r="AE389" t="e">
        <f>VLOOKUP($F389,'PAHs abbreviations'!$A$2:$B$17,2,FALSE)</f>
        <v>#N/A</v>
      </c>
    </row>
    <row r="390" spans="1:31">
      <c r="A390" t="s">
        <v>125</v>
      </c>
      <c r="B390" t="s">
        <v>125</v>
      </c>
      <c r="C390" t="s">
        <v>138</v>
      </c>
      <c r="D390">
        <v>600</v>
      </c>
      <c r="E390" s="1" t="s">
        <v>22</v>
      </c>
      <c r="F390" t="s">
        <v>91</v>
      </c>
      <c r="G390" s="1" t="s">
        <v>76</v>
      </c>
      <c r="H390" t="s">
        <v>99</v>
      </c>
      <c r="I390" s="3" t="str">
        <f t="shared" si="86"/>
        <v>&lt; 0.5</v>
      </c>
      <c r="J390" s="3" t="str">
        <f t="shared" si="83"/>
        <v>&lt; 0.5</v>
      </c>
      <c r="K390" t="str">
        <f t="shared" si="87"/>
        <v>pg/sample</v>
      </c>
      <c r="L390" s="3" t="s">
        <v>99</v>
      </c>
      <c r="O390" s="1" t="s">
        <v>172</v>
      </c>
      <c r="P390" s="1" t="s">
        <v>174</v>
      </c>
      <c r="Q390" s="1" t="s">
        <v>175</v>
      </c>
      <c r="R390" t="b">
        <f>IF(COUNTIF(carcinogens!$A$2:$A$35,F390),TRUE,FALSE)</f>
        <v>1</v>
      </c>
      <c r="S390" t="b">
        <f t="shared" si="88"/>
        <v>1</v>
      </c>
      <c r="T390" t="b">
        <f t="shared" si="84"/>
        <v>1</v>
      </c>
      <c r="U390" s="3">
        <f t="shared" si="85"/>
        <v>0</v>
      </c>
      <c r="X390" s="3">
        <f t="shared" si="89"/>
        <v>0</v>
      </c>
      <c r="Y390" s="3">
        <v>0</v>
      </c>
      <c r="Z390" s="3">
        <f t="shared" si="90"/>
        <v>0</v>
      </c>
      <c r="AA390" s="3">
        <f t="shared" si="91"/>
        <v>0</v>
      </c>
      <c r="AB390" t="b">
        <f t="shared" si="92"/>
        <v>1</v>
      </c>
      <c r="AC390">
        <v>1</v>
      </c>
      <c r="AD390" t="str">
        <f>VLOOKUP(C390,'Feedstock source'!$A$1:$B$8,2,FALSE)</f>
        <v>sludge</v>
      </c>
      <c r="AE390" t="e">
        <f>VLOOKUP($F390,'PAHs abbreviations'!$A$2:$B$17,2,FALSE)</f>
        <v>#N/A</v>
      </c>
    </row>
    <row r="391" spans="1:31">
      <c r="A391" t="s">
        <v>125</v>
      </c>
      <c r="B391" t="s">
        <v>125</v>
      </c>
      <c r="C391" t="s">
        <v>138</v>
      </c>
      <c r="D391">
        <v>600</v>
      </c>
      <c r="E391" s="1" t="s">
        <v>22</v>
      </c>
      <c r="F391" t="s">
        <v>87</v>
      </c>
      <c r="G391" s="1" t="s">
        <v>76</v>
      </c>
      <c r="H391" t="s">
        <v>99</v>
      </c>
      <c r="I391" s="3" t="str">
        <f t="shared" si="86"/>
        <v>&lt; 0.5</v>
      </c>
      <c r="J391" s="3" t="str">
        <f t="shared" si="83"/>
        <v>&lt; 0.5</v>
      </c>
      <c r="K391" t="str">
        <f t="shared" si="87"/>
        <v>pg/sample</v>
      </c>
      <c r="L391" s="3" t="s">
        <v>99</v>
      </c>
      <c r="O391" s="1" t="s">
        <v>172</v>
      </c>
      <c r="P391" s="1" t="s">
        <v>174</v>
      </c>
      <c r="Q391" s="1" t="s">
        <v>175</v>
      </c>
      <c r="R391" t="b">
        <f>IF(COUNTIF(carcinogens!$A$2:$A$35,F391),TRUE,FALSE)</f>
        <v>1</v>
      </c>
      <c r="S391" t="b">
        <f t="shared" si="88"/>
        <v>1</v>
      </c>
      <c r="T391" t="b">
        <f t="shared" si="84"/>
        <v>1</v>
      </c>
      <c r="U391" s="3">
        <f t="shared" si="85"/>
        <v>0</v>
      </c>
      <c r="X391" s="3">
        <f t="shared" si="89"/>
        <v>0</v>
      </c>
      <c r="Y391" s="3">
        <v>0</v>
      </c>
      <c r="Z391" s="3">
        <f t="shared" si="90"/>
        <v>0</v>
      </c>
      <c r="AA391" s="3">
        <f t="shared" si="91"/>
        <v>0</v>
      </c>
      <c r="AB391" t="b">
        <f t="shared" si="92"/>
        <v>1</v>
      </c>
      <c r="AC391">
        <v>1</v>
      </c>
      <c r="AD391" t="str">
        <f>VLOOKUP(C391,'Feedstock source'!$A$1:$B$8,2,FALSE)</f>
        <v>sludge</v>
      </c>
      <c r="AE391" t="e">
        <f>VLOOKUP($F391,'PAHs abbreviations'!$A$2:$B$17,2,FALSE)</f>
        <v>#N/A</v>
      </c>
    </row>
    <row r="392" spans="1:31">
      <c r="A392" t="s">
        <v>125</v>
      </c>
      <c r="B392" t="s">
        <v>125</v>
      </c>
      <c r="C392" t="s">
        <v>138</v>
      </c>
      <c r="D392">
        <v>600</v>
      </c>
      <c r="E392" s="1" t="s">
        <v>22</v>
      </c>
      <c r="F392" t="s">
        <v>77</v>
      </c>
      <c r="G392" s="1" t="s">
        <v>76</v>
      </c>
      <c r="H392" t="s">
        <v>99</v>
      </c>
      <c r="I392" s="3" t="str">
        <f t="shared" si="86"/>
        <v>&lt; 0.5</v>
      </c>
      <c r="J392" s="3" t="str">
        <f t="shared" si="83"/>
        <v>&lt; 0.5</v>
      </c>
      <c r="K392" t="str">
        <f t="shared" si="87"/>
        <v>pg/sample</v>
      </c>
      <c r="L392" s="3" t="s">
        <v>99</v>
      </c>
      <c r="O392" s="1" t="s">
        <v>172</v>
      </c>
      <c r="P392" s="1" t="s">
        <v>174</v>
      </c>
      <c r="Q392" s="1" t="s">
        <v>175</v>
      </c>
      <c r="R392" t="b">
        <f>IF(COUNTIF(carcinogens!$A$2:$A$35,F392),TRUE,FALSE)</f>
        <v>1</v>
      </c>
      <c r="S392" t="b">
        <f t="shared" si="88"/>
        <v>1</v>
      </c>
      <c r="T392" t="b">
        <f t="shared" si="84"/>
        <v>1</v>
      </c>
      <c r="U392" s="3">
        <f t="shared" si="85"/>
        <v>0</v>
      </c>
      <c r="X392" s="3">
        <f t="shared" si="89"/>
        <v>0</v>
      </c>
      <c r="Y392" s="3">
        <v>0</v>
      </c>
      <c r="Z392" s="3">
        <f t="shared" si="90"/>
        <v>0</v>
      </c>
      <c r="AA392" s="3">
        <f t="shared" si="91"/>
        <v>0</v>
      </c>
      <c r="AB392" t="b">
        <f t="shared" si="92"/>
        <v>1</v>
      </c>
      <c r="AC392">
        <v>1</v>
      </c>
      <c r="AD392" t="str">
        <f>VLOOKUP(C392,'Feedstock source'!$A$1:$B$8,2,FALSE)</f>
        <v>sludge</v>
      </c>
      <c r="AE392" t="e">
        <f>VLOOKUP($F392,'PAHs abbreviations'!$A$2:$B$17,2,FALSE)</f>
        <v>#N/A</v>
      </c>
    </row>
    <row r="393" spans="1:31">
      <c r="A393" t="s">
        <v>125</v>
      </c>
      <c r="B393" t="s">
        <v>125</v>
      </c>
      <c r="C393" t="s">
        <v>138</v>
      </c>
      <c r="D393">
        <v>600</v>
      </c>
      <c r="E393" s="1" t="s">
        <v>22</v>
      </c>
      <c r="F393" t="s">
        <v>85</v>
      </c>
      <c r="G393" s="1" t="s">
        <v>76</v>
      </c>
      <c r="H393">
        <v>0.8</v>
      </c>
      <c r="I393" s="3">
        <f t="shared" si="86"/>
        <v>1.6</v>
      </c>
      <c r="J393" s="3">
        <f t="shared" si="83"/>
        <v>1.6</v>
      </c>
      <c r="K393" t="str">
        <f t="shared" si="87"/>
        <v>pg/sample</v>
      </c>
      <c r="L393" s="3" t="s">
        <v>99</v>
      </c>
      <c r="O393" s="1" t="s">
        <v>172</v>
      </c>
      <c r="P393" s="1" t="s">
        <v>174</v>
      </c>
      <c r="Q393" s="1" t="s">
        <v>175</v>
      </c>
      <c r="R393" t="b">
        <f>IF(COUNTIF(carcinogens!$A$2:$A$35,F393),TRUE,FALSE)</f>
        <v>1</v>
      </c>
      <c r="S393" t="b">
        <f t="shared" si="88"/>
        <v>0</v>
      </c>
      <c r="T393" t="b">
        <f t="shared" si="84"/>
        <v>0</v>
      </c>
      <c r="U393" s="3">
        <f t="shared" si="85"/>
        <v>0</v>
      </c>
      <c r="X393" s="3">
        <f t="shared" si="89"/>
        <v>0</v>
      </c>
      <c r="Y393" s="3">
        <v>0</v>
      </c>
      <c r="Z393" s="3">
        <f t="shared" si="90"/>
        <v>1.6</v>
      </c>
      <c r="AA393" s="3">
        <f t="shared" si="91"/>
        <v>1.6000000000000001E-3</v>
      </c>
      <c r="AB393" t="b">
        <f t="shared" si="92"/>
        <v>1</v>
      </c>
      <c r="AC393">
        <v>1</v>
      </c>
      <c r="AD393" t="str">
        <f>VLOOKUP(C393,'Feedstock source'!$A$1:$B$8,2,FALSE)</f>
        <v>sludge</v>
      </c>
      <c r="AE393" t="e">
        <f>VLOOKUP($F393,'PAHs abbreviations'!$A$2:$B$17,2,FALSE)</f>
        <v>#N/A</v>
      </c>
    </row>
    <row r="394" spans="1:31">
      <c r="A394" t="s">
        <v>125</v>
      </c>
      <c r="B394" t="s">
        <v>125</v>
      </c>
      <c r="C394" t="s">
        <v>138</v>
      </c>
      <c r="D394">
        <v>600</v>
      </c>
      <c r="E394" s="1" t="s">
        <v>22</v>
      </c>
      <c r="F394" t="s">
        <v>84</v>
      </c>
      <c r="G394" s="1" t="s">
        <v>76</v>
      </c>
      <c r="H394" t="s">
        <v>149</v>
      </c>
      <c r="I394" s="3" t="str">
        <f t="shared" si="86"/>
        <v>&lt; 5.0</v>
      </c>
      <c r="J394" s="3" t="str">
        <f t="shared" si="83"/>
        <v>&lt; 5.0</v>
      </c>
      <c r="K394" t="str">
        <f t="shared" si="87"/>
        <v>pg/sample</v>
      </c>
      <c r="L394" s="3" t="s">
        <v>149</v>
      </c>
      <c r="O394" s="1" t="s">
        <v>172</v>
      </c>
      <c r="P394" s="1" t="s">
        <v>174</v>
      </c>
      <c r="Q394" s="1" t="s">
        <v>175</v>
      </c>
      <c r="R394" t="b">
        <f>IF(COUNTIF(carcinogens!$A$2:$A$35,F394),TRUE,FALSE)</f>
        <v>1</v>
      </c>
      <c r="S394" t="b">
        <f t="shared" si="88"/>
        <v>1</v>
      </c>
      <c r="T394" t="b">
        <f t="shared" si="84"/>
        <v>1</v>
      </c>
      <c r="U394" s="3">
        <f t="shared" si="85"/>
        <v>0</v>
      </c>
      <c r="X394" s="3">
        <f t="shared" si="89"/>
        <v>0</v>
      </c>
      <c r="Y394" s="3">
        <v>0</v>
      </c>
      <c r="Z394" s="3">
        <f t="shared" si="90"/>
        <v>0</v>
      </c>
      <c r="AA394" s="3">
        <f t="shared" si="91"/>
        <v>0</v>
      </c>
      <c r="AB394" t="b">
        <f t="shared" si="92"/>
        <v>1</v>
      </c>
      <c r="AC394">
        <v>1</v>
      </c>
      <c r="AD394" t="str">
        <f>VLOOKUP(C394,'Feedstock source'!$A$1:$B$8,2,FALSE)</f>
        <v>sludge</v>
      </c>
      <c r="AE394" t="e">
        <f>VLOOKUP($F394,'PAHs abbreviations'!$A$2:$B$17,2,FALSE)</f>
        <v>#N/A</v>
      </c>
    </row>
    <row r="395" spans="1:31">
      <c r="A395" t="s">
        <v>125</v>
      </c>
      <c r="B395" t="s">
        <v>125</v>
      </c>
      <c r="C395" t="s">
        <v>138</v>
      </c>
      <c r="D395">
        <v>600</v>
      </c>
      <c r="E395" s="1" t="s">
        <v>22</v>
      </c>
      <c r="F395" t="s">
        <v>94</v>
      </c>
      <c r="G395" s="1" t="s">
        <v>76</v>
      </c>
      <c r="H395" t="s">
        <v>149</v>
      </c>
      <c r="I395" s="3" t="str">
        <f t="shared" si="86"/>
        <v>&lt; 5.0</v>
      </c>
      <c r="J395" s="3" t="str">
        <f t="shared" si="83"/>
        <v>&lt; 5.0</v>
      </c>
      <c r="K395" t="str">
        <f t="shared" si="87"/>
        <v>pg/sample</v>
      </c>
      <c r="L395" s="3" t="s">
        <v>149</v>
      </c>
      <c r="O395" s="1" t="s">
        <v>172</v>
      </c>
      <c r="P395" s="1" t="s">
        <v>174</v>
      </c>
      <c r="Q395" s="1" t="s">
        <v>175</v>
      </c>
      <c r="R395" t="b">
        <f>IF(COUNTIF(carcinogens!$A$2:$A$35,F395),TRUE,FALSE)</f>
        <v>1</v>
      </c>
      <c r="S395" t="b">
        <f t="shared" si="88"/>
        <v>1</v>
      </c>
      <c r="T395" t="b">
        <f t="shared" si="84"/>
        <v>1</v>
      </c>
      <c r="U395" s="3">
        <f t="shared" si="85"/>
        <v>0</v>
      </c>
      <c r="X395" s="3">
        <f t="shared" si="89"/>
        <v>0</v>
      </c>
      <c r="Y395" s="3">
        <v>0</v>
      </c>
      <c r="Z395" s="3">
        <f t="shared" si="90"/>
        <v>0</v>
      </c>
      <c r="AA395" s="3">
        <f t="shared" si="91"/>
        <v>0</v>
      </c>
      <c r="AB395" t="b">
        <f t="shared" si="92"/>
        <v>1</v>
      </c>
      <c r="AC395">
        <v>1</v>
      </c>
      <c r="AD395" t="str">
        <f>VLOOKUP(C395,'Feedstock source'!$A$1:$B$8,2,FALSE)</f>
        <v>sludge</v>
      </c>
      <c r="AE395" t="e">
        <f>VLOOKUP($F395,'PAHs abbreviations'!$A$2:$B$17,2,FALSE)</f>
        <v>#N/A</v>
      </c>
    </row>
    <row r="396" spans="1:31">
      <c r="A396" t="s">
        <v>273</v>
      </c>
      <c r="B396" t="s">
        <v>273</v>
      </c>
      <c r="C396" t="s">
        <v>138</v>
      </c>
      <c r="D396">
        <v>760</v>
      </c>
      <c r="E396" s="1" t="s">
        <v>22</v>
      </c>
      <c r="F396" t="s">
        <v>83</v>
      </c>
      <c r="G396" s="1" t="s">
        <v>76</v>
      </c>
      <c r="H396" t="s">
        <v>148</v>
      </c>
      <c r="I396" s="3" t="str">
        <f t="shared" si="86"/>
        <v>&lt; 2.5</v>
      </c>
      <c r="J396" s="3" t="str">
        <f t="shared" si="83"/>
        <v>&lt; 2.5</v>
      </c>
      <c r="K396" t="str">
        <f t="shared" si="87"/>
        <v>pg/sample</v>
      </c>
      <c r="L396" s="3" t="s">
        <v>148</v>
      </c>
      <c r="O396" s="1" t="s">
        <v>172</v>
      </c>
      <c r="P396" s="1" t="s">
        <v>174</v>
      </c>
      <c r="Q396" s="1" t="s">
        <v>175</v>
      </c>
      <c r="R396" t="b">
        <f>IF(COUNTIF(carcinogens!$A$2:$A$35,F396),TRUE,FALSE)</f>
        <v>1</v>
      </c>
      <c r="S396" t="b">
        <f t="shared" si="88"/>
        <v>1</v>
      </c>
      <c r="T396" t="b">
        <f t="shared" si="84"/>
        <v>1</v>
      </c>
      <c r="U396" s="3">
        <f t="shared" si="85"/>
        <v>0</v>
      </c>
      <c r="X396" s="3">
        <f t="shared" si="89"/>
        <v>0</v>
      </c>
      <c r="Y396" s="3">
        <v>0</v>
      </c>
      <c r="Z396" s="3">
        <f t="shared" si="90"/>
        <v>0</v>
      </c>
      <c r="AA396" s="3">
        <f t="shared" si="91"/>
        <v>0</v>
      </c>
      <c r="AB396" t="b">
        <f t="shared" si="92"/>
        <v>1</v>
      </c>
      <c r="AC396">
        <v>1</v>
      </c>
      <c r="AD396" t="str">
        <f>VLOOKUP(C396,'Feedstock source'!$A$1:$B$8,2,FALSE)</f>
        <v>sludge</v>
      </c>
      <c r="AE396" t="e">
        <f>VLOOKUP($F396,'PAHs abbreviations'!$A$2:$B$17,2,FALSE)</f>
        <v>#N/A</v>
      </c>
    </row>
    <row r="397" spans="1:31">
      <c r="A397" t="s">
        <v>273</v>
      </c>
      <c r="B397" t="s">
        <v>273</v>
      </c>
      <c r="C397" t="s">
        <v>138</v>
      </c>
      <c r="D397">
        <v>760</v>
      </c>
      <c r="E397" s="1" t="s">
        <v>22</v>
      </c>
      <c r="F397" t="s">
        <v>92</v>
      </c>
      <c r="G397" s="1" t="s">
        <v>76</v>
      </c>
      <c r="H397">
        <v>4.7</v>
      </c>
      <c r="I397" s="3">
        <f t="shared" si="86"/>
        <v>9.4</v>
      </c>
      <c r="J397" s="3">
        <f t="shared" si="83"/>
        <v>9.4</v>
      </c>
      <c r="K397" t="str">
        <f t="shared" si="87"/>
        <v>pg/sample</v>
      </c>
      <c r="L397" s="3" t="s">
        <v>150</v>
      </c>
      <c r="O397" s="1" t="s">
        <v>172</v>
      </c>
      <c r="P397" s="1" t="s">
        <v>174</v>
      </c>
      <c r="Q397" s="1" t="s">
        <v>175</v>
      </c>
      <c r="R397" t="b">
        <f>IF(COUNTIF(carcinogens!$A$2:$A$35,F397),TRUE,FALSE)</f>
        <v>1</v>
      </c>
      <c r="S397" t="b">
        <f t="shared" si="88"/>
        <v>0</v>
      </c>
      <c r="T397" t="b">
        <f t="shared" si="84"/>
        <v>0</v>
      </c>
      <c r="U397" s="3">
        <f t="shared" si="85"/>
        <v>0</v>
      </c>
      <c r="X397" s="3">
        <f t="shared" si="89"/>
        <v>0</v>
      </c>
      <c r="Y397" s="3">
        <v>0</v>
      </c>
      <c r="Z397" s="3">
        <f t="shared" si="90"/>
        <v>9.4</v>
      </c>
      <c r="AA397" s="3">
        <f t="shared" si="91"/>
        <v>9.4000000000000004E-3</v>
      </c>
      <c r="AB397" t="b">
        <f t="shared" si="92"/>
        <v>1</v>
      </c>
      <c r="AC397">
        <v>1</v>
      </c>
      <c r="AD397" t="str">
        <f>VLOOKUP(C397,'Feedstock source'!$A$1:$B$8,2,FALSE)</f>
        <v>sludge</v>
      </c>
      <c r="AE397" t="e">
        <f>VLOOKUP($F397,'PAHs abbreviations'!$A$2:$B$17,2,FALSE)</f>
        <v>#N/A</v>
      </c>
    </row>
    <row r="398" spans="1:31">
      <c r="A398" t="s">
        <v>273</v>
      </c>
      <c r="B398" t="s">
        <v>273</v>
      </c>
      <c r="C398" t="s">
        <v>138</v>
      </c>
      <c r="D398">
        <v>760</v>
      </c>
      <c r="E398" s="1" t="s">
        <v>22</v>
      </c>
      <c r="F398" t="s">
        <v>93</v>
      </c>
      <c r="G398" s="1" t="s">
        <v>76</v>
      </c>
      <c r="H398" t="s">
        <v>150</v>
      </c>
      <c r="I398" s="3" t="str">
        <f t="shared" si="86"/>
        <v>&lt; 1.5</v>
      </c>
      <c r="J398" s="3" t="str">
        <f t="shared" si="83"/>
        <v>&lt; 1.5</v>
      </c>
      <c r="K398" t="str">
        <f t="shared" si="87"/>
        <v>pg/sample</v>
      </c>
      <c r="L398" s="3" t="s">
        <v>150</v>
      </c>
      <c r="O398" s="1" t="s">
        <v>172</v>
      </c>
      <c r="P398" s="1" t="s">
        <v>174</v>
      </c>
      <c r="Q398" s="1" t="s">
        <v>175</v>
      </c>
      <c r="R398" t="b">
        <f>IF(COUNTIF(carcinogens!$A$2:$A$35,F398),TRUE,FALSE)</f>
        <v>1</v>
      </c>
      <c r="S398" t="b">
        <f t="shared" si="88"/>
        <v>1</v>
      </c>
      <c r="T398" t="b">
        <f t="shared" si="84"/>
        <v>1</v>
      </c>
      <c r="U398" s="3">
        <f t="shared" si="85"/>
        <v>0</v>
      </c>
      <c r="X398" s="3">
        <f t="shared" si="89"/>
        <v>0</v>
      </c>
      <c r="Y398" s="3">
        <v>0</v>
      </c>
      <c r="Z398" s="3">
        <f t="shared" si="90"/>
        <v>0</v>
      </c>
      <c r="AA398" s="3">
        <f t="shared" si="91"/>
        <v>0</v>
      </c>
      <c r="AB398" t="b">
        <f t="shared" si="92"/>
        <v>1</v>
      </c>
      <c r="AC398">
        <v>1</v>
      </c>
      <c r="AD398" t="str">
        <f>VLOOKUP(C398,'Feedstock source'!$A$1:$B$8,2,FALSE)</f>
        <v>sludge</v>
      </c>
      <c r="AE398" t="e">
        <f>VLOOKUP($F398,'PAHs abbreviations'!$A$2:$B$17,2,FALSE)</f>
        <v>#N/A</v>
      </c>
    </row>
    <row r="399" spans="1:31">
      <c r="A399" t="s">
        <v>273</v>
      </c>
      <c r="B399" t="s">
        <v>273</v>
      </c>
      <c r="C399" t="s">
        <v>138</v>
      </c>
      <c r="D399">
        <v>760</v>
      </c>
      <c r="E399" s="1" t="s">
        <v>22</v>
      </c>
      <c r="F399" t="s">
        <v>80</v>
      </c>
      <c r="G399" s="1" t="s">
        <v>76</v>
      </c>
      <c r="H399" t="s">
        <v>99</v>
      </c>
      <c r="I399" s="3" t="str">
        <f t="shared" si="86"/>
        <v>&lt; 0.5</v>
      </c>
      <c r="J399" s="3" t="str">
        <f t="shared" si="83"/>
        <v>&lt; 0.5</v>
      </c>
      <c r="K399" t="str">
        <f t="shared" si="87"/>
        <v>pg/sample</v>
      </c>
      <c r="L399" s="3" t="s">
        <v>99</v>
      </c>
      <c r="O399" s="1" t="s">
        <v>172</v>
      </c>
      <c r="P399" s="1" t="s">
        <v>174</v>
      </c>
      <c r="Q399" s="1" t="s">
        <v>175</v>
      </c>
      <c r="R399" t="b">
        <f>IF(COUNTIF(carcinogens!$A$2:$A$35,F399),TRUE,FALSE)</f>
        <v>1</v>
      </c>
      <c r="S399" t="b">
        <f t="shared" si="88"/>
        <v>1</v>
      </c>
      <c r="T399" t="b">
        <f t="shared" si="84"/>
        <v>1</v>
      </c>
      <c r="U399" s="3">
        <f t="shared" si="85"/>
        <v>0</v>
      </c>
      <c r="X399" s="3">
        <f t="shared" si="89"/>
        <v>0</v>
      </c>
      <c r="Y399" s="3">
        <v>0</v>
      </c>
      <c r="Z399" s="3">
        <f t="shared" si="90"/>
        <v>0</v>
      </c>
      <c r="AA399" s="3">
        <f t="shared" si="91"/>
        <v>0</v>
      </c>
      <c r="AB399" t="b">
        <f t="shared" si="92"/>
        <v>1</v>
      </c>
      <c r="AC399">
        <v>1</v>
      </c>
      <c r="AD399" t="str">
        <f>VLOOKUP(C399,'Feedstock source'!$A$1:$B$8,2,FALSE)</f>
        <v>sludge</v>
      </c>
      <c r="AE399" t="e">
        <f>VLOOKUP($F399,'PAHs abbreviations'!$A$2:$B$17,2,FALSE)</f>
        <v>#N/A</v>
      </c>
    </row>
    <row r="400" spans="1:31">
      <c r="A400" t="s">
        <v>273</v>
      </c>
      <c r="B400" t="s">
        <v>273</v>
      </c>
      <c r="C400" t="s">
        <v>138</v>
      </c>
      <c r="D400">
        <v>760</v>
      </c>
      <c r="E400" s="1" t="s">
        <v>22</v>
      </c>
      <c r="F400" t="s">
        <v>88</v>
      </c>
      <c r="G400" s="1" t="s">
        <v>76</v>
      </c>
      <c r="H400">
        <v>2.9</v>
      </c>
      <c r="I400" s="3">
        <f t="shared" si="86"/>
        <v>5.8</v>
      </c>
      <c r="J400" s="3">
        <f t="shared" si="83"/>
        <v>5.8</v>
      </c>
      <c r="K400" t="str">
        <f t="shared" si="87"/>
        <v>pg/sample</v>
      </c>
      <c r="L400" s="3" t="s">
        <v>99</v>
      </c>
      <c r="O400" s="1" t="s">
        <v>172</v>
      </c>
      <c r="P400" s="1" t="s">
        <v>174</v>
      </c>
      <c r="Q400" s="1" t="s">
        <v>175</v>
      </c>
      <c r="R400" t="b">
        <f>IF(COUNTIF(carcinogens!$A$2:$A$35,F400),TRUE,FALSE)</f>
        <v>1</v>
      </c>
      <c r="S400" t="b">
        <f t="shared" si="88"/>
        <v>0</v>
      </c>
      <c r="T400" t="b">
        <f t="shared" si="84"/>
        <v>0</v>
      </c>
      <c r="U400" s="3">
        <f t="shared" si="85"/>
        <v>0</v>
      </c>
      <c r="X400" s="3">
        <f t="shared" si="89"/>
        <v>0</v>
      </c>
      <c r="Y400" s="3">
        <v>0</v>
      </c>
      <c r="Z400" s="3">
        <f t="shared" si="90"/>
        <v>5.8</v>
      </c>
      <c r="AA400" s="3">
        <f t="shared" si="91"/>
        <v>5.7999999999999996E-3</v>
      </c>
      <c r="AB400" t="b">
        <f t="shared" si="92"/>
        <v>1</v>
      </c>
      <c r="AC400">
        <v>1</v>
      </c>
      <c r="AD400" t="str">
        <f>VLOOKUP(C400,'Feedstock source'!$A$1:$B$8,2,FALSE)</f>
        <v>sludge</v>
      </c>
      <c r="AE400" t="e">
        <f>VLOOKUP($F400,'PAHs abbreviations'!$A$2:$B$17,2,FALSE)</f>
        <v>#N/A</v>
      </c>
    </row>
    <row r="401" spans="1:31">
      <c r="A401" t="s">
        <v>273</v>
      </c>
      <c r="B401" t="s">
        <v>273</v>
      </c>
      <c r="C401" t="s">
        <v>138</v>
      </c>
      <c r="D401">
        <v>760</v>
      </c>
      <c r="E401" s="1" t="s">
        <v>22</v>
      </c>
      <c r="F401" t="s">
        <v>81</v>
      </c>
      <c r="G401" s="1" t="s">
        <v>76</v>
      </c>
      <c r="H401" t="s">
        <v>99</v>
      </c>
      <c r="I401" s="3" t="str">
        <f t="shared" si="86"/>
        <v>&lt; 0.5</v>
      </c>
      <c r="J401" s="3" t="str">
        <f t="shared" si="83"/>
        <v>&lt; 0.5</v>
      </c>
      <c r="K401" t="str">
        <f t="shared" si="87"/>
        <v>pg/sample</v>
      </c>
      <c r="L401" s="3" t="s">
        <v>99</v>
      </c>
      <c r="O401" s="1" t="s">
        <v>172</v>
      </c>
      <c r="P401" s="1" t="s">
        <v>174</v>
      </c>
      <c r="Q401" s="1" t="s">
        <v>175</v>
      </c>
      <c r="R401" t="b">
        <f>IF(COUNTIF(carcinogens!$A$2:$A$35,F401),TRUE,FALSE)</f>
        <v>1</v>
      </c>
      <c r="S401" t="b">
        <f t="shared" si="88"/>
        <v>1</v>
      </c>
      <c r="T401" t="b">
        <f t="shared" si="84"/>
        <v>1</v>
      </c>
      <c r="U401" s="3">
        <f t="shared" si="85"/>
        <v>0</v>
      </c>
      <c r="X401" s="3">
        <f t="shared" si="89"/>
        <v>0</v>
      </c>
      <c r="Y401" s="3">
        <v>0</v>
      </c>
      <c r="Z401" s="3">
        <f t="shared" si="90"/>
        <v>0</v>
      </c>
      <c r="AA401" s="3">
        <f t="shared" si="91"/>
        <v>0</v>
      </c>
      <c r="AB401" t="b">
        <f t="shared" si="92"/>
        <v>1</v>
      </c>
      <c r="AC401">
        <v>1</v>
      </c>
      <c r="AD401" t="str">
        <f>VLOOKUP(C401,'Feedstock source'!$A$1:$B$8,2,FALSE)</f>
        <v>sludge</v>
      </c>
      <c r="AE401" t="e">
        <f>VLOOKUP($F401,'PAHs abbreviations'!$A$2:$B$17,2,FALSE)</f>
        <v>#N/A</v>
      </c>
    </row>
    <row r="402" spans="1:31">
      <c r="A402" t="s">
        <v>273</v>
      </c>
      <c r="B402" t="s">
        <v>273</v>
      </c>
      <c r="C402" t="s">
        <v>138</v>
      </c>
      <c r="D402">
        <v>760</v>
      </c>
      <c r="E402" s="1" t="s">
        <v>22</v>
      </c>
      <c r="F402" t="s">
        <v>89</v>
      </c>
      <c r="G402" s="1" t="s">
        <v>76</v>
      </c>
      <c r="H402">
        <v>2.9</v>
      </c>
      <c r="I402" s="3">
        <f t="shared" si="86"/>
        <v>5.8</v>
      </c>
      <c r="J402" s="3">
        <f t="shared" si="83"/>
        <v>5.8</v>
      </c>
      <c r="K402" t="str">
        <f t="shared" si="87"/>
        <v>pg/sample</v>
      </c>
      <c r="L402" s="3" t="s">
        <v>99</v>
      </c>
      <c r="O402" s="1" t="s">
        <v>172</v>
      </c>
      <c r="P402" s="1" t="s">
        <v>174</v>
      </c>
      <c r="Q402" s="1" t="s">
        <v>175</v>
      </c>
      <c r="R402" t="b">
        <f>IF(COUNTIF(carcinogens!$A$2:$A$35,F402),TRUE,FALSE)</f>
        <v>1</v>
      </c>
      <c r="S402" t="b">
        <f t="shared" si="88"/>
        <v>0</v>
      </c>
      <c r="T402" t="b">
        <f t="shared" si="84"/>
        <v>0</v>
      </c>
      <c r="U402" s="3">
        <f t="shared" si="85"/>
        <v>0</v>
      </c>
      <c r="X402" s="3">
        <f t="shared" si="89"/>
        <v>0</v>
      </c>
      <c r="Y402" s="3">
        <v>0</v>
      </c>
      <c r="Z402" s="3">
        <f t="shared" si="90"/>
        <v>5.8</v>
      </c>
      <c r="AA402" s="3">
        <f t="shared" si="91"/>
        <v>5.7999999999999996E-3</v>
      </c>
      <c r="AB402" t="b">
        <f t="shared" si="92"/>
        <v>1</v>
      </c>
      <c r="AC402">
        <v>1</v>
      </c>
      <c r="AD402" t="str">
        <f>VLOOKUP(C402,'Feedstock source'!$A$1:$B$8,2,FALSE)</f>
        <v>sludge</v>
      </c>
      <c r="AE402" t="e">
        <f>VLOOKUP($F402,'PAHs abbreviations'!$A$2:$B$17,2,FALSE)</f>
        <v>#N/A</v>
      </c>
    </row>
    <row r="403" spans="1:31">
      <c r="A403" t="s">
        <v>273</v>
      </c>
      <c r="B403" t="s">
        <v>273</v>
      </c>
      <c r="C403" t="s">
        <v>138</v>
      </c>
      <c r="D403">
        <v>760</v>
      </c>
      <c r="E403" s="1" t="s">
        <v>22</v>
      </c>
      <c r="F403" t="s">
        <v>82</v>
      </c>
      <c r="G403" s="1" t="s">
        <v>76</v>
      </c>
      <c r="H403" t="s">
        <v>99</v>
      </c>
      <c r="I403" s="3" t="str">
        <f t="shared" si="86"/>
        <v>&lt; 0.5</v>
      </c>
      <c r="J403" s="3" t="str">
        <f t="shared" si="83"/>
        <v>&lt; 0.5</v>
      </c>
      <c r="K403" t="str">
        <f t="shared" si="87"/>
        <v>pg/sample</v>
      </c>
      <c r="L403" s="3" t="s">
        <v>99</v>
      </c>
      <c r="O403" s="1" t="s">
        <v>172</v>
      </c>
      <c r="P403" s="1" t="s">
        <v>174</v>
      </c>
      <c r="Q403" s="1" t="s">
        <v>175</v>
      </c>
      <c r="R403" t="b">
        <f>IF(COUNTIF(carcinogens!$A$2:$A$35,F403),TRUE,FALSE)</f>
        <v>1</v>
      </c>
      <c r="S403" t="b">
        <f t="shared" si="88"/>
        <v>1</v>
      </c>
      <c r="T403" t="b">
        <f t="shared" si="84"/>
        <v>1</v>
      </c>
      <c r="U403" s="3">
        <f t="shared" si="85"/>
        <v>0</v>
      </c>
      <c r="X403" s="3">
        <f t="shared" si="89"/>
        <v>0</v>
      </c>
      <c r="Y403" s="3">
        <v>0</v>
      </c>
      <c r="Z403" s="3">
        <f t="shared" si="90"/>
        <v>0</v>
      </c>
      <c r="AA403" s="3">
        <f t="shared" si="91"/>
        <v>0</v>
      </c>
      <c r="AB403" t="b">
        <f t="shared" si="92"/>
        <v>1</v>
      </c>
      <c r="AC403">
        <v>1</v>
      </c>
      <c r="AD403" t="str">
        <f>VLOOKUP(C403,'Feedstock source'!$A$1:$B$8,2,FALSE)</f>
        <v>sludge</v>
      </c>
      <c r="AE403" t="e">
        <f>VLOOKUP($F403,'PAHs abbreviations'!$A$2:$B$17,2,FALSE)</f>
        <v>#N/A</v>
      </c>
    </row>
    <row r="404" spans="1:31">
      <c r="A404" t="s">
        <v>273</v>
      </c>
      <c r="B404" t="s">
        <v>273</v>
      </c>
      <c r="C404" t="s">
        <v>138</v>
      </c>
      <c r="D404">
        <v>760</v>
      </c>
      <c r="E404" s="1" t="s">
        <v>22</v>
      </c>
      <c r="F404" t="s">
        <v>90</v>
      </c>
      <c r="G404" s="1" t="s">
        <v>76</v>
      </c>
      <c r="H404">
        <v>0.5</v>
      </c>
      <c r="I404" s="3">
        <f t="shared" si="86"/>
        <v>1</v>
      </c>
      <c r="J404" s="3">
        <f t="shared" si="83"/>
        <v>1</v>
      </c>
      <c r="K404" t="str">
        <f t="shared" si="87"/>
        <v>pg/sample</v>
      </c>
      <c r="L404" s="3" t="s">
        <v>99</v>
      </c>
      <c r="O404" s="1" t="s">
        <v>172</v>
      </c>
      <c r="P404" s="1" t="s">
        <v>174</v>
      </c>
      <c r="Q404" s="1" t="s">
        <v>175</v>
      </c>
      <c r="R404" t="b">
        <f>IF(COUNTIF(carcinogens!$A$2:$A$35,F404),TRUE,FALSE)</f>
        <v>1</v>
      </c>
      <c r="S404" t="b">
        <f t="shared" si="88"/>
        <v>0</v>
      </c>
      <c r="T404" t="b">
        <f t="shared" si="84"/>
        <v>0</v>
      </c>
      <c r="U404" s="3">
        <f t="shared" si="85"/>
        <v>0</v>
      </c>
      <c r="X404" s="3">
        <f t="shared" si="89"/>
        <v>0</v>
      </c>
      <c r="Y404" s="3">
        <v>0</v>
      </c>
      <c r="Z404" s="3">
        <f t="shared" si="90"/>
        <v>1</v>
      </c>
      <c r="AA404" s="3">
        <f t="shared" si="91"/>
        <v>1E-3</v>
      </c>
      <c r="AB404" t="b">
        <f t="shared" si="92"/>
        <v>1</v>
      </c>
      <c r="AC404">
        <v>1</v>
      </c>
      <c r="AD404" t="str">
        <f>VLOOKUP(C404,'Feedstock source'!$A$1:$B$8,2,FALSE)</f>
        <v>sludge</v>
      </c>
      <c r="AE404" t="e">
        <f>VLOOKUP($F404,'PAHs abbreviations'!$A$2:$B$17,2,FALSE)</f>
        <v>#N/A</v>
      </c>
    </row>
    <row r="405" spans="1:31">
      <c r="A405" t="s">
        <v>273</v>
      </c>
      <c r="B405" t="s">
        <v>273</v>
      </c>
      <c r="C405" t="s">
        <v>138</v>
      </c>
      <c r="D405">
        <v>760</v>
      </c>
      <c r="E405" s="1" t="s">
        <v>22</v>
      </c>
      <c r="F405" t="s">
        <v>79</v>
      </c>
      <c r="G405" s="1" t="s">
        <v>76</v>
      </c>
      <c r="H405" t="s">
        <v>99</v>
      </c>
      <c r="I405" s="3" t="str">
        <f t="shared" si="86"/>
        <v>&lt; 0.5</v>
      </c>
      <c r="J405" s="3" t="str">
        <f t="shared" si="83"/>
        <v>&lt; 0.5</v>
      </c>
      <c r="K405" t="str">
        <f t="shared" si="87"/>
        <v>pg/sample</v>
      </c>
      <c r="L405" s="3" t="s">
        <v>99</v>
      </c>
      <c r="O405" s="1" t="s">
        <v>172</v>
      </c>
      <c r="P405" s="1" t="s">
        <v>174</v>
      </c>
      <c r="Q405" s="1" t="s">
        <v>175</v>
      </c>
      <c r="R405" t="b">
        <f>IF(COUNTIF(carcinogens!$A$2:$A$35,F405),TRUE,FALSE)</f>
        <v>1</v>
      </c>
      <c r="S405" t="b">
        <f t="shared" si="88"/>
        <v>1</v>
      </c>
      <c r="T405" t="b">
        <f t="shared" si="84"/>
        <v>1</v>
      </c>
      <c r="U405" s="3">
        <f t="shared" si="85"/>
        <v>0</v>
      </c>
      <c r="X405" s="3">
        <f t="shared" si="89"/>
        <v>0</v>
      </c>
      <c r="Y405" s="3">
        <v>0</v>
      </c>
      <c r="Z405" s="3">
        <f t="shared" si="90"/>
        <v>0</v>
      </c>
      <c r="AA405" s="3">
        <f t="shared" si="91"/>
        <v>0</v>
      </c>
      <c r="AB405" t="b">
        <f t="shared" si="92"/>
        <v>1</v>
      </c>
      <c r="AC405">
        <v>1</v>
      </c>
      <c r="AD405" t="str">
        <f>VLOOKUP(C405,'Feedstock source'!$A$1:$B$8,2,FALSE)</f>
        <v>sludge</v>
      </c>
      <c r="AE405" t="e">
        <f>VLOOKUP($F405,'PAHs abbreviations'!$A$2:$B$17,2,FALSE)</f>
        <v>#N/A</v>
      </c>
    </row>
    <row r="406" spans="1:31">
      <c r="A406" t="s">
        <v>273</v>
      </c>
      <c r="B406" t="s">
        <v>273</v>
      </c>
      <c r="C406" t="s">
        <v>138</v>
      </c>
      <c r="D406">
        <v>760</v>
      </c>
      <c r="E406" s="1" t="s">
        <v>22</v>
      </c>
      <c r="F406" t="s">
        <v>86</v>
      </c>
      <c r="G406" s="1" t="s">
        <v>76</v>
      </c>
      <c r="H406">
        <v>2.1</v>
      </c>
      <c r="I406" s="3">
        <f t="shared" si="86"/>
        <v>4.2</v>
      </c>
      <c r="J406" s="3">
        <f t="shared" si="83"/>
        <v>4.2</v>
      </c>
      <c r="K406" t="str">
        <f t="shared" si="87"/>
        <v>pg/sample</v>
      </c>
      <c r="L406" s="3" t="s">
        <v>99</v>
      </c>
      <c r="O406" s="1" t="s">
        <v>172</v>
      </c>
      <c r="P406" s="1" t="s">
        <v>174</v>
      </c>
      <c r="Q406" s="1" t="s">
        <v>175</v>
      </c>
      <c r="R406" t="b">
        <f>IF(COUNTIF(carcinogens!$A$2:$A$35,F406),TRUE,FALSE)</f>
        <v>1</v>
      </c>
      <c r="S406" t="b">
        <f t="shared" si="88"/>
        <v>0</v>
      </c>
      <c r="T406" t="b">
        <f t="shared" si="84"/>
        <v>0</v>
      </c>
      <c r="U406" s="3">
        <f t="shared" si="85"/>
        <v>0</v>
      </c>
      <c r="X406" s="3">
        <f t="shared" si="89"/>
        <v>0</v>
      </c>
      <c r="Y406" s="3">
        <v>0</v>
      </c>
      <c r="Z406" s="3">
        <f t="shared" si="90"/>
        <v>4.2</v>
      </c>
      <c r="AA406" s="3">
        <f t="shared" si="91"/>
        <v>4.2000000000000006E-3</v>
      </c>
      <c r="AB406" t="b">
        <f t="shared" si="92"/>
        <v>1</v>
      </c>
      <c r="AC406">
        <v>1</v>
      </c>
      <c r="AD406" t="str">
        <f>VLOOKUP(C406,'Feedstock source'!$A$1:$B$8,2,FALSE)</f>
        <v>sludge</v>
      </c>
      <c r="AE406" t="e">
        <f>VLOOKUP($F406,'PAHs abbreviations'!$A$2:$B$17,2,FALSE)</f>
        <v>#N/A</v>
      </c>
    </row>
    <row r="407" spans="1:31">
      <c r="A407" t="s">
        <v>273</v>
      </c>
      <c r="B407" t="s">
        <v>273</v>
      </c>
      <c r="C407" t="s">
        <v>138</v>
      </c>
      <c r="D407">
        <v>760</v>
      </c>
      <c r="E407" s="1" t="s">
        <v>22</v>
      </c>
      <c r="F407" t="s">
        <v>91</v>
      </c>
      <c r="G407" s="1" t="s">
        <v>76</v>
      </c>
      <c r="H407" t="s">
        <v>99</v>
      </c>
      <c r="I407" s="3" t="str">
        <f t="shared" si="86"/>
        <v>&lt; 0.5</v>
      </c>
      <c r="J407" s="3" t="str">
        <f t="shared" si="83"/>
        <v>&lt; 0.5</v>
      </c>
      <c r="K407" t="str">
        <f t="shared" si="87"/>
        <v>pg/sample</v>
      </c>
      <c r="L407" s="3" t="s">
        <v>99</v>
      </c>
      <c r="O407" s="1" t="s">
        <v>172</v>
      </c>
      <c r="P407" s="1" t="s">
        <v>174</v>
      </c>
      <c r="Q407" s="1" t="s">
        <v>175</v>
      </c>
      <c r="R407" t="b">
        <f>IF(COUNTIF(carcinogens!$A$2:$A$35,F407),TRUE,FALSE)</f>
        <v>1</v>
      </c>
      <c r="S407" t="b">
        <f t="shared" si="88"/>
        <v>1</v>
      </c>
      <c r="T407" t="b">
        <f t="shared" si="84"/>
        <v>1</v>
      </c>
      <c r="U407" s="3">
        <f t="shared" si="85"/>
        <v>0</v>
      </c>
      <c r="X407" s="3">
        <f t="shared" si="89"/>
        <v>0</v>
      </c>
      <c r="Y407" s="3">
        <v>0</v>
      </c>
      <c r="Z407" s="3">
        <f t="shared" si="90"/>
        <v>0</v>
      </c>
      <c r="AA407" s="3">
        <f t="shared" si="91"/>
        <v>0</v>
      </c>
      <c r="AB407" t="b">
        <f t="shared" si="92"/>
        <v>1</v>
      </c>
      <c r="AC407">
        <v>1</v>
      </c>
      <c r="AD407" t="str">
        <f>VLOOKUP(C407,'Feedstock source'!$A$1:$B$8,2,FALSE)</f>
        <v>sludge</v>
      </c>
      <c r="AE407" t="e">
        <f>VLOOKUP($F407,'PAHs abbreviations'!$A$2:$B$17,2,FALSE)</f>
        <v>#N/A</v>
      </c>
    </row>
    <row r="408" spans="1:31">
      <c r="A408" t="s">
        <v>273</v>
      </c>
      <c r="B408" t="s">
        <v>273</v>
      </c>
      <c r="C408" t="s">
        <v>138</v>
      </c>
      <c r="D408">
        <v>760</v>
      </c>
      <c r="E408" s="1" t="s">
        <v>22</v>
      </c>
      <c r="F408" t="s">
        <v>87</v>
      </c>
      <c r="G408" s="1" t="s">
        <v>76</v>
      </c>
      <c r="H408">
        <v>1.1000000000000001</v>
      </c>
      <c r="I408" s="3">
        <f t="shared" si="86"/>
        <v>2.2000000000000002</v>
      </c>
      <c r="J408" s="3">
        <f t="shared" si="83"/>
        <v>2.2000000000000002</v>
      </c>
      <c r="K408" t="str">
        <f t="shared" si="87"/>
        <v>pg/sample</v>
      </c>
      <c r="L408" s="3" t="s">
        <v>99</v>
      </c>
      <c r="O408" s="1" t="s">
        <v>172</v>
      </c>
      <c r="P408" s="1" t="s">
        <v>174</v>
      </c>
      <c r="Q408" s="1" t="s">
        <v>175</v>
      </c>
      <c r="R408" t="b">
        <f>IF(COUNTIF(carcinogens!$A$2:$A$35,F408),TRUE,FALSE)</f>
        <v>1</v>
      </c>
      <c r="S408" t="b">
        <f t="shared" si="88"/>
        <v>0</v>
      </c>
      <c r="T408" t="b">
        <f t="shared" si="84"/>
        <v>0</v>
      </c>
      <c r="U408" s="3">
        <f t="shared" si="85"/>
        <v>0</v>
      </c>
      <c r="X408" s="3">
        <f t="shared" si="89"/>
        <v>0</v>
      </c>
      <c r="Y408" s="3">
        <v>0</v>
      </c>
      <c r="Z408" s="3">
        <f t="shared" si="90"/>
        <v>2.2000000000000002</v>
      </c>
      <c r="AA408" s="3">
        <f t="shared" si="91"/>
        <v>2.2000000000000001E-3</v>
      </c>
      <c r="AB408" t="b">
        <f t="shared" si="92"/>
        <v>1</v>
      </c>
      <c r="AC408">
        <v>1</v>
      </c>
      <c r="AD408" t="str">
        <f>VLOOKUP(C408,'Feedstock source'!$A$1:$B$8,2,FALSE)</f>
        <v>sludge</v>
      </c>
      <c r="AE408" t="e">
        <f>VLOOKUP($F408,'PAHs abbreviations'!$A$2:$B$17,2,FALSE)</f>
        <v>#N/A</v>
      </c>
    </row>
    <row r="409" spans="1:31">
      <c r="A409" t="s">
        <v>273</v>
      </c>
      <c r="B409" t="s">
        <v>273</v>
      </c>
      <c r="C409" t="s">
        <v>138</v>
      </c>
      <c r="D409">
        <v>760</v>
      </c>
      <c r="E409" s="1" t="s">
        <v>22</v>
      </c>
      <c r="F409" t="s">
        <v>77</v>
      </c>
      <c r="G409" s="1" t="s">
        <v>76</v>
      </c>
      <c r="H409" t="s">
        <v>99</v>
      </c>
      <c r="I409" s="3" t="str">
        <f t="shared" si="86"/>
        <v>&lt; 0.5</v>
      </c>
      <c r="J409" s="3" t="str">
        <f t="shared" si="83"/>
        <v>&lt; 0.5</v>
      </c>
      <c r="K409" t="str">
        <f t="shared" si="87"/>
        <v>pg/sample</v>
      </c>
      <c r="L409" s="3" t="s">
        <v>99</v>
      </c>
      <c r="O409" s="1" t="s">
        <v>172</v>
      </c>
      <c r="P409" s="1" t="s">
        <v>174</v>
      </c>
      <c r="Q409" s="1" t="s">
        <v>175</v>
      </c>
      <c r="R409" t="b">
        <f>IF(COUNTIF(carcinogens!$A$2:$A$35,F409),TRUE,FALSE)</f>
        <v>1</v>
      </c>
      <c r="S409" t="b">
        <f t="shared" si="88"/>
        <v>1</v>
      </c>
      <c r="T409" t="b">
        <f t="shared" si="84"/>
        <v>1</v>
      </c>
      <c r="U409" s="3">
        <f t="shared" si="85"/>
        <v>0</v>
      </c>
      <c r="X409" s="3">
        <f t="shared" si="89"/>
        <v>0</v>
      </c>
      <c r="Y409" s="3">
        <v>0</v>
      </c>
      <c r="Z409" s="3">
        <f t="shared" si="90"/>
        <v>0</v>
      </c>
      <c r="AA409" s="3">
        <f t="shared" si="91"/>
        <v>0</v>
      </c>
      <c r="AB409" t="b">
        <f t="shared" si="92"/>
        <v>1</v>
      </c>
      <c r="AC409">
        <v>1</v>
      </c>
      <c r="AD409" t="str">
        <f>VLOOKUP(C409,'Feedstock source'!$A$1:$B$8,2,FALSE)</f>
        <v>sludge</v>
      </c>
      <c r="AE409" t="e">
        <f>VLOOKUP($F409,'PAHs abbreviations'!$A$2:$B$17,2,FALSE)</f>
        <v>#N/A</v>
      </c>
    </row>
    <row r="410" spans="1:31">
      <c r="A410" t="s">
        <v>273</v>
      </c>
      <c r="B410" t="s">
        <v>273</v>
      </c>
      <c r="C410" t="s">
        <v>138</v>
      </c>
      <c r="D410">
        <v>760</v>
      </c>
      <c r="E410" s="1" t="s">
        <v>22</v>
      </c>
      <c r="F410" t="s">
        <v>85</v>
      </c>
      <c r="G410" s="1" t="s">
        <v>76</v>
      </c>
      <c r="H410">
        <v>1.4</v>
      </c>
      <c r="I410" s="3">
        <f t="shared" si="86"/>
        <v>2.8</v>
      </c>
      <c r="J410" s="3">
        <f t="shared" si="83"/>
        <v>2.8</v>
      </c>
      <c r="K410" t="str">
        <f t="shared" si="87"/>
        <v>pg/sample</v>
      </c>
      <c r="L410" s="3" t="s">
        <v>99</v>
      </c>
      <c r="O410" s="1" t="s">
        <v>172</v>
      </c>
      <c r="P410" s="1" t="s">
        <v>174</v>
      </c>
      <c r="Q410" s="1" t="s">
        <v>175</v>
      </c>
      <c r="R410" t="b">
        <f>IF(COUNTIF(carcinogens!$A$2:$A$35,F410),TRUE,FALSE)</f>
        <v>1</v>
      </c>
      <c r="S410" t="b">
        <f t="shared" si="88"/>
        <v>0</v>
      </c>
      <c r="T410" t="b">
        <f t="shared" si="84"/>
        <v>0</v>
      </c>
      <c r="U410" s="3">
        <f t="shared" si="85"/>
        <v>0</v>
      </c>
      <c r="X410" s="3">
        <f t="shared" si="89"/>
        <v>0</v>
      </c>
      <c r="Y410" s="3">
        <v>0</v>
      </c>
      <c r="Z410" s="3">
        <f t="shared" si="90"/>
        <v>2.8</v>
      </c>
      <c r="AA410" s="3">
        <f t="shared" si="91"/>
        <v>2.8E-3</v>
      </c>
      <c r="AB410" t="b">
        <f t="shared" si="92"/>
        <v>1</v>
      </c>
      <c r="AC410">
        <v>1</v>
      </c>
      <c r="AD410" t="str">
        <f>VLOOKUP(C410,'Feedstock source'!$A$1:$B$8,2,FALSE)</f>
        <v>sludge</v>
      </c>
      <c r="AE410" t="e">
        <f>VLOOKUP($F410,'PAHs abbreviations'!$A$2:$B$17,2,FALSE)</f>
        <v>#N/A</v>
      </c>
    </row>
    <row r="411" spans="1:31">
      <c r="A411" t="s">
        <v>273</v>
      </c>
      <c r="B411" t="s">
        <v>273</v>
      </c>
      <c r="C411" t="s">
        <v>138</v>
      </c>
      <c r="D411">
        <v>760</v>
      </c>
      <c r="E411" s="1" t="s">
        <v>22</v>
      </c>
      <c r="F411" t="s">
        <v>84</v>
      </c>
      <c r="G411" s="1" t="s">
        <v>76</v>
      </c>
      <c r="H411" t="s">
        <v>149</v>
      </c>
      <c r="I411" s="3" t="str">
        <f t="shared" si="86"/>
        <v>&lt; 5.0</v>
      </c>
      <c r="J411" s="3" t="str">
        <f t="shared" si="83"/>
        <v>&lt; 5.0</v>
      </c>
      <c r="K411" t="str">
        <f t="shared" si="87"/>
        <v>pg/sample</v>
      </c>
      <c r="L411" s="3" t="s">
        <v>149</v>
      </c>
      <c r="O411" s="1" t="s">
        <v>172</v>
      </c>
      <c r="P411" s="1" t="s">
        <v>174</v>
      </c>
      <c r="Q411" s="1" t="s">
        <v>175</v>
      </c>
      <c r="R411" t="b">
        <f>IF(COUNTIF(carcinogens!$A$2:$A$35,F411),TRUE,FALSE)</f>
        <v>1</v>
      </c>
      <c r="S411" t="b">
        <f t="shared" si="88"/>
        <v>1</v>
      </c>
      <c r="T411" t="b">
        <f t="shared" si="84"/>
        <v>1</v>
      </c>
      <c r="U411" s="3">
        <f t="shared" si="85"/>
        <v>0</v>
      </c>
      <c r="X411" s="3">
        <f t="shared" si="89"/>
        <v>0</v>
      </c>
      <c r="Y411" s="3">
        <v>0</v>
      </c>
      <c r="Z411" s="3">
        <f t="shared" si="90"/>
        <v>0</v>
      </c>
      <c r="AA411" s="3">
        <f t="shared" si="91"/>
        <v>0</v>
      </c>
      <c r="AB411" t="b">
        <f t="shared" si="92"/>
        <v>1</v>
      </c>
      <c r="AC411">
        <v>1</v>
      </c>
      <c r="AD411" t="str">
        <f>VLOOKUP(C411,'Feedstock source'!$A$1:$B$8,2,FALSE)</f>
        <v>sludge</v>
      </c>
      <c r="AE411" t="e">
        <f>VLOOKUP($F411,'PAHs abbreviations'!$A$2:$B$17,2,FALSE)</f>
        <v>#N/A</v>
      </c>
    </row>
    <row r="412" spans="1:31">
      <c r="A412" t="s">
        <v>273</v>
      </c>
      <c r="B412" t="s">
        <v>273</v>
      </c>
      <c r="C412" t="s">
        <v>138</v>
      </c>
      <c r="D412">
        <v>760</v>
      </c>
      <c r="E412" s="1" t="s">
        <v>22</v>
      </c>
      <c r="F412" t="s">
        <v>94</v>
      </c>
      <c r="G412" s="1" t="s">
        <v>76</v>
      </c>
      <c r="H412">
        <v>5.9</v>
      </c>
      <c r="I412" s="3">
        <f t="shared" si="86"/>
        <v>11.8</v>
      </c>
      <c r="J412" s="3">
        <f t="shared" si="83"/>
        <v>11.8</v>
      </c>
      <c r="K412" t="str">
        <f t="shared" si="87"/>
        <v>pg/sample</v>
      </c>
      <c r="L412" s="3" t="s">
        <v>149</v>
      </c>
      <c r="O412" s="1" t="s">
        <v>172</v>
      </c>
      <c r="P412" s="1" t="s">
        <v>174</v>
      </c>
      <c r="Q412" s="1" t="s">
        <v>175</v>
      </c>
      <c r="R412" t="b">
        <f>IF(COUNTIF(carcinogens!$A$2:$A$35,F412),TRUE,FALSE)</f>
        <v>1</v>
      </c>
      <c r="S412" t="b">
        <f t="shared" si="88"/>
        <v>0</v>
      </c>
      <c r="T412" t="b">
        <f t="shared" si="84"/>
        <v>0</v>
      </c>
      <c r="U412" s="3">
        <f t="shared" si="85"/>
        <v>0</v>
      </c>
      <c r="X412" s="3">
        <f t="shared" si="89"/>
        <v>0</v>
      </c>
      <c r="Y412" s="3">
        <v>0</v>
      </c>
      <c r="Z412" s="3">
        <f t="shared" si="90"/>
        <v>11.8</v>
      </c>
      <c r="AA412" s="3">
        <f t="shared" si="91"/>
        <v>1.1800000000000001E-2</v>
      </c>
      <c r="AB412" t="b">
        <f t="shared" si="92"/>
        <v>1</v>
      </c>
      <c r="AC412">
        <v>1</v>
      </c>
      <c r="AD412" t="str">
        <f>VLOOKUP(C412,'Feedstock source'!$A$1:$B$8,2,FALSE)</f>
        <v>sludge</v>
      </c>
      <c r="AE412" t="e">
        <f>VLOOKUP($F412,'PAHs abbreviations'!$A$2:$B$17,2,FALSE)</f>
        <v>#N/A</v>
      </c>
    </row>
    <row r="413" spans="1:31">
      <c r="A413" t="s">
        <v>125</v>
      </c>
      <c r="B413" t="s">
        <v>125</v>
      </c>
      <c r="C413" t="s">
        <v>138</v>
      </c>
      <c r="D413">
        <v>600</v>
      </c>
      <c r="E413" s="1" t="s">
        <v>22</v>
      </c>
      <c r="F413" t="s">
        <v>49</v>
      </c>
      <c r="G413" s="1" t="s">
        <v>46</v>
      </c>
      <c r="H413" t="s">
        <v>28</v>
      </c>
      <c r="I413" s="3" t="str">
        <f t="shared" si="86"/>
        <v>&lt; 2</v>
      </c>
      <c r="J413" s="3" t="str">
        <f t="shared" si="83"/>
        <v>&lt; 2</v>
      </c>
      <c r="K413" t="str">
        <f t="shared" si="87"/>
        <v>ng/sample</v>
      </c>
      <c r="L413" s="3" t="s">
        <v>28</v>
      </c>
      <c r="M413" s="3" t="s">
        <v>28</v>
      </c>
      <c r="N413" s="3" t="s">
        <v>28</v>
      </c>
      <c r="O413" s="1" t="s">
        <v>172</v>
      </c>
      <c r="P413" s="1" t="s">
        <v>174</v>
      </c>
      <c r="Q413" s="1" t="s">
        <v>175</v>
      </c>
      <c r="R413" t="b">
        <f>IF(COUNTIF(carcinogens!$A$2:$A$35,F413),TRUE,FALSE)</f>
        <v>0</v>
      </c>
      <c r="S413" t="b">
        <f t="shared" si="88"/>
        <v>1</v>
      </c>
      <c r="T413" t="b">
        <f t="shared" si="84"/>
        <v>1</v>
      </c>
      <c r="U413" s="3">
        <f t="shared" si="85"/>
        <v>0</v>
      </c>
      <c r="V413" s="3">
        <f t="shared" ref="V413:V444" si="93">IF(ISNUMBER(M413),M413,0)</f>
        <v>0</v>
      </c>
      <c r="W413" s="3">
        <f t="shared" ref="W413:W444" si="94">IF(ISNUMBER(N413),N413,0)</f>
        <v>0</v>
      </c>
      <c r="X413" s="3">
        <f t="shared" si="89"/>
        <v>0</v>
      </c>
      <c r="Y413" s="3">
        <v>0</v>
      </c>
      <c r="Z413" s="3">
        <f t="shared" si="90"/>
        <v>0</v>
      </c>
      <c r="AA413" s="3">
        <f t="shared" si="91"/>
        <v>0</v>
      </c>
      <c r="AB413" t="b">
        <f t="shared" si="92"/>
        <v>1</v>
      </c>
      <c r="AC413">
        <v>3</v>
      </c>
      <c r="AD413" t="str">
        <f>VLOOKUP(C413,'Feedstock source'!$A$1:$B$8,2,FALSE)</f>
        <v>sludge</v>
      </c>
      <c r="AE413" t="str">
        <f>VLOOKUP($F413,'PAHs abbreviations'!$A$2:$B$17,2,FALSE)</f>
        <v>Ace</v>
      </c>
    </row>
    <row r="414" spans="1:31">
      <c r="A414" t="s">
        <v>125</v>
      </c>
      <c r="B414" t="s">
        <v>125</v>
      </c>
      <c r="C414" t="s">
        <v>138</v>
      </c>
      <c r="D414">
        <v>600</v>
      </c>
      <c r="E414" s="1" t="s">
        <v>22</v>
      </c>
      <c r="F414" t="s">
        <v>48</v>
      </c>
      <c r="G414" s="1" t="s">
        <v>46</v>
      </c>
      <c r="H414" t="s">
        <v>171</v>
      </c>
      <c r="I414" s="3" t="str">
        <f t="shared" si="86"/>
        <v>&lt; 3 / 4.1</v>
      </c>
      <c r="J414" s="3" t="str">
        <f t="shared" si="83"/>
        <v>&lt; 3 / 4.1</v>
      </c>
      <c r="K414" t="str">
        <f t="shared" si="87"/>
        <v>ng/sample</v>
      </c>
      <c r="L414" s="3" t="s">
        <v>28</v>
      </c>
      <c r="M414" s="3" t="s">
        <v>28</v>
      </c>
      <c r="N414" s="3" t="s">
        <v>28</v>
      </c>
      <c r="O414" s="1" t="s">
        <v>172</v>
      </c>
      <c r="P414" s="1" t="s">
        <v>174</v>
      </c>
      <c r="Q414" s="1" t="s">
        <v>175</v>
      </c>
      <c r="R414" t="b">
        <f>IF(COUNTIF(carcinogens!$A$2:$A$35,F414),TRUE,FALSE)</f>
        <v>0</v>
      </c>
      <c r="S414" t="b">
        <f t="shared" si="88"/>
        <v>1</v>
      </c>
      <c r="T414" t="b">
        <f t="shared" si="84"/>
        <v>1</v>
      </c>
      <c r="U414" s="3">
        <f t="shared" si="85"/>
        <v>0</v>
      </c>
      <c r="V414" s="3">
        <f t="shared" si="93"/>
        <v>0</v>
      </c>
      <c r="W414" s="3">
        <f t="shared" si="94"/>
        <v>0</v>
      </c>
      <c r="X414" s="3">
        <f t="shared" si="89"/>
        <v>0</v>
      </c>
      <c r="Y414" s="3">
        <v>0</v>
      </c>
      <c r="Z414" s="3">
        <f t="shared" si="90"/>
        <v>0</v>
      </c>
      <c r="AA414" s="3">
        <f t="shared" si="91"/>
        <v>0</v>
      </c>
      <c r="AB414" t="b">
        <f t="shared" si="92"/>
        <v>1</v>
      </c>
      <c r="AC414">
        <v>3</v>
      </c>
      <c r="AD414" t="str">
        <f>VLOOKUP(C414,'Feedstock source'!$A$1:$B$8,2,FALSE)</f>
        <v>sludge</v>
      </c>
      <c r="AE414" t="str">
        <f>VLOOKUP($F414,'PAHs abbreviations'!$A$2:$B$17,2,FALSE)</f>
        <v>Acy</v>
      </c>
    </row>
    <row r="415" spans="1:31">
      <c r="A415" t="s">
        <v>125</v>
      </c>
      <c r="B415" t="s">
        <v>125</v>
      </c>
      <c r="C415" t="s">
        <v>138</v>
      </c>
      <c r="D415">
        <v>600</v>
      </c>
      <c r="E415" s="1" t="s">
        <v>22</v>
      </c>
      <c r="F415" t="s">
        <v>52</v>
      </c>
      <c r="G415" s="1" t="s">
        <v>46</v>
      </c>
      <c r="H415" t="s">
        <v>26</v>
      </c>
      <c r="I415" s="3" t="str">
        <f t="shared" si="86"/>
        <v>&lt; 1</v>
      </c>
      <c r="J415" s="3" t="str">
        <f t="shared" si="83"/>
        <v>&lt; 1</v>
      </c>
      <c r="K415" t="str">
        <f t="shared" si="87"/>
        <v>ng/sample</v>
      </c>
      <c r="L415" s="3" t="s">
        <v>26</v>
      </c>
      <c r="M415" s="3" t="s">
        <v>26</v>
      </c>
      <c r="N415" s="3" t="s">
        <v>26</v>
      </c>
      <c r="O415" s="1" t="s">
        <v>172</v>
      </c>
      <c r="P415" s="1" t="s">
        <v>174</v>
      </c>
      <c r="Q415" s="1" t="s">
        <v>175</v>
      </c>
      <c r="R415" t="b">
        <f>IF(COUNTIF(carcinogens!$A$2:$A$35,F415),TRUE,FALSE)</f>
        <v>0</v>
      </c>
      <c r="S415" t="b">
        <f t="shared" si="88"/>
        <v>1</v>
      </c>
      <c r="T415" t="b">
        <f t="shared" si="84"/>
        <v>1</v>
      </c>
      <c r="U415" s="3">
        <f t="shared" si="85"/>
        <v>0</v>
      </c>
      <c r="V415" s="3">
        <f t="shared" si="93"/>
        <v>0</v>
      </c>
      <c r="W415" s="3">
        <f t="shared" si="94"/>
        <v>0</v>
      </c>
      <c r="X415" s="3">
        <f t="shared" si="89"/>
        <v>0</v>
      </c>
      <c r="Y415" s="3">
        <v>0</v>
      </c>
      <c r="Z415" s="3">
        <f t="shared" si="90"/>
        <v>0</v>
      </c>
      <c r="AA415" s="3">
        <f t="shared" si="91"/>
        <v>0</v>
      </c>
      <c r="AB415" t="b">
        <f t="shared" si="92"/>
        <v>1</v>
      </c>
      <c r="AC415">
        <v>3</v>
      </c>
      <c r="AD415" t="str">
        <f>VLOOKUP(C415,'Feedstock source'!$A$1:$B$8,2,FALSE)</f>
        <v>sludge</v>
      </c>
      <c r="AE415" t="str">
        <f>VLOOKUP($F415,'PAHs abbreviations'!$A$2:$B$17,2,FALSE)</f>
        <v>Ant</v>
      </c>
    </row>
    <row r="416" spans="1:31">
      <c r="A416" t="s">
        <v>125</v>
      </c>
      <c r="B416" t="s">
        <v>125</v>
      </c>
      <c r="C416" t="s">
        <v>138</v>
      </c>
      <c r="D416">
        <v>600</v>
      </c>
      <c r="E416" s="1" t="s">
        <v>22</v>
      </c>
      <c r="F416" t="s">
        <v>55</v>
      </c>
      <c r="G416" s="1" t="s">
        <v>46</v>
      </c>
      <c r="H416">
        <v>42</v>
      </c>
      <c r="I416" s="3">
        <f t="shared" si="86"/>
        <v>84</v>
      </c>
      <c r="J416" s="3">
        <f t="shared" si="83"/>
        <v>84</v>
      </c>
      <c r="K416" t="str">
        <f t="shared" si="87"/>
        <v>ng/sample</v>
      </c>
      <c r="L416" s="3" t="s">
        <v>26</v>
      </c>
      <c r="M416" s="3" t="s">
        <v>26</v>
      </c>
      <c r="N416" s="3" t="s">
        <v>26</v>
      </c>
      <c r="O416" s="1" t="s">
        <v>172</v>
      </c>
      <c r="P416" s="1" t="s">
        <v>174</v>
      </c>
      <c r="Q416" s="1" t="s">
        <v>175</v>
      </c>
      <c r="R416" t="b">
        <f>IF(COUNTIF(carcinogens!$A$2:$A$35,F416),TRUE,FALSE)</f>
        <v>1</v>
      </c>
      <c r="S416" t="b">
        <f t="shared" si="88"/>
        <v>0</v>
      </c>
      <c r="T416" t="b">
        <f t="shared" si="84"/>
        <v>0</v>
      </c>
      <c r="U416" s="3">
        <f t="shared" si="85"/>
        <v>0</v>
      </c>
      <c r="V416" s="3">
        <f t="shared" si="93"/>
        <v>0</v>
      </c>
      <c r="W416" s="3">
        <f t="shared" si="94"/>
        <v>0</v>
      </c>
      <c r="X416" s="3">
        <f t="shared" si="89"/>
        <v>0</v>
      </c>
      <c r="Y416" s="3">
        <v>0</v>
      </c>
      <c r="Z416" s="3">
        <f t="shared" si="90"/>
        <v>84</v>
      </c>
      <c r="AA416" s="3">
        <f t="shared" si="91"/>
        <v>8.4000000000000005E-2</v>
      </c>
      <c r="AB416" t="b">
        <f t="shared" si="92"/>
        <v>1</v>
      </c>
      <c r="AC416">
        <v>3</v>
      </c>
      <c r="AD416" t="str">
        <f>VLOOKUP(C416,'Feedstock source'!$A$1:$B$8,2,FALSE)</f>
        <v>sludge</v>
      </c>
      <c r="AE416" t="str">
        <f>VLOOKUP($F416,'PAHs abbreviations'!$A$2:$B$17,2,FALSE)</f>
        <v>B(a)A</v>
      </c>
    </row>
    <row r="417" spans="1:31">
      <c r="A417" t="s">
        <v>125</v>
      </c>
      <c r="B417" t="s">
        <v>125</v>
      </c>
      <c r="C417" t="s">
        <v>138</v>
      </c>
      <c r="D417">
        <v>600</v>
      </c>
      <c r="E417" s="1" t="s">
        <v>22</v>
      </c>
      <c r="F417" t="s">
        <v>59</v>
      </c>
      <c r="G417" s="1" t="s">
        <v>46</v>
      </c>
      <c r="H417" t="s">
        <v>26</v>
      </c>
      <c r="I417" s="3" t="str">
        <f t="shared" si="86"/>
        <v>&lt; 1</v>
      </c>
      <c r="J417" s="3" t="str">
        <f t="shared" si="83"/>
        <v>&lt; 1</v>
      </c>
      <c r="K417" t="str">
        <f t="shared" si="87"/>
        <v>ng/sample</v>
      </c>
      <c r="L417" s="3" t="s">
        <v>26</v>
      </c>
      <c r="M417" s="3" t="s">
        <v>26</v>
      </c>
      <c r="N417" s="3" t="s">
        <v>26</v>
      </c>
      <c r="O417" s="1" t="s">
        <v>172</v>
      </c>
      <c r="P417" s="1" t="s">
        <v>174</v>
      </c>
      <c r="Q417" s="1" t="s">
        <v>175</v>
      </c>
      <c r="R417" t="b">
        <f>IF(COUNTIF(carcinogens!$A$2:$A$35,F417),TRUE,FALSE)</f>
        <v>1</v>
      </c>
      <c r="S417" t="b">
        <f t="shared" si="88"/>
        <v>1</v>
      </c>
      <c r="T417" t="b">
        <f t="shared" si="84"/>
        <v>1</v>
      </c>
      <c r="U417" s="3">
        <f t="shared" si="85"/>
        <v>0</v>
      </c>
      <c r="V417" s="3">
        <f t="shared" si="93"/>
        <v>0</v>
      </c>
      <c r="W417" s="3">
        <f t="shared" si="94"/>
        <v>0</v>
      </c>
      <c r="X417" s="3">
        <f t="shared" si="89"/>
        <v>0</v>
      </c>
      <c r="Y417" s="3">
        <v>0</v>
      </c>
      <c r="Z417" s="3">
        <f t="shared" si="90"/>
        <v>0</v>
      </c>
      <c r="AA417" s="3">
        <f t="shared" si="91"/>
        <v>0</v>
      </c>
      <c r="AB417" t="b">
        <f t="shared" si="92"/>
        <v>1</v>
      </c>
      <c r="AC417">
        <v>3</v>
      </c>
      <c r="AD417" t="str">
        <f>VLOOKUP(C417,'Feedstock source'!$A$1:$B$8,2,FALSE)</f>
        <v>sludge</v>
      </c>
      <c r="AE417" t="str">
        <f>VLOOKUP($F417,'PAHs abbreviations'!$A$2:$B$17,2,FALSE)</f>
        <v>B(a)P</v>
      </c>
    </row>
    <row r="418" spans="1:31">
      <c r="A418" t="s">
        <v>125</v>
      </c>
      <c r="B418" t="s">
        <v>125</v>
      </c>
      <c r="C418" t="s">
        <v>138</v>
      </c>
      <c r="D418">
        <v>600</v>
      </c>
      <c r="E418" s="1" t="s">
        <v>22</v>
      </c>
      <c r="F418" t="s">
        <v>57</v>
      </c>
      <c r="G418" s="1" t="s">
        <v>46</v>
      </c>
      <c r="H418">
        <v>18</v>
      </c>
      <c r="I418" s="3">
        <f t="shared" si="86"/>
        <v>36</v>
      </c>
      <c r="J418" s="3">
        <f t="shared" si="83"/>
        <v>36</v>
      </c>
      <c r="K418" t="str">
        <f t="shared" si="87"/>
        <v>ng/sample</v>
      </c>
      <c r="L418" s="3" t="s">
        <v>26</v>
      </c>
      <c r="M418" s="3" t="s">
        <v>26</v>
      </c>
      <c r="N418" s="3" t="s">
        <v>26</v>
      </c>
      <c r="O418" s="1" t="s">
        <v>172</v>
      </c>
      <c r="P418" s="1" t="s">
        <v>174</v>
      </c>
      <c r="Q418" s="1" t="s">
        <v>175</v>
      </c>
      <c r="R418" t="b">
        <f>IF(COUNTIF(carcinogens!$A$2:$A$35,F418),TRUE,FALSE)</f>
        <v>1</v>
      </c>
      <c r="S418" t="b">
        <f t="shared" si="88"/>
        <v>0</v>
      </c>
      <c r="T418" t="b">
        <f t="shared" si="84"/>
        <v>0</v>
      </c>
      <c r="U418" s="3">
        <f t="shared" si="85"/>
        <v>0</v>
      </c>
      <c r="V418" s="3">
        <f t="shared" si="93"/>
        <v>0</v>
      </c>
      <c r="W418" s="3">
        <f t="shared" si="94"/>
        <v>0</v>
      </c>
      <c r="X418" s="3">
        <f t="shared" si="89"/>
        <v>0</v>
      </c>
      <c r="Y418" s="3">
        <v>0</v>
      </c>
      <c r="Z418" s="3">
        <f t="shared" si="90"/>
        <v>36</v>
      </c>
      <c r="AA418" s="3">
        <f t="shared" si="91"/>
        <v>3.5999999999999997E-2</v>
      </c>
      <c r="AB418" t="b">
        <f t="shared" si="92"/>
        <v>1</v>
      </c>
      <c r="AC418">
        <v>3</v>
      </c>
      <c r="AD418" t="str">
        <f>VLOOKUP(C418,'Feedstock source'!$A$1:$B$8,2,FALSE)</f>
        <v>sludge</v>
      </c>
      <c r="AE418" t="str">
        <f>VLOOKUP($F418,'PAHs abbreviations'!$A$2:$B$17,2,FALSE)</f>
        <v>B(b)F</v>
      </c>
    </row>
    <row r="419" spans="1:31">
      <c r="A419" t="s">
        <v>125</v>
      </c>
      <c r="B419" t="s">
        <v>125</v>
      </c>
      <c r="C419" t="s">
        <v>138</v>
      </c>
      <c r="D419">
        <v>600</v>
      </c>
      <c r="E419" s="1" t="s">
        <v>22</v>
      </c>
      <c r="F419" t="s">
        <v>61</v>
      </c>
      <c r="G419" s="1" t="s">
        <v>46</v>
      </c>
      <c r="H419" t="s">
        <v>26</v>
      </c>
      <c r="I419" s="3" t="str">
        <f t="shared" si="86"/>
        <v>&lt; 1</v>
      </c>
      <c r="J419" s="3" t="str">
        <f t="shared" si="83"/>
        <v>&lt; 1</v>
      </c>
      <c r="K419" t="str">
        <f t="shared" si="87"/>
        <v>ng/sample</v>
      </c>
      <c r="L419" s="3" t="s">
        <v>26</v>
      </c>
      <c r="M419" s="3" t="s">
        <v>26</v>
      </c>
      <c r="N419" s="3" t="s">
        <v>26</v>
      </c>
      <c r="O419" s="1" t="s">
        <v>172</v>
      </c>
      <c r="P419" s="1" t="s">
        <v>174</v>
      </c>
      <c r="Q419" s="1" t="s">
        <v>175</v>
      </c>
      <c r="R419" t="b">
        <f>IF(COUNTIF(carcinogens!$A$2:$A$35,F419),TRUE,FALSE)</f>
        <v>1</v>
      </c>
      <c r="S419" t="b">
        <f t="shared" si="88"/>
        <v>1</v>
      </c>
      <c r="T419" t="b">
        <f t="shared" si="84"/>
        <v>1</v>
      </c>
      <c r="U419" s="3">
        <f t="shared" si="85"/>
        <v>0</v>
      </c>
      <c r="V419" s="3">
        <f t="shared" si="93"/>
        <v>0</v>
      </c>
      <c r="W419" s="3">
        <f t="shared" si="94"/>
        <v>0</v>
      </c>
      <c r="X419" s="3">
        <f t="shared" si="89"/>
        <v>0</v>
      </c>
      <c r="Y419" s="3">
        <v>0</v>
      </c>
      <c r="Z419" s="3">
        <f t="shared" si="90"/>
        <v>0</v>
      </c>
      <c r="AA419" s="3">
        <f t="shared" si="91"/>
        <v>0</v>
      </c>
      <c r="AB419" t="b">
        <f t="shared" si="92"/>
        <v>1</v>
      </c>
      <c r="AC419">
        <v>3</v>
      </c>
      <c r="AD419" t="str">
        <f>VLOOKUP(C419,'Feedstock source'!$A$1:$B$8,2,FALSE)</f>
        <v>sludge</v>
      </c>
      <c r="AE419" t="str">
        <f>VLOOKUP($F419,'PAHs abbreviations'!$A$2:$B$17,2,FALSE)</f>
        <v>B(ghi)P</v>
      </c>
    </row>
    <row r="420" spans="1:31">
      <c r="A420" t="s">
        <v>125</v>
      </c>
      <c r="B420" t="s">
        <v>125</v>
      </c>
      <c r="C420" t="s">
        <v>138</v>
      </c>
      <c r="D420">
        <v>600</v>
      </c>
      <c r="E420" s="1" t="s">
        <v>22</v>
      </c>
      <c r="F420" t="s">
        <v>58</v>
      </c>
      <c r="G420" s="1" t="s">
        <v>46</v>
      </c>
      <c r="H420">
        <v>5.7</v>
      </c>
      <c r="I420" s="3">
        <f t="shared" si="86"/>
        <v>11.4</v>
      </c>
      <c r="J420" s="3">
        <f t="shared" si="83"/>
        <v>11.4</v>
      </c>
      <c r="K420" t="str">
        <f t="shared" si="87"/>
        <v>ng/sample</v>
      </c>
      <c r="L420" s="3" t="s">
        <v>26</v>
      </c>
      <c r="M420" s="3" t="s">
        <v>26</v>
      </c>
      <c r="N420" s="3" t="s">
        <v>26</v>
      </c>
      <c r="O420" s="1" t="s">
        <v>172</v>
      </c>
      <c r="P420" s="1" t="s">
        <v>174</v>
      </c>
      <c r="Q420" s="1" t="s">
        <v>175</v>
      </c>
      <c r="R420" t="b">
        <f>IF(COUNTIF(carcinogens!$A$2:$A$35,F420),TRUE,FALSE)</f>
        <v>1</v>
      </c>
      <c r="S420" t="b">
        <f t="shared" si="88"/>
        <v>0</v>
      </c>
      <c r="T420" t="b">
        <f t="shared" si="84"/>
        <v>0</v>
      </c>
      <c r="U420" s="3">
        <f t="shared" si="85"/>
        <v>0</v>
      </c>
      <c r="V420" s="3">
        <f t="shared" si="93"/>
        <v>0</v>
      </c>
      <c r="W420" s="3">
        <f t="shared" si="94"/>
        <v>0</v>
      </c>
      <c r="X420" s="3">
        <f t="shared" si="89"/>
        <v>0</v>
      </c>
      <c r="Y420" s="3">
        <v>0</v>
      </c>
      <c r="Z420" s="3">
        <f t="shared" si="90"/>
        <v>11.4</v>
      </c>
      <c r="AA420" s="3">
        <f t="shared" si="91"/>
        <v>1.14E-2</v>
      </c>
      <c r="AB420" t="b">
        <f t="shared" si="92"/>
        <v>1</v>
      </c>
      <c r="AC420">
        <v>3</v>
      </c>
      <c r="AD420" t="str">
        <f>VLOOKUP(C420,'Feedstock source'!$A$1:$B$8,2,FALSE)</f>
        <v>sludge</v>
      </c>
      <c r="AE420" t="str">
        <f>VLOOKUP($F420,'PAHs abbreviations'!$A$2:$B$17,2,FALSE)</f>
        <v>B(k)F</v>
      </c>
    </row>
    <row r="421" spans="1:31">
      <c r="A421" t="s">
        <v>125</v>
      </c>
      <c r="B421" t="s">
        <v>125</v>
      </c>
      <c r="C421" t="s">
        <v>138</v>
      </c>
      <c r="D421">
        <v>600</v>
      </c>
      <c r="E421" s="1" t="s">
        <v>22</v>
      </c>
      <c r="F421" t="s">
        <v>56</v>
      </c>
      <c r="G421" s="1" t="s">
        <v>46</v>
      </c>
      <c r="H421">
        <v>127</v>
      </c>
      <c r="I421" s="3">
        <f t="shared" si="86"/>
        <v>254</v>
      </c>
      <c r="J421" s="3">
        <f t="shared" si="83"/>
        <v>254</v>
      </c>
      <c r="K421" t="str">
        <f t="shared" si="87"/>
        <v>ng/sample</v>
      </c>
      <c r="L421" s="3" t="s">
        <v>26</v>
      </c>
      <c r="M421" s="3" t="s">
        <v>26</v>
      </c>
      <c r="N421" s="3" t="s">
        <v>26</v>
      </c>
      <c r="O421" s="1" t="s">
        <v>172</v>
      </c>
      <c r="P421" s="1" t="s">
        <v>174</v>
      </c>
      <c r="Q421" s="1" t="s">
        <v>175</v>
      </c>
      <c r="R421" t="b">
        <f>IF(COUNTIF(carcinogens!$A$2:$A$35,F421),TRUE,FALSE)</f>
        <v>1</v>
      </c>
      <c r="S421" t="b">
        <f t="shared" si="88"/>
        <v>0</v>
      </c>
      <c r="T421" t="b">
        <f t="shared" si="84"/>
        <v>0</v>
      </c>
      <c r="U421" s="3">
        <f t="shared" si="85"/>
        <v>0</v>
      </c>
      <c r="V421" s="3">
        <f t="shared" si="93"/>
        <v>0</v>
      </c>
      <c r="W421" s="3">
        <f t="shared" si="94"/>
        <v>0</v>
      </c>
      <c r="X421" s="3">
        <f t="shared" si="89"/>
        <v>0</v>
      </c>
      <c r="Y421" s="3">
        <v>0</v>
      </c>
      <c r="Z421" s="3">
        <f t="shared" si="90"/>
        <v>254</v>
      </c>
      <c r="AA421" s="3">
        <f t="shared" si="91"/>
        <v>0.254</v>
      </c>
      <c r="AB421" t="b">
        <f t="shared" si="92"/>
        <v>1</v>
      </c>
      <c r="AC421">
        <v>3</v>
      </c>
      <c r="AD421" t="str">
        <f>VLOOKUP(C421,'Feedstock source'!$A$1:$B$8,2,FALSE)</f>
        <v>sludge</v>
      </c>
      <c r="AE421" t="str">
        <f>VLOOKUP($F421,'PAHs abbreviations'!$A$2:$B$17,2,FALSE)</f>
        <v>Cry</v>
      </c>
    </row>
    <row r="422" spans="1:31">
      <c r="A422" t="s">
        <v>125</v>
      </c>
      <c r="B422" t="s">
        <v>125</v>
      </c>
      <c r="C422" t="s">
        <v>138</v>
      </c>
      <c r="D422">
        <v>600</v>
      </c>
      <c r="E422" s="1" t="s">
        <v>22</v>
      </c>
      <c r="F422" t="s">
        <v>62</v>
      </c>
      <c r="G422" s="1" t="s">
        <v>46</v>
      </c>
      <c r="H422" t="s">
        <v>26</v>
      </c>
      <c r="I422" s="3" t="str">
        <f t="shared" si="86"/>
        <v>&lt; 1</v>
      </c>
      <c r="J422" s="3" t="str">
        <f t="shared" si="83"/>
        <v>&lt; 1</v>
      </c>
      <c r="K422" t="str">
        <f t="shared" si="87"/>
        <v>ng/sample</v>
      </c>
      <c r="L422" s="3" t="s">
        <v>26</v>
      </c>
      <c r="M422" s="3" t="s">
        <v>26</v>
      </c>
      <c r="N422" s="3" t="s">
        <v>26</v>
      </c>
      <c r="O422" s="1" t="s">
        <v>172</v>
      </c>
      <c r="P422" s="1" t="s">
        <v>174</v>
      </c>
      <c r="Q422" s="1" t="s">
        <v>175</v>
      </c>
      <c r="R422" t="b">
        <f>IF(COUNTIF(carcinogens!$A$2:$A$35,F422),TRUE,FALSE)</f>
        <v>1</v>
      </c>
      <c r="S422" t="b">
        <f t="shared" si="88"/>
        <v>1</v>
      </c>
      <c r="T422" t="b">
        <f t="shared" si="84"/>
        <v>1</v>
      </c>
      <c r="U422" s="3">
        <f t="shared" si="85"/>
        <v>0</v>
      </c>
      <c r="V422" s="3">
        <f t="shared" si="93"/>
        <v>0</v>
      </c>
      <c r="W422" s="3">
        <f t="shared" si="94"/>
        <v>0</v>
      </c>
      <c r="X422" s="3">
        <f t="shared" si="89"/>
        <v>0</v>
      </c>
      <c r="Y422" s="3">
        <v>0</v>
      </c>
      <c r="Z422" s="3">
        <f t="shared" si="90"/>
        <v>0</v>
      </c>
      <c r="AA422" s="3">
        <f t="shared" si="91"/>
        <v>0</v>
      </c>
      <c r="AB422" t="b">
        <f t="shared" si="92"/>
        <v>1</v>
      </c>
      <c r="AC422">
        <v>3</v>
      </c>
      <c r="AD422" t="str">
        <f>VLOOKUP(C422,'Feedstock source'!$A$1:$B$8,2,FALSE)</f>
        <v>sludge</v>
      </c>
      <c r="AE422" t="str">
        <f>VLOOKUP($F422,'PAHs abbreviations'!$A$2:$B$17,2,FALSE)</f>
        <v>DB(ah)A</v>
      </c>
    </row>
    <row r="423" spans="1:31">
      <c r="A423" t="s">
        <v>125</v>
      </c>
      <c r="B423" t="s">
        <v>125</v>
      </c>
      <c r="C423" t="s">
        <v>138</v>
      </c>
      <c r="D423">
        <v>600</v>
      </c>
      <c r="E423" s="1" t="s">
        <v>22</v>
      </c>
      <c r="F423" t="s">
        <v>53</v>
      </c>
      <c r="G423" s="1" t="s">
        <v>46</v>
      </c>
      <c r="H423">
        <v>76</v>
      </c>
      <c r="I423" s="3">
        <f t="shared" si="86"/>
        <v>152</v>
      </c>
      <c r="J423" s="3">
        <f t="shared" si="83"/>
        <v>152</v>
      </c>
      <c r="K423" t="str">
        <f t="shared" si="87"/>
        <v>ng/sample</v>
      </c>
      <c r="L423" s="3" t="s">
        <v>28</v>
      </c>
      <c r="M423" s="3" t="s">
        <v>28</v>
      </c>
      <c r="N423" s="3" t="s">
        <v>28</v>
      </c>
      <c r="O423" s="1" t="s">
        <v>172</v>
      </c>
      <c r="P423" s="1" t="s">
        <v>174</v>
      </c>
      <c r="Q423" s="1" t="s">
        <v>175</v>
      </c>
      <c r="R423" t="b">
        <f>IF(COUNTIF(carcinogens!$A$2:$A$35,F423),TRUE,FALSE)</f>
        <v>0</v>
      </c>
      <c r="S423" t="b">
        <f t="shared" si="88"/>
        <v>0</v>
      </c>
      <c r="T423" t="b">
        <f t="shared" si="84"/>
        <v>0</v>
      </c>
      <c r="U423" s="3">
        <f t="shared" si="85"/>
        <v>0</v>
      </c>
      <c r="V423" s="3">
        <f t="shared" si="93"/>
        <v>0</v>
      </c>
      <c r="W423" s="3">
        <f t="shared" si="94"/>
        <v>0</v>
      </c>
      <c r="X423" s="3">
        <f t="shared" si="89"/>
        <v>0</v>
      </c>
      <c r="Y423" s="3">
        <v>0</v>
      </c>
      <c r="Z423" s="3">
        <f t="shared" si="90"/>
        <v>152</v>
      </c>
      <c r="AA423" s="3">
        <f t="shared" si="91"/>
        <v>0.152</v>
      </c>
      <c r="AB423" t="b">
        <f t="shared" si="92"/>
        <v>1</v>
      </c>
      <c r="AC423">
        <v>3</v>
      </c>
      <c r="AD423" t="str">
        <f>VLOOKUP(C423,'Feedstock source'!$A$1:$B$8,2,FALSE)</f>
        <v>sludge</v>
      </c>
      <c r="AE423" t="str">
        <f>VLOOKUP($F423,'PAHs abbreviations'!$A$2:$B$17,2,FALSE)</f>
        <v>Flt</v>
      </c>
    </row>
    <row r="424" spans="1:31">
      <c r="A424" t="s">
        <v>125</v>
      </c>
      <c r="B424" t="s">
        <v>125</v>
      </c>
      <c r="C424" t="s">
        <v>138</v>
      </c>
      <c r="D424">
        <v>600</v>
      </c>
      <c r="E424" s="1" t="s">
        <v>22</v>
      </c>
      <c r="F424" t="s">
        <v>50</v>
      </c>
      <c r="G424" s="1" t="s">
        <v>46</v>
      </c>
      <c r="H424" t="s">
        <v>31</v>
      </c>
      <c r="I424" s="3" t="str">
        <f t="shared" si="86"/>
        <v>&lt; 3</v>
      </c>
      <c r="J424" s="3" t="str">
        <f t="shared" si="83"/>
        <v>&lt; 3</v>
      </c>
      <c r="K424" t="str">
        <f t="shared" si="87"/>
        <v>ng/sample</v>
      </c>
      <c r="L424" s="3" t="s">
        <v>28</v>
      </c>
      <c r="M424" s="3" t="s">
        <v>28</v>
      </c>
      <c r="N424" s="3" t="s">
        <v>28</v>
      </c>
      <c r="O424" s="1" t="s">
        <v>172</v>
      </c>
      <c r="P424" s="1" t="s">
        <v>174</v>
      </c>
      <c r="Q424" s="1" t="s">
        <v>175</v>
      </c>
      <c r="R424" t="b">
        <f>IF(COUNTIF(carcinogens!$A$2:$A$35,F424),TRUE,FALSE)</f>
        <v>0</v>
      </c>
      <c r="S424" t="b">
        <f t="shared" si="88"/>
        <v>1</v>
      </c>
      <c r="T424" t="b">
        <f t="shared" si="84"/>
        <v>1</v>
      </c>
      <c r="U424" s="3">
        <f t="shared" si="85"/>
        <v>0</v>
      </c>
      <c r="V424" s="3">
        <f t="shared" si="93"/>
        <v>0</v>
      </c>
      <c r="W424" s="3">
        <f t="shared" si="94"/>
        <v>0</v>
      </c>
      <c r="X424" s="3">
        <f t="shared" si="89"/>
        <v>0</v>
      </c>
      <c r="Y424" s="3">
        <v>0</v>
      </c>
      <c r="Z424" s="3">
        <f t="shared" si="90"/>
        <v>0</v>
      </c>
      <c r="AA424" s="3">
        <f t="shared" si="91"/>
        <v>0</v>
      </c>
      <c r="AB424" t="b">
        <f t="shared" si="92"/>
        <v>1</v>
      </c>
      <c r="AC424">
        <v>3</v>
      </c>
      <c r="AD424" t="str">
        <f>VLOOKUP(C424,'Feedstock source'!$A$1:$B$8,2,FALSE)</f>
        <v>sludge</v>
      </c>
      <c r="AE424" t="str">
        <f>VLOOKUP($F424,'PAHs abbreviations'!$A$2:$B$17,2,FALSE)</f>
        <v>Flu</v>
      </c>
    </row>
    <row r="425" spans="1:31">
      <c r="A425" t="s">
        <v>125</v>
      </c>
      <c r="B425" t="s">
        <v>125</v>
      </c>
      <c r="C425" t="s">
        <v>138</v>
      </c>
      <c r="D425">
        <v>600</v>
      </c>
      <c r="E425" s="1" t="s">
        <v>22</v>
      </c>
      <c r="F425" t="s">
        <v>60</v>
      </c>
      <c r="G425" s="1" t="s">
        <v>46</v>
      </c>
      <c r="H425">
        <v>1.3</v>
      </c>
      <c r="I425" s="3">
        <f t="shared" si="86"/>
        <v>2.6</v>
      </c>
      <c r="J425" s="3">
        <f t="shared" si="83"/>
        <v>2.6</v>
      </c>
      <c r="K425" t="str">
        <f t="shared" si="87"/>
        <v>ng/sample</v>
      </c>
      <c r="L425" s="3" t="s">
        <v>26</v>
      </c>
      <c r="M425" s="3" t="s">
        <v>26</v>
      </c>
      <c r="N425" s="3" t="s">
        <v>26</v>
      </c>
      <c r="O425" s="1" t="s">
        <v>172</v>
      </c>
      <c r="P425" s="1" t="s">
        <v>174</v>
      </c>
      <c r="Q425" s="1" t="s">
        <v>175</v>
      </c>
      <c r="R425" t="b">
        <f>IF(COUNTIF(carcinogens!$A$2:$A$35,F425),TRUE,FALSE)</f>
        <v>1</v>
      </c>
      <c r="S425" t="b">
        <f t="shared" si="88"/>
        <v>0</v>
      </c>
      <c r="T425" t="b">
        <f t="shared" si="84"/>
        <v>0</v>
      </c>
      <c r="U425" s="3">
        <f t="shared" si="85"/>
        <v>0</v>
      </c>
      <c r="V425" s="3">
        <f t="shared" si="93"/>
        <v>0</v>
      </c>
      <c r="W425" s="3">
        <f t="shared" si="94"/>
        <v>0</v>
      </c>
      <c r="X425" s="3">
        <f t="shared" si="89"/>
        <v>0</v>
      </c>
      <c r="Y425" s="3">
        <v>0</v>
      </c>
      <c r="Z425" s="3">
        <f t="shared" si="90"/>
        <v>2.6</v>
      </c>
      <c r="AA425" s="3">
        <f t="shared" si="91"/>
        <v>2.5999999999999999E-3</v>
      </c>
      <c r="AB425" t="b">
        <f t="shared" si="92"/>
        <v>1</v>
      </c>
      <c r="AC425">
        <v>3</v>
      </c>
      <c r="AD425" t="str">
        <f>VLOOKUP(C425,'Feedstock source'!$A$1:$B$8,2,FALSE)</f>
        <v>sludge</v>
      </c>
      <c r="AE425" t="str">
        <f>VLOOKUP($F425,'PAHs abbreviations'!$A$2:$B$17,2,FALSE)</f>
        <v>IP</v>
      </c>
    </row>
    <row r="426" spans="1:31">
      <c r="A426" t="s">
        <v>125</v>
      </c>
      <c r="B426" t="s">
        <v>125</v>
      </c>
      <c r="C426" t="s">
        <v>138</v>
      </c>
      <c r="D426">
        <v>600</v>
      </c>
      <c r="E426" s="1" t="s">
        <v>22</v>
      </c>
      <c r="F426" t="s">
        <v>47</v>
      </c>
      <c r="G426" s="1" t="s">
        <v>46</v>
      </c>
      <c r="H426" t="s">
        <v>34</v>
      </c>
      <c r="I426" s="3" t="str">
        <f t="shared" si="86"/>
        <v>&lt; 7</v>
      </c>
      <c r="J426" s="3" t="str">
        <f t="shared" ref="J426:J489" si="95">I426</f>
        <v>&lt; 7</v>
      </c>
      <c r="K426" t="str">
        <f t="shared" si="87"/>
        <v>ng/sample</v>
      </c>
      <c r="L426" s="3">
        <v>2.5</v>
      </c>
      <c r="M426" s="3">
        <v>7.3</v>
      </c>
      <c r="N426" s="3">
        <v>6</v>
      </c>
      <c r="O426" s="1" t="s">
        <v>172</v>
      </c>
      <c r="P426" s="1" t="s">
        <v>174</v>
      </c>
      <c r="Q426" s="1" t="s">
        <v>175</v>
      </c>
      <c r="R426" t="b">
        <f>IF(COUNTIF(carcinogens!$A$2:$A$35,F426),TRUE,FALSE)</f>
        <v>0</v>
      </c>
      <c r="S426" t="b">
        <f t="shared" si="88"/>
        <v>1</v>
      </c>
      <c r="T426" t="b">
        <f t="shared" ref="T426:T489" si="96">IF(ISNUMBER(I426),FALSE,TRUE)</f>
        <v>1</v>
      </c>
      <c r="U426" s="3">
        <f t="shared" si="85"/>
        <v>2.5</v>
      </c>
      <c r="V426" s="3">
        <f t="shared" si="93"/>
        <v>7.3</v>
      </c>
      <c r="W426" s="3">
        <f t="shared" si="94"/>
        <v>6</v>
      </c>
      <c r="X426" s="3">
        <f t="shared" si="89"/>
        <v>5.2666666666666666</v>
      </c>
      <c r="Y426" s="3">
        <v>0</v>
      </c>
      <c r="Z426" s="3">
        <f t="shared" si="90"/>
        <v>0</v>
      </c>
      <c r="AA426" s="3">
        <f t="shared" si="91"/>
        <v>0</v>
      </c>
      <c r="AB426" t="b">
        <f t="shared" si="92"/>
        <v>0</v>
      </c>
      <c r="AC426">
        <v>3</v>
      </c>
      <c r="AD426" t="str">
        <f>VLOOKUP(C426,'Feedstock source'!$A$1:$B$8,2,FALSE)</f>
        <v>sludge</v>
      </c>
      <c r="AE426" t="str">
        <f>VLOOKUP($F426,'PAHs abbreviations'!$A$2:$B$17,2,FALSE)</f>
        <v>Nap</v>
      </c>
    </row>
    <row r="427" spans="1:31">
      <c r="A427" t="s">
        <v>125</v>
      </c>
      <c r="B427" t="s">
        <v>125</v>
      </c>
      <c r="C427" t="s">
        <v>138</v>
      </c>
      <c r="D427">
        <v>600</v>
      </c>
      <c r="E427" s="1" t="s">
        <v>22</v>
      </c>
      <c r="F427" t="s">
        <v>51</v>
      </c>
      <c r="G427" s="1" t="s">
        <v>46</v>
      </c>
      <c r="H427" t="s">
        <v>29</v>
      </c>
      <c r="I427" s="3" t="str">
        <f t="shared" si="86"/>
        <v>&lt; 6</v>
      </c>
      <c r="J427" s="3" t="str">
        <f t="shared" si="95"/>
        <v>&lt; 6</v>
      </c>
      <c r="K427" t="str">
        <f t="shared" si="87"/>
        <v>ng/sample</v>
      </c>
      <c r="L427" s="3" t="s">
        <v>29</v>
      </c>
      <c r="M427" s="3" t="s">
        <v>30</v>
      </c>
      <c r="N427" s="3" t="s">
        <v>30</v>
      </c>
      <c r="O427" s="1" t="s">
        <v>172</v>
      </c>
      <c r="P427" s="1" t="s">
        <v>174</v>
      </c>
      <c r="Q427" s="1" t="s">
        <v>175</v>
      </c>
      <c r="R427" t="b">
        <f>IF(COUNTIF(carcinogens!$A$2:$A$35,F427),TRUE,FALSE)</f>
        <v>0</v>
      </c>
      <c r="S427" t="b">
        <f t="shared" si="88"/>
        <v>1</v>
      </c>
      <c r="T427" t="b">
        <f t="shared" si="96"/>
        <v>1</v>
      </c>
      <c r="U427" s="3">
        <f t="shared" si="85"/>
        <v>0</v>
      </c>
      <c r="V427" s="3">
        <f t="shared" si="93"/>
        <v>0</v>
      </c>
      <c r="W427" s="3">
        <f t="shared" si="94"/>
        <v>0</v>
      </c>
      <c r="X427" s="3">
        <f t="shared" si="89"/>
        <v>0</v>
      </c>
      <c r="Y427" s="3">
        <v>0</v>
      </c>
      <c r="Z427" s="3">
        <f t="shared" si="90"/>
        <v>0</v>
      </c>
      <c r="AA427" s="3">
        <f t="shared" si="91"/>
        <v>0</v>
      </c>
      <c r="AB427" t="b">
        <f t="shared" si="92"/>
        <v>1</v>
      </c>
      <c r="AC427">
        <v>3</v>
      </c>
      <c r="AD427" t="str">
        <f>VLOOKUP(C427,'Feedstock source'!$A$1:$B$8,2,FALSE)</f>
        <v>sludge</v>
      </c>
      <c r="AE427" t="str">
        <f>VLOOKUP($F427,'PAHs abbreviations'!$A$2:$B$17,2,FALSE)</f>
        <v>Phen</v>
      </c>
    </row>
    <row r="428" spans="1:31">
      <c r="A428" t="s">
        <v>125</v>
      </c>
      <c r="B428" t="s">
        <v>125</v>
      </c>
      <c r="C428" t="s">
        <v>138</v>
      </c>
      <c r="D428">
        <v>600</v>
      </c>
      <c r="E428" s="1" t="s">
        <v>22</v>
      </c>
      <c r="F428" t="s">
        <v>54</v>
      </c>
      <c r="G428" s="1" t="s">
        <v>46</v>
      </c>
      <c r="H428">
        <v>73</v>
      </c>
      <c r="I428" s="3">
        <f t="shared" si="86"/>
        <v>146</v>
      </c>
      <c r="J428" s="3">
        <f t="shared" si="95"/>
        <v>146</v>
      </c>
      <c r="K428" t="str">
        <f t="shared" si="87"/>
        <v>ng/sample</v>
      </c>
      <c r="L428" s="3" t="s">
        <v>28</v>
      </c>
      <c r="M428" s="3" t="s">
        <v>28</v>
      </c>
      <c r="N428" s="3" t="s">
        <v>28</v>
      </c>
      <c r="O428" s="1" t="s">
        <v>172</v>
      </c>
      <c r="P428" s="1" t="s">
        <v>174</v>
      </c>
      <c r="Q428" s="1" t="s">
        <v>175</v>
      </c>
      <c r="R428" t="b">
        <f>IF(COUNTIF(carcinogens!$A$2:$A$35,F428),TRUE,FALSE)</f>
        <v>0</v>
      </c>
      <c r="S428" t="b">
        <f t="shared" si="88"/>
        <v>0</v>
      </c>
      <c r="T428" t="b">
        <f t="shared" si="96"/>
        <v>0</v>
      </c>
      <c r="U428" s="3">
        <f t="shared" si="85"/>
        <v>0</v>
      </c>
      <c r="V428" s="3">
        <f t="shared" si="93"/>
        <v>0</v>
      </c>
      <c r="W428" s="3">
        <f t="shared" si="94"/>
        <v>0</v>
      </c>
      <c r="X428" s="3">
        <f t="shared" si="89"/>
        <v>0</v>
      </c>
      <c r="Y428" s="3">
        <v>0</v>
      </c>
      <c r="Z428" s="3">
        <f t="shared" si="90"/>
        <v>146</v>
      </c>
      <c r="AA428" s="3">
        <f t="shared" si="91"/>
        <v>0.14599999999999999</v>
      </c>
      <c r="AB428" t="b">
        <f t="shared" si="92"/>
        <v>1</v>
      </c>
      <c r="AC428">
        <v>3</v>
      </c>
      <c r="AD428" t="str">
        <f>VLOOKUP(C428,'Feedstock source'!$A$1:$B$8,2,FALSE)</f>
        <v>sludge</v>
      </c>
      <c r="AE428" t="str">
        <f>VLOOKUP($F428,'PAHs abbreviations'!$A$2:$B$17,2,FALSE)</f>
        <v>Pyr</v>
      </c>
    </row>
    <row r="429" spans="1:31">
      <c r="A429" t="s">
        <v>273</v>
      </c>
      <c r="B429" t="s">
        <v>273</v>
      </c>
      <c r="C429" t="s">
        <v>138</v>
      </c>
      <c r="D429">
        <v>760</v>
      </c>
      <c r="E429" s="1" t="s">
        <v>22</v>
      </c>
      <c r="F429" t="s">
        <v>49</v>
      </c>
      <c r="G429" s="1" t="s">
        <v>46</v>
      </c>
      <c r="H429">
        <v>3.1</v>
      </c>
      <c r="I429" s="3">
        <f t="shared" si="86"/>
        <v>6.2</v>
      </c>
      <c r="J429" s="3">
        <f t="shared" si="95"/>
        <v>6.2</v>
      </c>
      <c r="K429" t="str">
        <f t="shared" si="87"/>
        <v>ng/sample</v>
      </c>
      <c r="L429" s="3" t="s">
        <v>28</v>
      </c>
      <c r="M429" s="3" t="s">
        <v>28</v>
      </c>
      <c r="N429" s="3" t="s">
        <v>28</v>
      </c>
      <c r="O429" s="1" t="s">
        <v>172</v>
      </c>
      <c r="P429" s="1" t="s">
        <v>174</v>
      </c>
      <c r="Q429" s="1" t="s">
        <v>175</v>
      </c>
      <c r="R429" t="b">
        <f>IF(COUNTIF(carcinogens!$A$2:$A$35,F429),TRUE,FALSE)</f>
        <v>0</v>
      </c>
      <c r="S429" t="b">
        <f t="shared" si="88"/>
        <v>0</v>
      </c>
      <c r="T429" t="b">
        <f t="shared" si="96"/>
        <v>0</v>
      </c>
      <c r="U429" s="3">
        <f t="shared" si="85"/>
        <v>0</v>
      </c>
      <c r="V429" s="3">
        <f t="shared" si="93"/>
        <v>0</v>
      </c>
      <c r="W429" s="3">
        <f t="shared" si="94"/>
        <v>0</v>
      </c>
      <c r="X429" s="3">
        <f t="shared" si="89"/>
        <v>0</v>
      </c>
      <c r="Y429" s="3">
        <v>0</v>
      </c>
      <c r="Z429" s="3">
        <f t="shared" si="90"/>
        <v>6.2</v>
      </c>
      <c r="AA429" s="3">
        <f t="shared" si="91"/>
        <v>6.1999999999999998E-3</v>
      </c>
      <c r="AB429" t="b">
        <f t="shared" si="92"/>
        <v>1</v>
      </c>
      <c r="AC429">
        <v>3</v>
      </c>
      <c r="AD429" t="str">
        <f>VLOOKUP(C429,'Feedstock source'!$A$1:$B$8,2,FALSE)</f>
        <v>sludge</v>
      </c>
      <c r="AE429" t="str">
        <f>VLOOKUP($F429,'PAHs abbreviations'!$A$2:$B$17,2,FALSE)</f>
        <v>Ace</v>
      </c>
    </row>
    <row r="430" spans="1:31">
      <c r="A430" t="s">
        <v>273</v>
      </c>
      <c r="B430" t="s">
        <v>273</v>
      </c>
      <c r="C430" t="s">
        <v>138</v>
      </c>
      <c r="D430">
        <v>760</v>
      </c>
      <c r="E430" s="1" t="s">
        <v>22</v>
      </c>
      <c r="F430" t="s">
        <v>48</v>
      </c>
      <c r="G430" s="1" t="s">
        <v>46</v>
      </c>
      <c r="H430">
        <v>7.1</v>
      </c>
      <c r="I430" s="3">
        <f t="shared" si="86"/>
        <v>14.2</v>
      </c>
      <c r="J430" s="3">
        <f t="shared" si="95"/>
        <v>14.2</v>
      </c>
      <c r="K430" t="str">
        <f t="shared" si="87"/>
        <v>ng/sample</v>
      </c>
      <c r="L430" s="3" t="s">
        <v>28</v>
      </c>
      <c r="M430" s="3" t="s">
        <v>28</v>
      </c>
      <c r="N430" s="3" t="s">
        <v>28</v>
      </c>
      <c r="O430" s="1" t="s">
        <v>172</v>
      </c>
      <c r="P430" s="1" t="s">
        <v>174</v>
      </c>
      <c r="Q430" s="1" t="s">
        <v>175</v>
      </c>
      <c r="R430" t="b">
        <f>IF(COUNTIF(carcinogens!$A$2:$A$35,F430),TRUE,FALSE)</f>
        <v>0</v>
      </c>
      <c r="S430" t="b">
        <f t="shared" si="88"/>
        <v>0</v>
      </c>
      <c r="T430" t="b">
        <f t="shared" si="96"/>
        <v>0</v>
      </c>
      <c r="U430" s="3">
        <f t="shared" si="85"/>
        <v>0</v>
      </c>
      <c r="V430" s="3">
        <f t="shared" si="93"/>
        <v>0</v>
      </c>
      <c r="W430" s="3">
        <f t="shared" si="94"/>
        <v>0</v>
      </c>
      <c r="X430" s="3">
        <f t="shared" si="89"/>
        <v>0</v>
      </c>
      <c r="Y430" s="3">
        <v>0</v>
      </c>
      <c r="Z430" s="3">
        <f t="shared" si="90"/>
        <v>14.2</v>
      </c>
      <c r="AA430" s="3">
        <f t="shared" si="91"/>
        <v>1.4199999999999999E-2</v>
      </c>
      <c r="AB430" t="b">
        <f t="shared" si="92"/>
        <v>1</v>
      </c>
      <c r="AC430">
        <v>3</v>
      </c>
      <c r="AD430" t="str">
        <f>VLOOKUP(C430,'Feedstock source'!$A$1:$B$8,2,FALSE)</f>
        <v>sludge</v>
      </c>
      <c r="AE430" t="str">
        <f>VLOOKUP($F430,'PAHs abbreviations'!$A$2:$B$17,2,FALSE)</f>
        <v>Acy</v>
      </c>
    </row>
    <row r="431" spans="1:31">
      <c r="A431" t="s">
        <v>273</v>
      </c>
      <c r="B431" t="s">
        <v>273</v>
      </c>
      <c r="C431" t="s">
        <v>138</v>
      </c>
      <c r="D431">
        <v>760</v>
      </c>
      <c r="E431" s="1" t="s">
        <v>22</v>
      </c>
      <c r="F431" t="s">
        <v>52</v>
      </c>
      <c r="G431" s="1" t="s">
        <v>46</v>
      </c>
      <c r="H431" t="s">
        <v>26</v>
      </c>
      <c r="I431" s="3" t="str">
        <f t="shared" si="86"/>
        <v>&lt; 1</v>
      </c>
      <c r="J431" s="3" t="str">
        <f t="shared" si="95"/>
        <v>&lt; 1</v>
      </c>
      <c r="K431" t="str">
        <f t="shared" si="87"/>
        <v>ng/sample</v>
      </c>
      <c r="L431" s="3" t="s">
        <v>26</v>
      </c>
      <c r="M431" s="3" t="s">
        <v>26</v>
      </c>
      <c r="N431" s="3" t="s">
        <v>26</v>
      </c>
      <c r="O431" s="1" t="s">
        <v>172</v>
      </c>
      <c r="P431" s="1" t="s">
        <v>174</v>
      </c>
      <c r="Q431" s="1" t="s">
        <v>175</v>
      </c>
      <c r="R431" t="b">
        <f>IF(COUNTIF(carcinogens!$A$2:$A$35,F431),TRUE,FALSE)</f>
        <v>0</v>
      </c>
      <c r="S431" t="b">
        <f t="shared" si="88"/>
        <v>1</v>
      </c>
      <c r="T431" t="b">
        <f t="shared" si="96"/>
        <v>1</v>
      </c>
      <c r="U431" s="3">
        <f t="shared" si="85"/>
        <v>0</v>
      </c>
      <c r="V431" s="3">
        <f t="shared" si="93"/>
        <v>0</v>
      </c>
      <c r="W431" s="3">
        <f t="shared" si="94"/>
        <v>0</v>
      </c>
      <c r="X431" s="3">
        <f t="shared" si="89"/>
        <v>0</v>
      </c>
      <c r="Y431" s="3">
        <v>0</v>
      </c>
      <c r="Z431" s="3">
        <f t="shared" si="90"/>
        <v>0</v>
      </c>
      <c r="AA431" s="3">
        <f t="shared" si="91"/>
        <v>0</v>
      </c>
      <c r="AB431" t="b">
        <f t="shared" si="92"/>
        <v>1</v>
      </c>
      <c r="AC431">
        <v>3</v>
      </c>
      <c r="AD431" t="str">
        <f>VLOOKUP(C431,'Feedstock source'!$A$1:$B$8,2,FALSE)</f>
        <v>sludge</v>
      </c>
      <c r="AE431" t="str">
        <f>VLOOKUP($F431,'PAHs abbreviations'!$A$2:$B$17,2,FALSE)</f>
        <v>Ant</v>
      </c>
    </row>
    <row r="432" spans="1:31">
      <c r="A432" t="s">
        <v>273</v>
      </c>
      <c r="B432" t="s">
        <v>273</v>
      </c>
      <c r="C432" t="s">
        <v>138</v>
      </c>
      <c r="D432">
        <v>760</v>
      </c>
      <c r="E432" s="1" t="s">
        <v>22</v>
      </c>
      <c r="F432" t="s">
        <v>55</v>
      </c>
      <c r="G432" s="1" t="s">
        <v>46</v>
      </c>
      <c r="H432">
        <v>65</v>
      </c>
      <c r="I432" s="3">
        <f t="shared" si="86"/>
        <v>130</v>
      </c>
      <c r="J432" s="3">
        <f t="shared" si="95"/>
        <v>130</v>
      </c>
      <c r="K432" t="str">
        <f t="shared" si="87"/>
        <v>ng/sample</v>
      </c>
      <c r="L432" s="3" t="s">
        <v>26</v>
      </c>
      <c r="M432" s="3" t="s">
        <v>26</v>
      </c>
      <c r="N432" s="3" t="s">
        <v>26</v>
      </c>
      <c r="O432" s="1" t="s">
        <v>172</v>
      </c>
      <c r="P432" s="1" t="s">
        <v>174</v>
      </c>
      <c r="Q432" s="1" t="s">
        <v>175</v>
      </c>
      <c r="R432" t="b">
        <f>IF(COUNTIF(carcinogens!$A$2:$A$35,F432),TRUE,FALSE)</f>
        <v>1</v>
      </c>
      <c r="S432" t="b">
        <f t="shared" si="88"/>
        <v>0</v>
      </c>
      <c r="T432" t="b">
        <f t="shared" si="96"/>
        <v>0</v>
      </c>
      <c r="U432" s="3">
        <f t="shared" si="85"/>
        <v>0</v>
      </c>
      <c r="V432" s="3">
        <f t="shared" si="93"/>
        <v>0</v>
      </c>
      <c r="W432" s="3">
        <f t="shared" si="94"/>
        <v>0</v>
      </c>
      <c r="X432" s="3">
        <f t="shared" si="89"/>
        <v>0</v>
      </c>
      <c r="Y432" s="3">
        <v>0</v>
      </c>
      <c r="Z432" s="3">
        <f t="shared" si="90"/>
        <v>130</v>
      </c>
      <c r="AA432" s="3">
        <f t="shared" si="91"/>
        <v>0.13</v>
      </c>
      <c r="AB432" t="b">
        <f t="shared" si="92"/>
        <v>1</v>
      </c>
      <c r="AC432">
        <v>3</v>
      </c>
      <c r="AD432" t="str">
        <f>VLOOKUP(C432,'Feedstock source'!$A$1:$B$8,2,FALSE)</f>
        <v>sludge</v>
      </c>
      <c r="AE432" t="str">
        <f>VLOOKUP($F432,'PAHs abbreviations'!$A$2:$B$17,2,FALSE)</f>
        <v>B(a)A</v>
      </c>
    </row>
    <row r="433" spans="1:31">
      <c r="A433" t="s">
        <v>273</v>
      </c>
      <c r="B433" t="s">
        <v>273</v>
      </c>
      <c r="C433" t="s">
        <v>138</v>
      </c>
      <c r="D433">
        <v>760</v>
      </c>
      <c r="E433" s="1" t="s">
        <v>22</v>
      </c>
      <c r="F433" t="s">
        <v>59</v>
      </c>
      <c r="G433" s="1" t="s">
        <v>46</v>
      </c>
      <c r="H433" t="s">
        <v>26</v>
      </c>
      <c r="I433" s="3" t="str">
        <f t="shared" si="86"/>
        <v>&lt; 1</v>
      </c>
      <c r="J433" s="3" t="str">
        <f t="shared" si="95"/>
        <v>&lt; 1</v>
      </c>
      <c r="K433" t="str">
        <f t="shared" si="87"/>
        <v>ng/sample</v>
      </c>
      <c r="L433" s="3" t="s">
        <v>26</v>
      </c>
      <c r="M433" s="3" t="s">
        <v>26</v>
      </c>
      <c r="N433" s="3" t="s">
        <v>26</v>
      </c>
      <c r="O433" s="1" t="s">
        <v>172</v>
      </c>
      <c r="P433" s="1" t="s">
        <v>174</v>
      </c>
      <c r="Q433" s="1" t="s">
        <v>175</v>
      </c>
      <c r="R433" t="b">
        <f>IF(COUNTIF(carcinogens!$A$2:$A$35,F433),TRUE,FALSE)</f>
        <v>1</v>
      </c>
      <c r="S433" t="b">
        <f t="shared" si="88"/>
        <v>1</v>
      </c>
      <c r="T433" t="b">
        <f t="shared" si="96"/>
        <v>1</v>
      </c>
      <c r="U433" s="3">
        <f t="shared" si="85"/>
        <v>0</v>
      </c>
      <c r="V433" s="3">
        <f t="shared" si="93"/>
        <v>0</v>
      </c>
      <c r="W433" s="3">
        <f t="shared" si="94"/>
        <v>0</v>
      </c>
      <c r="X433" s="3">
        <f t="shared" si="89"/>
        <v>0</v>
      </c>
      <c r="Y433" s="3">
        <v>0</v>
      </c>
      <c r="Z433" s="3">
        <f t="shared" si="90"/>
        <v>0</v>
      </c>
      <c r="AA433" s="3">
        <f t="shared" si="91"/>
        <v>0</v>
      </c>
      <c r="AB433" t="b">
        <f t="shared" si="92"/>
        <v>1</v>
      </c>
      <c r="AC433">
        <v>3</v>
      </c>
      <c r="AD433" t="str">
        <f>VLOOKUP(C433,'Feedstock source'!$A$1:$B$8,2,FALSE)</f>
        <v>sludge</v>
      </c>
      <c r="AE433" t="str">
        <f>VLOOKUP($F433,'PAHs abbreviations'!$A$2:$B$17,2,FALSE)</f>
        <v>B(a)P</v>
      </c>
    </row>
    <row r="434" spans="1:31">
      <c r="A434" t="s">
        <v>273</v>
      </c>
      <c r="B434" t="s">
        <v>273</v>
      </c>
      <c r="C434" t="s">
        <v>138</v>
      </c>
      <c r="D434">
        <v>760</v>
      </c>
      <c r="E434" s="1" t="s">
        <v>22</v>
      </c>
      <c r="F434" t="s">
        <v>57</v>
      </c>
      <c r="G434" s="1" t="s">
        <v>46</v>
      </c>
      <c r="H434">
        <v>72</v>
      </c>
      <c r="I434" s="3">
        <f t="shared" si="86"/>
        <v>144</v>
      </c>
      <c r="J434" s="3">
        <f t="shared" si="95"/>
        <v>144</v>
      </c>
      <c r="K434" t="str">
        <f t="shared" si="87"/>
        <v>ng/sample</v>
      </c>
      <c r="L434" s="3" t="s">
        <v>26</v>
      </c>
      <c r="M434" s="3" t="s">
        <v>26</v>
      </c>
      <c r="N434" s="3" t="s">
        <v>26</v>
      </c>
      <c r="O434" s="1" t="s">
        <v>172</v>
      </c>
      <c r="P434" s="1" t="s">
        <v>174</v>
      </c>
      <c r="Q434" s="1" t="s">
        <v>175</v>
      </c>
      <c r="R434" t="b">
        <f>IF(COUNTIF(carcinogens!$A$2:$A$35,F434),TRUE,FALSE)</f>
        <v>1</v>
      </c>
      <c r="S434" t="b">
        <f t="shared" si="88"/>
        <v>0</v>
      </c>
      <c r="T434" t="b">
        <f t="shared" si="96"/>
        <v>0</v>
      </c>
      <c r="U434" s="3">
        <f t="shared" ref="U434:U497" si="97">IF(ISNUMBER(L434),L434,0)</f>
        <v>0</v>
      </c>
      <c r="V434" s="3">
        <f t="shared" si="93"/>
        <v>0</v>
      </c>
      <c r="W434" s="3">
        <f t="shared" si="94"/>
        <v>0</v>
      </c>
      <c r="X434" s="3">
        <f t="shared" si="89"/>
        <v>0</v>
      </c>
      <c r="Y434" s="3">
        <v>0</v>
      </c>
      <c r="Z434" s="3">
        <f t="shared" si="90"/>
        <v>144</v>
      </c>
      <c r="AA434" s="3">
        <f t="shared" si="91"/>
        <v>0.14399999999999999</v>
      </c>
      <c r="AB434" t="b">
        <f t="shared" si="92"/>
        <v>1</v>
      </c>
      <c r="AC434">
        <v>3</v>
      </c>
      <c r="AD434" t="str">
        <f>VLOOKUP(C434,'Feedstock source'!$A$1:$B$8,2,FALSE)</f>
        <v>sludge</v>
      </c>
      <c r="AE434" t="str">
        <f>VLOOKUP($F434,'PAHs abbreviations'!$A$2:$B$17,2,FALSE)</f>
        <v>B(b)F</v>
      </c>
    </row>
    <row r="435" spans="1:31">
      <c r="A435" t="s">
        <v>273</v>
      </c>
      <c r="B435" t="s">
        <v>273</v>
      </c>
      <c r="C435" t="s">
        <v>138</v>
      </c>
      <c r="D435">
        <v>760</v>
      </c>
      <c r="E435" s="1" t="s">
        <v>22</v>
      </c>
      <c r="F435" t="s">
        <v>61</v>
      </c>
      <c r="G435" s="1" t="s">
        <v>46</v>
      </c>
      <c r="H435">
        <v>1.4</v>
      </c>
      <c r="I435" s="3">
        <f t="shared" si="86"/>
        <v>2.8</v>
      </c>
      <c r="J435" s="3">
        <f t="shared" si="95"/>
        <v>2.8</v>
      </c>
      <c r="K435" t="str">
        <f t="shared" si="87"/>
        <v>ng/sample</v>
      </c>
      <c r="L435" s="3" t="s">
        <v>26</v>
      </c>
      <c r="M435" s="3" t="s">
        <v>26</v>
      </c>
      <c r="N435" s="3" t="s">
        <v>26</v>
      </c>
      <c r="O435" s="1" t="s">
        <v>172</v>
      </c>
      <c r="P435" s="1" t="s">
        <v>174</v>
      </c>
      <c r="Q435" s="1" t="s">
        <v>175</v>
      </c>
      <c r="R435" t="b">
        <f>IF(COUNTIF(carcinogens!$A$2:$A$35,F435),TRUE,FALSE)</f>
        <v>1</v>
      </c>
      <c r="S435" t="b">
        <f t="shared" si="88"/>
        <v>0</v>
      </c>
      <c r="T435" t="b">
        <f t="shared" si="96"/>
        <v>0</v>
      </c>
      <c r="U435" s="3">
        <f t="shared" si="97"/>
        <v>0</v>
      </c>
      <c r="V435" s="3">
        <f t="shared" si="93"/>
        <v>0</v>
      </c>
      <c r="W435" s="3">
        <f t="shared" si="94"/>
        <v>0</v>
      </c>
      <c r="X435" s="3">
        <f t="shared" si="89"/>
        <v>0</v>
      </c>
      <c r="Y435" s="3">
        <v>0</v>
      </c>
      <c r="Z435" s="3">
        <f t="shared" si="90"/>
        <v>2.8</v>
      </c>
      <c r="AA435" s="3">
        <f t="shared" si="91"/>
        <v>2.8E-3</v>
      </c>
      <c r="AB435" t="b">
        <f t="shared" si="92"/>
        <v>1</v>
      </c>
      <c r="AC435">
        <v>3</v>
      </c>
      <c r="AD435" t="str">
        <f>VLOOKUP(C435,'Feedstock source'!$A$1:$B$8,2,FALSE)</f>
        <v>sludge</v>
      </c>
      <c r="AE435" t="str">
        <f>VLOOKUP($F435,'PAHs abbreviations'!$A$2:$B$17,2,FALSE)</f>
        <v>B(ghi)P</v>
      </c>
    </row>
    <row r="436" spans="1:31">
      <c r="A436" t="s">
        <v>273</v>
      </c>
      <c r="B436" t="s">
        <v>273</v>
      </c>
      <c r="C436" t="s">
        <v>138</v>
      </c>
      <c r="D436">
        <v>760</v>
      </c>
      <c r="E436" s="1" t="s">
        <v>22</v>
      </c>
      <c r="F436" t="s">
        <v>58</v>
      </c>
      <c r="G436" s="1" t="s">
        <v>46</v>
      </c>
      <c r="H436">
        <v>9</v>
      </c>
      <c r="I436" s="3">
        <f t="shared" si="86"/>
        <v>18</v>
      </c>
      <c r="J436" s="3">
        <f t="shared" si="95"/>
        <v>18</v>
      </c>
      <c r="K436" t="str">
        <f t="shared" si="87"/>
        <v>ng/sample</v>
      </c>
      <c r="L436" s="3" t="s">
        <v>26</v>
      </c>
      <c r="M436" s="3" t="s">
        <v>26</v>
      </c>
      <c r="N436" s="3" t="s">
        <v>26</v>
      </c>
      <c r="O436" s="1" t="s">
        <v>172</v>
      </c>
      <c r="P436" s="1" t="s">
        <v>174</v>
      </c>
      <c r="Q436" s="1" t="s">
        <v>175</v>
      </c>
      <c r="R436" t="b">
        <f>IF(COUNTIF(carcinogens!$A$2:$A$35,F436),TRUE,FALSE)</f>
        <v>1</v>
      </c>
      <c r="S436" t="b">
        <f t="shared" si="88"/>
        <v>0</v>
      </c>
      <c r="T436" t="b">
        <f t="shared" si="96"/>
        <v>0</v>
      </c>
      <c r="U436" s="3">
        <f t="shared" si="97"/>
        <v>0</v>
      </c>
      <c r="V436" s="3">
        <f t="shared" si="93"/>
        <v>0</v>
      </c>
      <c r="W436" s="3">
        <f t="shared" si="94"/>
        <v>0</v>
      </c>
      <c r="X436" s="3">
        <f t="shared" si="89"/>
        <v>0</v>
      </c>
      <c r="Y436" s="3">
        <v>0</v>
      </c>
      <c r="Z436" s="3">
        <f t="shared" si="90"/>
        <v>18</v>
      </c>
      <c r="AA436" s="3">
        <f t="shared" si="91"/>
        <v>1.7999999999999999E-2</v>
      </c>
      <c r="AB436" t="b">
        <f t="shared" si="92"/>
        <v>1</v>
      </c>
      <c r="AC436">
        <v>3</v>
      </c>
      <c r="AD436" t="str">
        <f>VLOOKUP(C436,'Feedstock source'!$A$1:$B$8,2,FALSE)</f>
        <v>sludge</v>
      </c>
      <c r="AE436" t="str">
        <f>VLOOKUP($F436,'PAHs abbreviations'!$A$2:$B$17,2,FALSE)</f>
        <v>B(k)F</v>
      </c>
    </row>
    <row r="437" spans="1:31">
      <c r="A437" t="s">
        <v>273</v>
      </c>
      <c r="B437" t="s">
        <v>273</v>
      </c>
      <c r="C437" t="s">
        <v>138</v>
      </c>
      <c r="D437">
        <v>760</v>
      </c>
      <c r="E437" s="1" t="s">
        <v>22</v>
      </c>
      <c r="F437" t="s">
        <v>56</v>
      </c>
      <c r="G437" s="1" t="s">
        <v>46</v>
      </c>
      <c r="H437">
        <v>179</v>
      </c>
      <c r="I437" s="3">
        <f t="shared" si="86"/>
        <v>358</v>
      </c>
      <c r="J437" s="3">
        <f t="shared" si="95"/>
        <v>358</v>
      </c>
      <c r="K437" t="str">
        <f t="shared" si="87"/>
        <v>ng/sample</v>
      </c>
      <c r="L437" s="3" t="s">
        <v>26</v>
      </c>
      <c r="M437" s="3" t="s">
        <v>26</v>
      </c>
      <c r="N437" s="3" t="s">
        <v>26</v>
      </c>
      <c r="O437" s="1" t="s">
        <v>172</v>
      </c>
      <c r="P437" s="1" t="s">
        <v>174</v>
      </c>
      <c r="Q437" s="1" t="s">
        <v>175</v>
      </c>
      <c r="R437" t="b">
        <f>IF(COUNTIF(carcinogens!$A$2:$A$35,F437),TRUE,FALSE)</f>
        <v>1</v>
      </c>
      <c r="S437" t="b">
        <f t="shared" si="88"/>
        <v>0</v>
      </c>
      <c r="T437" t="b">
        <f t="shared" si="96"/>
        <v>0</v>
      </c>
      <c r="U437" s="3">
        <f t="shared" si="97"/>
        <v>0</v>
      </c>
      <c r="V437" s="3">
        <f t="shared" si="93"/>
        <v>0</v>
      </c>
      <c r="W437" s="3">
        <f t="shared" si="94"/>
        <v>0</v>
      </c>
      <c r="X437" s="3">
        <f t="shared" si="89"/>
        <v>0</v>
      </c>
      <c r="Y437" s="3">
        <v>0</v>
      </c>
      <c r="Z437" s="3">
        <f t="shared" si="90"/>
        <v>358</v>
      </c>
      <c r="AA437" s="3">
        <f t="shared" si="91"/>
        <v>0.35799999999999998</v>
      </c>
      <c r="AB437" t="b">
        <f t="shared" si="92"/>
        <v>1</v>
      </c>
      <c r="AC437">
        <v>3</v>
      </c>
      <c r="AD437" t="str">
        <f>VLOOKUP(C437,'Feedstock source'!$A$1:$B$8,2,FALSE)</f>
        <v>sludge</v>
      </c>
      <c r="AE437" t="str">
        <f>VLOOKUP($F437,'PAHs abbreviations'!$A$2:$B$17,2,FALSE)</f>
        <v>Cry</v>
      </c>
    </row>
    <row r="438" spans="1:31">
      <c r="A438" t="s">
        <v>273</v>
      </c>
      <c r="B438" t="s">
        <v>273</v>
      </c>
      <c r="C438" t="s">
        <v>138</v>
      </c>
      <c r="D438">
        <v>760</v>
      </c>
      <c r="E438" s="1" t="s">
        <v>22</v>
      </c>
      <c r="F438" t="s">
        <v>62</v>
      </c>
      <c r="G438" s="1" t="s">
        <v>46</v>
      </c>
      <c r="H438" t="s">
        <v>26</v>
      </c>
      <c r="I438" s="3" t="str">
        <f t="shared" si="86"/>
        <v>&lt; 1</v>
      </c>
      <c r="J438" s="3" t="str">
        <f t="shared" si="95"/>
        <v>&lt; 1</v>
      </c>
      <c r="K438" t="str">
        <f t="shared" si="87"/>
        <v>ng/sample</v>
      </c>
      <c r="L438" s="3" t="s">
        <v>26</v>
      </c>
      <c r="M438" s="3" t="s">
        <v>26</v>
      </c>
      <c r="N438" s="3" t="s">
        <v>26</v>
      </c>
      <c r="O438" s="1" t="s">
        <v>172</v>
      </c>
      <c r="P438" s="1" t="s">
        <v>174</v>
      </c>
      <c r="Q438" s="1" t="s">
        <v>175</v>
      </c>
      <c r="R438" t="b">
        <f>IF(COUNTIF(carcinogens!$A$2:$A$35,F438),TRUE,FALSE)</f>
        <v>1</v>
      </c>
      <c r="S438" t="b">
        <f t="shared" si="88"/>
        <v>1</v>
      </c>
      <c r="T438" t="b">
        <f t="shared" si="96"/>
        <v>1</v>
      </c>
      <c r="U438" s="3">
        <f t="shared" si="97"/>
        <v>0</v>
      </c>
      <c r="V438" s="3">
        <f t="shared" si="93"/>
        <v>0</v>
      </c>
      <c r="W438" s="3">
        <f t="shared" si="94"/>
        <v>0</v>
      </c>
      <c r="X438" s="3">
        <f t="shared" si="89"/>
        <v>0</v>
      </c>
      <c r="Y438" s="3">
        <v>0</v>
      </c>
      <c r="Z438" s="3">
        <f t="shared" si="90"/>
        <v>0</v>
      </c>
      <c r="AA438" s="3">
        <f t="shared" si="91"/>
        <v>0</v>
      </c>
      <c r="AB438" t="b">
        <f t="shared" si="92"/>
        <v>1</v>
      </c>
      <c r="AC438">
        <v>3</v>
      </c>
      <c r="AD438" t="str">
        <f>VLOOKUP(C438,'Feedstock source'!$A$1:$B$8,2,FALSE)</f>
        <v>sludge</v>
      </c>
      <c r="AE438" t="str">
        <f>VLOOKUP($F438,'PAHs abbreviations'!$A$2:$B$17,2,FALSE)</f>
        <v>DB(ah)A</v>
      </c>
    </row>
    <row r="439" spans="1:31">
      <c r="A439" t="s">
        <v>273</v>
      </c>
      <c r="B439" t="s">
        <v>273</v>
      </c>
      <c r="C439" t="s">
        <v>138</v>
      </c>
      <c r="D439">
        <v>760</v>
      </c>
      <c r="E439" s="1" t="s">
        <v>22</v>
      </c>
      <c r="F439" t="s">
        <v>53</v>
      </c>
      <c r="G439" s="1" t="s">
        <v>46</v>
      </c>
      <c r="H439">
        <v>14</v>
      </c>
      <c r="I439" s="3">
        <f t="shared" si="86"/>
        <v>28</v>
      </c>
      <c r="J439" s="3">
        <f t="shared" si="95"/>
        <v>28</v>
      </c>
      <c r="K439" t="str">
        <f t="shared" si="87"/>
        <v>ng/sample</v>
      </c>
      <c r="L439" s="3" t="s">
        <v>28</v>
      </c>
      <c r="M439" s="3" t="s">
        <v>28</v>
      </c>
      <c r="N439" s="3" t="s">
        <v>28</v>
      </c>
      <c r="O439" s="1" t="s">
        <v>172</v>
      </c>
      <c r="P439" s="1" t="s">
        <v>174</v>
      </c>
      <c r="Q439" s="1" t="s">
        <v>175</v>
      </c>
      <c r="R439" t="b">
        <f>IF(COUNTIF(carcinogens!$A$2:$A$35,F439),TRUE,FALSE)</f>
        <v>0</v>
      </c>
      <c r="S439" t="b">
        <f t="shared" si="88"/>
        <v>0</v>
      </c>
      <c r="T439" t="b">
        <f t="shared" si="96"/>
        <v>0</v>
      </c>
      <c r="U439" s="3">
        <f t="shared" si="97"/>
        <v>0</v>
      </c>
      <c r="V439" s="3">
        <f t="shared" si="93"/>
        <v>0</v>
      </c>
      <c r="W439" s="3">
        <f t="shared" si="94"/>
        <v>0</v>
      </c>
      <c r="X439" s="3">
        <f t="shared" si="89"/>
        <v>0</v>
      </c>
      <c r="Y439" s="3">
        <v>0</v>
      </c>
      <c r="Z439" s="3">
        <f t="shared" si="90"/>
        <v>28</v>
      </c>
      <c r="AA439" s="3">
        <f t="shared" si="91"/>
        <v>2.8000000000000001E-2</v>
      </c>
      <c r="AB439" t="b">
        <f t="shared" si="92"/>
        <v>1</v>
      </c>
      <c r="AC439">
        <v>3</v>
      </c>
      <c r="AD439" t="str">
        <f>VLOOKUP(C439,'Feedstock source'!$A$1:$B$8,2,FALSE)</f>
        <v>sludge</v>
      </c>
      <c r="AE439" t="str">
        <f>VLOOKUP($F439,'PAHs abbreviations'!$A$2:$B$17,2,FALSE)</f>
        <v>Flt</v>
      </c>
    </row>
    <row r="440" spans="1:31">
      <c r="A440" t="s">
        <v>273</v>
      </c>
      <c r="B440" t="s">
        <v>273</v>
      </c>
      <c r="C440" t="s">
        <v>138</v>
      </c>
      <c r="D440">
        <v>760</v>
      </c>
      <c r="E440" s="1" t="s">
        <v>22</v>
      </c>
      <c r="F440" t="s">
        <v>50</v>
      </c>
      <c r="G440" s="1" t="s">
        <v>46</v>
      </c>
      <c r="H440">
        <v>6.9</v>
      </c>
      <c r="I440" s="3">
        <f t="shared" si="86"/>
        <v>13.8</v>
      </c>
      <c r="J440" s="3">
        <f t="shared" si="95"/>
        <v>13.8</v>
      </c>
      <c r="K440" t="str">
        <f t="shared" si="87"/>
        <v>ng/sample</v>
      </c>
      <c r="L440" s="3" t="s">
        <v>28</v>
      </c>
      <c r="M440" s="3" t="s">
        <v>28</v>
      </c>
      <c r="N440" s="3" t="s">
        <v>28</v>
      </c>
      <c r="O440" s="1" t="s">
        <v>172</v>
      </c>
      <c r="P440" s="1" t="s">
        <v>174</v>
      </c>
      <c r="Q440" s="1" t="s">
        <v>175</v>
      </c>
      <c r="R440" t="b">
        <f>IF(COUNTIF(carcinogens!$A$2:$A$35,F440),TRUE,FALSE)</f>
        <v>0</v>
      </c>
      <c r="S440" t="b">
        <f t="shared" si="88"/>
        <v>0</v>
      </c>
      <c r="T440" t="b">
        <f t="shared" si="96"/>
        <v>0</v>
      </c>
      <c r="U440" s="3">
        <f t="shared" si="97"/>
        <v>0</v>
      </c>
      <c r="V440" s="3">
        <f t="shared" si="93"/>
        <v>0</v>
      </c>
      <c r="W440" s="3">
        <f t="shared" si="94"/>
        <v>0</v>
      </c>
      <c r="X440" s="3">
        <f t="shared" si="89"/>
        <v>0</v>
      </c>
      <c r="Y440" s="3">
        <v>0</v>
      </c>
      <c r="Z440" s="3">
        <f t="shared" si="90"/>
        <v>13.8</v>
      </c>
      <c r="AA440" s="3">
        <f t="shared" si="91"/>
        <v>1.3800000000000002E-2</v>
      </c>
      <c r="AB440" t="b">
        <f t="shared" si="92"/>
        <v>1</v>
      </c>
      <c r="AC440">
        <v>3</v>
      </c>
      <c r="AD440" t="str">
        <f>VLOOKUP(C440,'Feedstock source'!$A$1:$B$8,2,FALSE)</f>
        <v>sludge</v>
      </c>
      <c r="AE440" t="str">
        <f>VLOOKUP($F440,'PAHs abbreviations'!$A$2:$B$17,2,FALSE)</f>
        <v>Flu</v>
      </c>
    </row>
    <row r="441" spans="1:31">
      <c r="A441" t="s">
        <v>273</v>
      </c>
      <c r="B441" t="s">
        <v>273</v>
      </c>
      <c r="C441" t="s">
        <v>138</v>
      </c>
      <c r="D441">
        <v>760</v>
      </c>
      <c r="E441" s="1" t="s">
        <v>22</v>
      </c>
      <c r="F441" t="s">
        <v>60</v>
      </c>
      <c r="G441" s="1" t="s">
        <v>46</v>
      </c>
      <c r="H441">
        <v>2.2999999999999901</v>
      </c>
      <c r="I441" s="3">
        <f t="shared" si="86"/>
        <v>4.5999999999999801</v>
      </c>
      <c r="J441" s="3">
        <f t="shared" si="95"/>
        <v>4.5999999999999801</v>
      </c>
      <c r="K441" t="str">
        <f t="shared" si="87"/>
        <v>ng/sample</v>
      </c>
      <c r="L441" s="3" t="s">
        <v>26</v>
      </c>
      <c r="M441" s="3" t="s">
        <v>26</v>
      </c>
      <c r="N441" s="3" t="s">
        <v>26</v>
      </c>
      <c r="O441" s="1" t="s">
        <v>172</v>
      </c>
      <c r="P441" s="1" t="s">
        <v>174</v>
      </c>
      <c r="Q441" s="1" t="s">
        <v>175</v>
      </c>
      <c r="R441" t="b">
        <f>IF(COUNTIF(carcinogens!$A$2:$A$35,F441),TRUE,FALSE)</f>
        <v>1</v>
      </c>
      <c r="S441" t="b">
        <f t="shared" si="88"/>
        <v>0</v>
      </c>
      <c r="T441" t="b">
        <f t="shared" si="96"/>
        <v>0</v>
      </c>
      <c r="U441" s="3">
        <f t="shared" si="97"/>
        <v>0</v>
      </c>
      <c r="V441" s="3">
        <f t="shared" si="93"/>
        <v>0</v>
      </c>
      <c r="W441" s="3">
        <f t="shared" si="94"/>
        <v>0</v>
      </c>
      <c r="X441" s="3">
        <f t="shared" si="89"/>
        <v>0</v>
      </c>
      <c r="Y441" s="3">
        <v>0</v>
      </c>
      <c r="Z441" s="3">
        <f t="shared" si="90"/>
        <v>4.5999999999999801</v>
      </c>
      <c r="AA441" s="3">
        <f t="shared" si="91"/>
        <v>4.59999999999998E-3</v>
      </c>
      <c r="AB441" t="b">
        <f t="shared" si="92"/>
        <v>1</v>
      </c>
      <c r="AC441">
        <v>3</v>
      </c>
      <c r="AD441" t="str">
        <f>VLOOKUP(C441,'Feedstock source'!$A$1:$B$8,2,FALSE)</f>
        <v>sludge</v>
      </c>
      <c r="AE441" t="str">
        <f>VLOOKUP($F441,'PAHs abbreviations'!$A$2:$B$17,2,FALSE)</f>
        <v>IP</v>
      </c>
    </row>
    <row r="442" spans="1:31">
      <c r="A442" t="s">
        <v>273</v>
      </c>
      <c r="B442" t="s">
        <v>273</v>
      </c>
      <c r="C442" t="s">
        <v>138</v>
      </c>
      <c r="D442">
        <v>760</v>
      </c>
      <c r="E442" s="1" t="s">
        <v>22</v>
      </c>
      <c r="F442" t="s">
        <v>47</v>
      </c>
      <c r="G442" s="1" t="s">
        <v>46</v>
      </c>
      <c r="H442">
        <v>15</v>
      </c>
      <c r="I442" s="3">
        <f t="shared" si="86"/>
        <v>30</v>
      </c>
      <c r="J442" s="3">
        <f t="shared" si="95"/>
        <v>30</v>
      </c>
      <c r="K442" t="str">
        <f t="shared" si="87"/>
        <v>ng/sample</v>
      </c>
      <c r="L442" s="3">
        <v>2.5</v>
      </c>
      <c r="M442" s="3">
        <v>7.3</v>
      </c>
      <c r="N442" s="3">
        <v>6</v>
      </c>
      <c r="O442" s="1" t="s">
        <v>172</v>
      </c>
      <c r="P442" s="1" t="s">
        <v>174</v>
      </c>
      <c r="Q442" s="1" t="s">
        <v>175</v>
      </c>
      <c r="R442" t="b">
        <f>IF(COUNTIF(carcinogens!$A$2:$A$35,F442),TRUE,FALSE)</f>
        <v>0</v>
      </c>
      <c r="S442" t="b">
        <f t="shared" si="88"/>
        <v>0</v>
      </c>
      <c r="T442" t="b">
        <f t="shared" si="96"/>
        <v>0</v>
      </c>
      <c r="U442" s="3">
        <f t="shared" si="97"/>
        <v>2.5</v>
      </c>
      <c r="V442" s="3">
        <f t="shared" si="93"/>
        <v>7.3</v>
      </c>
      <c r="W442" s="3">
        <f t="shared" si="94"/>
        <v>6</v>
      </c>
      <c r="X442" s="3">
        <f t="shared" si="89"/>
        <v>5.2666666666666666</v>
      </c>
      <c r="Y442" s="3">
        <f>_xlfn.STDEV.S(U442:W442)</f>
        <v>2.4826061575153897</v>
      </c>
      <c r="Z442" s="3">
        <f t="shared" si="90"/>
        <v>24.733333333333334</v>
      </c>
      <c r="AA442" s="3">
        <f t="shared" si="91"/>
        <v>2.4733333333333333E-2</v>
      </c>
      <c r="AB442" t="b">
        <f t="shared" si="92"/>
        <v>0</v>
      </c>
      <c r="AC442">
        <v>3</v>
      </c>
      <c r="AD442" t="str">
        <f>VLOOKUP(C442,'Feedstock source'!$A$1:$B$8,2,FALSE)</f>
        <v>sludge</v>
      </c>
      <c r="AE442" t="str">
        <f>VLOOKUP($F442,'PAHs abbreviations'!$A$2:$B$17,2,FALSE)</f>
        <v>Nap</v>
      </c>
    </row>
    <row r="443" spans="1:31">
      <c r="A443" t="s">
        <v>273</v>
      </c>
      <c r="B443" t="s">
        <v>273</v>
      </c>
      <c r="C443" t="s">
        <v>138</v>
      </c>
      <c r="D443">
        <v>760</v>
      </c>
      <c r="E443" s="1" t="s">
        <v>22</v>
      </c>
      <c r="F443" t="s">
        <v>51</v>
      </c>
      <c r="G443" s="1" t="s">
        <v>46</v>
      </c>
      <c r="H443">
        <v>21</v>
      </c>
      <c r="I443" s="3">
        <f t="shared" si="86"/>
        <v>42</v>
      </c>
      <c r="J443" s="3">
        <f t="shared" si="95"/>
        <v>42</v>
      </c>
      <c r="K443" t="str">
        <f t="shared" si="87"/>
        <v>ng/sample</v>
      </c>
      <c r="L443" s="3" t="s">
        <v>29</v>
      </c>
      <c r="M443" s="3" t="s">
        <v>30</v>
      </c>
      <c r="N443" s="3" t="s">
        <v>30</v>
      </c>
      <c r="O443" s="1" t="s">
        <v>172</v>
      </c>
      <c r="P443" s="1" t="s">
        <v>174</v>
      </c>
      <c r="Q443" s="1" t="s">
        <v>175</v>
      </c>
      <c r="R443" t="b">
        <f>IF(COUNTIF(carcinogens!$A$2:$A$35,F443),TRUE,FALSE)</f>
        <v>0</v>
      </c>
      <c r="S443" t="b">
        <f t="shared" si="88"/>
        <v>0</v>
      </c>
      <c r="T443" t="b">
        <f t="shared" si="96"/>
        <v>0</v>
      </c>
      <c r="U443" s="3">
        <f t="shared" si="97"/>
        <v>0</v>
      </c>
      <c r="V443" s="3">
        <f t="shared" si="93"/>
        <v>0</v>
      </c>
      <c r="W443" s="3">
        <f t="shared" si="94"/>
        <v>0</v>
      </c>
      <c r="X443" s="3">
        <f t="shared" si="89"/>
        <v>0</v>
      </c>
      <c r="Y443" s="3">
        <v>0</v>
      </c>
      <c r="Z443" s="3">
        <f t="shared" si="90"/>
        <v>42</v>
      </c>
      <c r="AA443" s="3">
        <f t="shared" si="91"/>
        <v>4.2000000000000003E-2</v>
      </c>
      <c r="AB443" t="b">
        <f t="shared" si="92"/>
        <v>1</v>
      </c>
      <c r="AC443">
        <v>3</v>
      </c>
      <c r="AD443" t="str">
        <f>VLOOKUP(C443,'Feedstock source'!$A$1:$B$8,2,FALSE)</f>
        <v>sludge</v>
      </c>
      <c r="AE443" t="str">
        <f>VLOOKUP($F443,'PAHs abbreviations'!$A$2:$B$17,2,FALSE)</f>
        <v>Phen</v>
      </c>
    </row>
    <row r="444" spans="1:31">
      <c r="A444" t="s">
        <v>273</v>
      </c>
      <c r="B444" t="s">
        <v>273</v>
      </c>
      <c r="C444" t="s">
        <v>138</v>
      </c>
      <c r="D444">
        <v>760</v>
      </c>
      <c r="E444" s="1" t="s">
        <v>22</v>
      </c>
      <c r="F444" t="s">
        <v>54</v>
      </c>
      <c r="G444" s="1" t="s">
        <v>46</v>
      </c>
      <c r="H444">
        <v>4.8</v>
      </c>
      <c r="I444" s="3">
        <f t="shared" si="86"/>
        <v>9.6</v>
      </c>
      <c r="J444" s="3">
        <f t="shared" si="95"/>
        <v>9.6</v>
      </c>
      <c r="K444" t="str">
        <f t="shared" si="87"/>
        <v>ng/sample</v>
      </c>
      <c r="L444" s="3" t="s">
        <v>28</v>
      </c>
      <c r="M444" s="3" t="s">
        <v>28</v>
      </c>
      <c r="N444" s="3" t="s">
        <v>28</v>
      </c>
      <c r="O444" s="1" t="s">
        <v>172</v>
      </c>
      <c r="P444" s="1" t="s">
        <v>174</v>
      </c>
      <c r="Q444" s="1" t="s">
        <v>175</v>
      </c>
      <c r="R444" t="b">
        <f>IF(COUNTIF(carcinogens!$A$2:$A$35,F444),TRUE,FALSE)</f>
        <v>0</v>
      </c>
      <c r="S444" t="b">
        <f t="shared" si="88"/>
        <v>0</v>
      </c>
      <c r="T444" t="b">
        <f t="shared" si="96"/>
        <v>0</v>
      </c>
      <c r="U444" s="3">
        <f t="shared" si="97"/>
        <v>0</v>
      </c>
      <c r="V444" s="3">
        <f t="shared" si="93"/>
        <v>0</v>
      </c>
      <c r="W444" s="3">
        <f t="shared" si="94"/>
        <v>0</v>
      </c>
      <c r="X444" s="3">
        <f t="shared" si="89"/>
        <v>0</v>
      </c>
      <c r="Y444" s="3">
        <v>0</v>
      </c>
      <c r="Z444" s="3">
        <f t="shared" si="90"/>
        <v>9.6</v>
      </c>
      <c r="AA444" s="3">
        <f t="shared" si="91"/>
        <v>9.5999999999999992E-3</v>
      </c>
      <c r="AB444" t="b">
        <f t="shared" si="92"/>
        <v>1</v>
      </c>
      <c r="AC444">
        <v>3</v>
      </c>
      <c r="AD444" t="str">
        <f>VLOOKUP(C444,'Feedstock source'!$A$1:$B$8,2,FALSE)</f>
        <v>sludge</v>
      </c>
      <c r="AE444" t="str">
        <f>VLOOKUP($F444,'PAHs abbreviations'!$A$2:$B$17,2,FALSE)</f>
        <v>Pyr</v>
      </c>
    </row>
    <row r="445" spans="1:31">
      <c r="A445" t="s">
        <v>18</v>
      </c>
      <c r="B445" t="s">
        <v>18</v>
      </c>
      <c r="C445" t="s">
        <v>37</v>
      </c>
      <c r="D445">
        <v>500</v>
      </c>
      <c r="E445" s="1" t="s">
        <v>22</v>
      </c>
      <c r="F445" t="s">
        <v>49</v>
      </c>
      <c r="G445" s="1" t="s">
        <v>46</v>
      </c>
      <c r="H445" t="s">
        <v>28</v>
      </c>
      <c r="I445" s="3" t="str">
        <f t="shared" si="86"/>
        <v>&lt; 2</v>
      </c>
      <c r="J445" s="3" t="str">
        <f t="shared" si="95"/>
        <v>&lt; 2</v>
      </c>
      <c r="K445" t="str">
        <f t="shared" si="87"/>
        <v>ng/sample</v>
      </c>
      <c r="L445" s="3" t="s">
        <v>28</v>
      </c>
      <c r="M445" s="3" t="s">
        <v>28</v>
      </c>
      <c r="N445" s="3" t="s">
        <v>28</v>
      </c>
      <c r="O445" s="1" t="s">
        <v>172</v>
      </c>
      <c r="P445" s="1" t="s">
        <v>174</v>
      </c>
      <c r="Q445" s="1" t="s">
        <v>175</v>
      </c>
      <c r="R445" t="b">
        <f>IF(COUNTIF(carcinogens!$A$2:$A$35,F445),TRUE,FALSE)</f>
        <v>0</v>
      </c>
      <c r="S445" t="b">
        <f t="shared" si="88"/>
        <v>1</v>
      </c>
      <c r="T445" t="b">
        <f t="shared" si="96"/>
        <v>1</v>
      </c>
      <c r="U445" s="3">
        <f t="shared" si="97"/>
        <v>0</v>
      </c>
      <c r="V445" s="3">
        <f t="shared" ref="V445:V476" si="98">IF(ISNUMBER(M445),M445,0)</f>
        <v>0</v>
      </c>
      <c r="W445" s="3">
        <f t="shared" ref="W445:W476" si="99">IF(ISNUMBER(N445),N445,0)</f>
        <v>0</v>
      </c>
      <c r="X445" s="3">
        <f t="shared" si="89"/>
        <v>0</v>
      </c>
      <c r="Y445" s="3">
        <v>0</v>
      </c>
      <c r="Z445" s="3">
        <f t="shared" si="90"/>
        <v>0</v>
      </c>
      <c r="AA445" s="3">
        <f t="shared" si="91"/>
        <v>0</v>
      </c>
      <c r="AB445" t="b">
        <f t="shared" si="92"/>
        <v>1</v>
      </c>
      <c r="AC445">
        <v>3</v>
      </c>
      <c r="AD445" t="str">
        <f>VLOOKUP(C445,'Feedstock source'!$A$1:$B$8,2,FALSE)</f>
        <v>wood</v>
      </c>
      <c r="AE445" t="str">
        <f>VLOOKUP($F445,'PAHs abbreviations'!$A$2:$B$17,2,FALSE)</f>
        <v>Ace</v>
      </c>
    </row>
    <row r="446" spans="1:31">
      <c r="A446" t="s">
        <v>18</v>
      </c>
      <c r="B446" t="s">
        <v>18</v>
      </c>
      <c r="C446" t="s">
        <v>37</v>
      </c>
      <c r="D446">
        <v>500</v>
      </c>
      <c r="E446" s="1" t="s">
        <v>22</v>
      </c>
      <c r="F446" t="s">
        <v>48</v>
      </c>
      <c r="G446" s="1" t="s">
        <v>46</v>
      </c>
      <c r="H446" t="s">
        <v>31</v>
      </c>
      <c r="I446" s="3" t="str">
        <f t="shared" si="86"/>
        <v>&lt; 3</v>
      </c>
      <c r="J446" s="3" t="str">
        <f t="shared" si="95"/>
        <v>&lt; 3</v>
      </c>
      <c r="K446" t="str">
        <f t="shared" si="87"/>
        <v>ng/sample</v>
      </c>
      <c r="L446" s="3" t="s">
        <v>28</v>
      </c>
      <c r="M446" s="3" t="s">
        <v>28</v>
      </c>
      <c r="N446" s="3" t="s">
        <v>28</v>
      </c>
      <c r="O446" s="1" t="s">
        <v>172</v>
      </c>
      <c r="P446" s="1" t="s">
        <v>174</v>
      </c>
      <c r="Q446" s="1" t="s">
        <v>175</v>
      </c>
      <c r="R446" t="b">
        <f>IF(COUNTIF(carcinogens!$A$2:$A$35,F446),TRUE,FALSE)</f>
        <v>0</v>
      </c>
      <c r="S446" t="b">
        <f t="shared" si="88"/>
        <v>1</v>
      </c>
      <c r="T446" t="b">
        <f t="shared" si="96"/>
        <v>1</v>
      </c>
      <c r="U446" s="3">
        <f t="shared" si="97"/>
        <v>0</v>
      </c>
      <c r="V446" s="3">
        <f t="shared" si="98"/>
        <v>0</v>
      </c>
      <c r="W446" s="3">
        <f t="shared" si="99"/>
        <v>0</v>
      </c>
      <c r="X446" s="3">
        <f t="shared" si="89"/>
        <v>0</v>
      </c>
      <c r="Y446" s="3">
        <v>0</v>
      </c>
      <c r="Z446" s="3">
        <f t="shared" si="90"/>
        <v>0</v>
      </c>
      <c r="AA446" s="3">
        <f t="shared" si="91"/>
        <v>0</v>
      </c>
      <c r="AB446" t="b">
        <f t="shared" si="92"/>
        <v>1</v>
      </c>
      <c r="AC446">
        <v>3</v>
      </c>
      <c r="AD446" t="str">
        <f>VLOOKUP(C446,'Feedstock source'!$A$1:$B$8,2,FALSE)</f>
        <v>wood</v>
      </c>
      <c r="AE446" t="str">
        <f>VLOOKUP($F446,'PAHs abbreviations'!$A$2:$B$17,2,FALSE)</f>
        <v>Acy</v>
      </c>
    </row>
    <row r="447" spans="1:31">
      <c r="A447" t="s">
        <v>18</v>
      </c>
      <c r="B447" t="s">
        <v>18</v>
      </c>
      <c r="C447" t="s">
        <v>37</v>
      </c>
      <c r="D447">
        <v>500</v>
      </c>
      <c r="E447" s="1" t="s">
        <v>22</v>
      </c>
      <c r="F447" t="s">
        <v>52</v>
      </c>
      <c r="G447" s="1" t="s">
        <v>46</v>
      </c>
      <c r="H447" t="s">
        <v>26</v>
      </c>
      <c r="I447" s="3" t="str">
        <f t="shared" si="86"/>
        <v>&lt; 1</v>
      </c>
      <c r="J447" s="3" t="str">
        <f t="shared" si="95"/>
        <v>&lt; 1</v>
      </c>
      <c r="K447" t="str">
        <f t="shared" si="87"/>
        <v>ng/sample</v>
      </c>
      <c r="L447" s="3" t="s">
        <v>26</v>
      </c>
      <c r="M447" s="3" t="s">
        <v>26</v>
      </c>
      <c r="N447" s="3" t="s">
        <v>26</v>
      </c>
      <c r="O447" s="1" t="s">
        <v>172</v>
      </c>
      <c r="P447" s="1" t="s">
        <v>174</v>
      </c>
      <c r="Q447" s="1" t="s">
        <v>175</v>
      </c>
      <c r="R447" t="b">
        <f>IF(COUNTIF(carcinogens!$A$2:$A$35,F447),TRUE,FALSE)</f>
        <v>0</v>
      </c>
      <c r="S447" t="b">
        <f t="shared" si="88"/>
        <v>1</v>
      </c>
      <c r="T447" t="b">
        <f t="shared" si="96"/>
        <v>1</v>
      </c>
      <c r="U447" s="3">
        <f t="shared" si="97"/>
        <v>0</v>
      </c>
      <c r="V447" s="3">
        <f t="shared" si="98"/>
        <v>0</v>
      </c>
      <c r="W447" s="3">
        <f t="shared" si="99"/>
        <v>0</v>
      </c>
      <c r="X447" s="3">
        <f t="shared" si="89"/>
        <v>0</v>
      </c>
      <c r="Y447" s="3">
        <v>0</v>
      </c>
      <c r="Z447" s="3">
        <f t="shared" si="90"/>
        <v>0</v>
      </c>
      <c r="AA447" s="3">
        <f t="shared" si="91"/>
        <v>0</v>
      </c>
      <c r="AB447" t="b">
        <f t="shared" si="92"/>
        <v>1</v>
      </c>
      <c r="AC447">
        <v>3</v>
      </c>
      <c r="AD447" t="str">
        <f>VLOOKUP(C447,'Feedstock source'!$A$1:$B$8,2,FALSE)</f>
        <v>wood</v>
      </c>
      <c r="AE447" t="str">
        <f>VLOOKUP($F447,'PAHs abbreviations'!$A$2:$B$17,2,FALSE)</f>
        <v>Ant</v>
      </c>
    </row>
    <row r="448" spans="1:31">
      <c r="A448" t="s">
        <v>18</v>
      </c>
      <c r="B448" t="s">
        <v>18</v>
      </c>
      <c r="C448" t="s">
        <v>37</v>
      </c>
      <c r="D448">
        <v>500</v>
      </c>
      <c r="E448" s="1" t="s">
        <v>22</v>
      </c>
      <c r="F448" t="s">
        <v>55</v>
      </c>
      <c r="G448" s="1" t="s">
        <v>46</v>
      </c>
      <c r="H448" t="s">
        <v>26</v>
      </c>
      <c r="I448" s="3" t="str">
        <f t="shared" si="86"/>
        <v>&lt; 1</v>
      </c>
      <c r="J448" s="3" t="str">
        <f t="shared" si="95"/>
        <v>&lt; 1</v>
      </c>
      <c r="K448" t="str">
        <f t="shared" si="87"/>
        <v>ng/sample</v>
      </c>
      <c r="L448" s="3" t="s">
        <v>26</v>
      </c>
      <c r="M448" s="3" t="s">
        <v>26</v>
      </c>
      <c r="N448" s="3" t="s">
        <v>26</v>
      </c>
      <c r="O448" s="1" t="s">
        <v>172</v>
      </c>
      <c r="P448" s="1" t="s">
        <v>174</v>
      </c>
      <c r="Q448" s="1" t="s">
        <v>175</v>
      </c>
      <c r="R448" t="b">
        <f>IF(COUNTIF(carcinogens!$A$2:$A$35,F448),TRUE,FALSE)</f>
        <v>1</v>
      </c>
      <c r="S448" t="b">
        <f t="shared" si="88"/>
        <v>1</v>
      </c>
      <c r="T448" t="b">
        <f t="shared" si="96"/>
        <v>1</v>
      </c>
      <c r="U448" s="3">
        <f t="shared" si="97"/>
        <v>0</v>
      </c>
      <c r="V448" s="3">
        <f t="shared" si="98"/>
        <v>0</v>
      </c>
      <c r="W448" s="3">
        <f t="shared" si="99"/>
        <v>0</v>
      </c>
      <c r="X448" s="3">
        <f t="shared" si="89"/>
        <v>0</v>
      </c>
      <c r="Y448" s="3">
        <v>0</v>
      </c>
      <c r="Z448" s="3">
        <f t="shared" si="90"/>
        <v>0</v>
      </c>
      <c r="AA448" s="3">
        <f t="shared" si="91"/>
        <v>0</v>
      </c>
      <c r="AB448" t="b">
        <f t="shared" si="92"/>
        <v>1</v>
      </c>
      <c r="AC448">
        <v>3</v>
      </c>
      <c r="AD448" t="str">
        <f>VLOOKUP(C448,'Feedstock source'!$A$1:$B$8,2,FALSE)</f>
        <v>wood</v>
      </c>
      <c r="AE448" t="str">
        <f>VLOOKUP($F448,'PAHs abbreviations'!$A$2:$B$17,2,FALSE)</f>
        <v>B(a)A</v>
      </c>
    </row>
    <row r="449" spans="1:31">
      <c r="A449" t="s">
        <v>18</v>
      </c>
      <c r="B449" t="s">
        <v>18</v>
      </c>
      <c r="C449" t="s">
        <v>37</v>
      </c>
      <c r="D449">
        <v>500</v>
      </c>
      <c r="E449" s="1" t="s">
        <v>22</v>
      </c>
      <c r="F449" t="s">
        <v>59</v>
      </c>
      <c r="G449" s="1" t="s">
        <v>46</v>
      </c>
      <c r="H449" t="s">
        <v>26</v>
      </c>
      <c r="I449" s="3" t="str">
        <f t="shared" si="86"/>
        <v>&lt; 1</v>
      </c>
      <c r="J449" s="3" t="str">
        <f t="shared" si="95"/>
        <v>&lt; 1</v>
      </c>
      <c r="K449" t="str">
        <f t="shared" si="87"/>
        <v>ng/sample</v>
      </c>
      <c r="L449" s="3" t="s">
        <v>26</v>
      </c>
      <c r="M449" s="3" t="s">
        <v>26</v>
      </c>
      <c r="N449" s="3" t="s">
        <v>26</v>
      </c>
      <c r="O449" s="1" t="s">
        <v>172</v>
      </c>
      <c r="P449" s="1" t="s">
        <v>174</v>
      </c>
      <c r="Q449" s="1" t="s">
        <v>175</v>
      </c>
      <c r="R449" t="b">
        <f>IF(COUNTIF(carcinogens!$A$2:$A$35,F449),TRUE,FALSE)</f>
        <v>1</v>
      </c>
      <c r="S449" t="b">
        <f t="shared" si="88"/>
        <v>1</v>
      </c>
      <c r="T449" t="b">
        <f t="shared" si="96"/>
        <v>1</v>
      </c>
      <c r="U449" s="3">
        <f t="shared" si="97"/>
        <v>0</v>
      </c>
      <c r="V449" s="3">
        <f t="shared" si="98"/>
        <v>0</v>
      </c>
      <c r="W449" s="3">
        <f t="shared" si="99"/>
        <v>0</v>
      </c>
      <c r="X449" s="3">
        <f t="shared" si="89"/>
        <v>0</v>
      </c>
      <c r="Y449" s="3">
        <v>0</v>
      </c>
      <c r="Z449" s="3">
        <f t="shared" si="90"/>
        <v>0</v>
      </c>
      <c r="AA449" s="3">
        <f t="shared" si="91"/>
        <v>0</v>
      </c>
      <c r="AB449" t="b">
        <f t="shared" si="92"/>
        <v>1</v>
      </c>
      <c r="AC449">
        <v>3</v>
      </c>
      <c r="AD449" t="str">
        <f>VLOOKUP(C449,'Feedstock source'!$A$1:$B$8,2,FALSE)</f>
        <v>wood</v>
      </c>
      <c r="AE449" t="str">
        <f>VLOOKUP($F449,'PAHs abbreviations'!$A$2:$B$17,2,FALSE)</f>
        <v>B(a)P</v>
      </c>
    </row>
    <row r="450" spans="1:31">
      <c r="A450" t="s">
        <v>18</v>
      </c>
      <c r="B450" t="s">
        <v>18</v>
      </c>
      <c r="C450" t="s">
        <v>37</v>
      </c>
      <c r="D450">
        <v>500</v>
      </c>
      <c r="E450" s="1" t="s">
        <v>22</v>
      </c>
      <c r="F450" t="s">
        <v>57</v>
      </c>
      <c r="G450" s="1" t="s">
        <v>46</v>
      </c>
      <c r="H450" t="s">
        <v>26</v>
      </c>
      <c r="I450" s="3" t="str">
        <f t="shared" ref="I450:I513" si="100">IF(ISNUMBER(H450),H450*2,H450)</f>
        <v>&lt; 1</v>
      </c>
      <c r="J450" s="3" t="str">
        <f t="shared" si="95"/>
        <v>&lt; 1</v>
      </c>
      <c r="K450" t="str">
        <f t="shared" ref="K450:K508" si="101">IF(G450="PAH","ng/sample","pg/sample")</f>
        <v>ng/sample</v>
      </c>
      <c r="L450" s="3" t="s">
        <v>26</v>
      </c>
      <c r="M450" s="3" t="s">
        <v>26</v>
      </c>
      <c r="N450" s="3" t="s">
        <v>26</v>
      </c>
      <c r="O450" s="1" t="s">
        <v>172</v>
      </c>
      <c r="P450" s="1" t="s">
        <v>174</v>
      </c>
      <c r="Q450" s="1" t="s">
        <v>175</v>
      </c>
      <c r="R450" t="b">
        <f>IF(COUNTIF(carcinogens!$A$2:$A$35,F450),TRUE,FALSE)</f>
        <v>1</v>
      </c>
      <c r="S450" t="b">
        <f t="shared" ref="S450:S508" si="102">IF(ISNUMBER(I450),FALSE,TRUE)</f>
        <v>1</v>
      </c>
      <c r="T450" t="b">
        <f t="shared" si="96"/>
        <v>1</v>
      </c>
      <c r="U450" s="3">
        <f t="shared" si="97"/>
        <v>0</v>
      </c>
      <c r="V450" s="3">
        <f t="shared" si="98"/>
        <v>0</v>
      </c>
      <c r="W450" s="3">
        <f t="shared" si="99"/>
        <v>0</v>
      </c>
      <c r="X450" s="3">
        <f t="shared" ref="X450:X513" si="103">AVERAGE(U450:W450)</f>
        <v>0</v>
      </c>
      <c r="Y450" s="3">
        <v>0</v>
      </c>
      <c r="Z450" s="3">
        <f t="shared" ref="Z450:Z508" si="104">IF(ISNUMBER(I450),I450-X450,0)</f>
        <v>0</v>
      </c>
      <c r="AA450" s="3">
        <f t="shared" ref="AA450:AA513" si="105">Z450/1000</f>
        <v>0</v>
      </c>
      <c r="AB450" t="b">
        <f t="shared" ref="AB450:AB508" si="106">IF(ISNUMBER(L450),FALSE,TRUE)</f>
        <v>1</v>
      </c>
      <c r="AC450">
        <v>3</v>
      </c>
      <c r="AD450" t="str">
        <f>VLOOKUP(C450,'Feedstock source'!$A$1:$B$8,2,FALSE)</f>
        <v>wood</v>
      </c>
      <c r="AE450" t="str">
        <f>VLOOKUP($F450,'PAHs abbreviations'!$A$2:$B$17,2,FALSE)</f>
        <v>B(b)F</v>
      </c>
    </row>
    <row r="451" spans="1:31">
      <c r="A451" t="s">
        <v>18</v>
      </c>
      <c r="B451" t="s">
        <v>18</v>
      </c>
      <c r="C451" t="s">
        <v>37</v>
      </c>
      <c r="D451">
        <v>500</v>
      </c>
      <c r="E451" s="1" t="s">
        <v>22</v>
      </c>
      <c r="F451" t="s">
        <v>61</v>
      </c>
      <c r="G451" s="1" t="s">
        <v>46</v>
      </c>
      <c r="H451" t="s">
        <v>26</v>
      </c>
      <c r="I451" s="3" t="str">
        <f t="shared" si="100"/>
        <v>&lt; 1</v>
      </c>
      <c r="J451" s="3" t="str">
        <f t="shared" si="95"/>
        <v>&lt; 1</v>
      </c>
      <c r="K451" t="str">
        <f t="shared" si="101"/>
        <v>ng/sample</v>
      </c>
      <c r="L451" s="3" t="s">
        <v>26</v>
      </c>
      <c r="M451" s="3" t="s">
        <v>26</v>
      </c>
      <c r="N451" s="3" t="s">
        <v>26</v>
      </c>
      <c r="O451" s="1" t="s">
        <v>172</v>
      </c>
      <c r="P451" s="1" t="s">
        <v>174</v>
      </c>
      <c r="Q451" s="1" t="s">
        <v>175</v>
      </c>
      <c r="R451" t="b">
        <f>IF(COUNTIF(carcinogens!$A$2:$A$35,F451),TRUE,FALSE)</f>
        <v>1</v>
      </c>
      <c r="S451" t="b">
        <f t="shared" si="102"/>
        <v>1</v>
      </c>
      <c r="T451" t="b">
        <f t="shared" si="96"/>
        <v>1</v>
      </c>
      <c r="U451" s="3">
        <f t="shared" si="97"/>
        <v>0</v>
      </c>
      <c r="V451" s="3">
        <f t="shared" si="98"/>
        <v>0</v>
      </c>
      <c r="W451" s="3">
        <f t="shared" si="99"/>
        <v>0</v>
      </c>
      <c r="X451" s="3">
        <f t="shared" si="103"/>
        <v>0</v>
      </c>
      <c r="Y451" s="3">
        <v>0</v>
      </c>
      <c r="Z451" s="3">
        <f t="shared" si="104"/>
        <v>0</v>
      </c>
      <c r="AA451" s="3">
        <f t="shared" si="105"/>
        <v>0</v>
      </c>
      <c r="AB451" t="b">
        <f t="shared" si="106"/>
        <v>1</v>
      </c>
      <c r="AC451">
        <v>3</v>
      </c>
      <c r="AD451" t="str">
        <f>VLOOKUP(C451,'Feedstock source'!$A$1:$B$8,2,FALSE)</f>
        <v>wood</v>
      </c>
      <c r="AE451" t="str">
        <f>VLOOKUP($F451,'PAHs abbreviations'!$A$2:$B$17,2,FALSE)</f>
        <v>B(ghi)P</v>
      </c>
    </row>
    <row r="452" spans="1:31">
      <c r="A452" t="s">
        <v>18</v>
      </c>
      <c r="B452" t="s">
        <v>18</v>
      </c>
      <c r="C452" t="s">
        <v>37</v>
      </c>
      <c r="D452">
        <v>500</v>
      </c>
      <c r="E452" s="1" t="s">
        <v>22</v>
      </c>
      <c r="F452" t="s">
        <v>58</v>
      </c>
      <c r="G452" s="1" t="s">
        <v>46</v>
      </c>
      <c r="H452" t="s">
        <v>26</v>
      </c>
      <c r="I452" s="3" t="str">
        <f t="shared" si="100"/>
        <v>&lt; 1</v>
      </c>
      <c r="J452" s="3" t="str">
        <f t="shared" si="95"/>
        <v>&lt; 1</v>
      </c>
      <c r="K452" t="str">
        <f t="shared" si="101"/>
        <v>ng/sample</v>
      </c>
      <c r="L452" s="3" t="s">
        <v>26</v>
      </c>
      <c r="M452" s="3" t="s">
        <v>26</v>
      </c>
      <c r="N452" s="3" t="s">
        <v>26</v>
      </c>
      <c r="O452" s="1" t="s">
        <v>172</v>
      </c>
      <c r="P452" s="1" t="s">
        <v>174</v>
      </c>
      <c r="Q452" s="1" t="s">
        <v>175</v>
      </c>
      <c r="R452" t="b">
        <f>IF(COUNTIF(carcinogens!$A$2:$A$35,F452),TRUE,FALSE)</f>
        <v>1</v>
      </c>
      <c r="S452" t="b">
        <f t="shared" si="102"/>
        <v>1</v>
      </c>
      <c r="T452" t="b">
        <f t="shared" si="96"/>
        <v>1</v>
      </c>
      <c r="U452" s="3">
        <f t="shared" si="97"/>
        <v>0</v>
      </c>
      <c r="V452" s="3">
        <f t="shared" si="98"/>
        <v>0</v>
      </c>
      <c r="W452" s="3">
        <f t="shared" si="99"/>
        <v>0</v>
      </c>
      <c r="X452" s="3">
        <f t="shared" si="103"/>
        <v>0</v>
      </c>
      <c r="Y452" s="3">
        <v>0</v>
      </c>
      <c r="Z452" s="3">
        <f t="shared" si="104"/>
        <v>0</v>
      </c>
      <c r="AA452" s="3">
        <f t="shared" si="105"/>
        <v>0</v>
      </c>
      <c r="AB452" t="b">
        <f t="shared" si="106"/>
        <v>1</v>
      </c>
      <c r="AC452">
        <v>3</v>
      </c>
      <c r="AD452" t="str">
        <f>VLOOKUP(C452,'Feedstock source'!$A$1:$B$8,2,FALSE)</f>
        <v>wood</v>
      </c>
      <c r="AE452" t="str">
        <f>VLOOKUP($F452,'PAHs abbreviations'!$A$2:$B$17,2,FALSE)</f>
        <v>B(k)F</v>
      </c>
    </row>
    <row r="453" spans="1:31">
      <c r="A453" t="s">
        <v>18</v>
      </c>
      <c r="B453" t="s">
        <v>18</v>
      </c>
      <c r="C453" t="s">
        <v>37</v>
      </c>
      <c r="D453">
        <v>500</v>
      </c>
      <c r="E453" s="1" t="s">
        <v>22</v>
      </c>
      <c r="F453" t="s">
        <v>56</v>
      </c>
      <c r="G453" s="1" t="s">
        <v>46</v>
      </c>
      <c r="H453" t="s">
        <v>26</v>
      </c>
      <c r="I453" s="3" t="str">
        <f t="shared" si="100"/>
        <v>&lt; 1</v>
      </c>
      <c r="J453" s="3" t="str">
        <f t="shared" si="95"/>
        <v>&lt; 1</v>
      </c>
      <c r="K453" t="str">
        <f t="shared" si="101"/>
        <v>ng/sample</v>
      </c>
      <c r="L453" s="3" t="s">
        <v>26</v>
      </c>
      <c r="M453" s="3" t="s">
        <v>26</v>
      </c>
      <c r="N453" s="3" t="s">
        <v>26</v>
      </c>
      <c r="O453" s="1" t="s">
        <v>172</v>
      </c>
      <c r="P453" s="1" t="s">
        <v>174</v>
      </c>
      <c r="Q453" s="1" t="s">
        <v>175</v>
      </c>
      <c r="R453" t="b">
        <f>IF(COUNTIF(carcinogens!$A$2:$A$35,F453),TRUE,FALSE)</f>
        <v>1</v>
      </c>
      <c r="S453" t="b">
        <f t="shared" si="102"/>
        <v>1</v>
      </c>
      <c r="T453" t="b">
        <f t="shared" si="96"/>
        <v>1</v>
      </c>
      <c r="U453" s="3">
        <f t="shared" si="97"/>
        <v>0</v>
      </c>
      <c r="V453" s="3">
        <f t="shared" si="98"/>
        <v>0</v>
      </c>
      <c r="W453" s="3">
        <f t="shared" si="99"/>
        <v>0</v>
      </c>
      <c r="X453" s="3">
        <f t="shared" si="103"/>
        <v>0</v>
      </c>
      <c r="Y453" s="3">
        <v>0</v>
      </c>
      <c r="Z453" s="3">
        <f t="shared" si="104"/>
        <v>0</v>
      </c>
      <c r="AA453" s="3">
        <f t="shared" si="105"/>
        <v>0</v>
      </c>
      <c r="AB453" t="b">
        <f t="shared" si="106"/>
        <v>1</v>
      </c>
      <c r="AC453">
        <v>3</v>
      </c>
      <c r="AD453" t="str">
        <f>VLOOKUP(C453,'Feedstock source'!$A$1:$B$8,2,FALSE)</f>
        <v>wood</v>
      </c>
      <c r="AE453" t="str">
        <f>VLOOKUP($F453,'PAHs abbreviations'!$A$2:$B$17,2,FALSE)</f>
        <v>Cry</v>
      </c>
    </row>
    <row r="454" spans="1:31">
      <c r="A454" t="s">
        <v>18</v>
      </c>
      <c r="B454" t="s">
        <v>18</v>
      </c>
      <c r="C454" t="s">
        <v>37</v>
      </c>
      <c r="D454">
        <v>500</v>
      </c>
      <c r="E454" s="1" t="s">
        <v>22</v>
      </c>
      <c r="F454" t="s">
        <v>62</v>
      </c>
      <c r="G454" s="1" t="s">
        <v>46</v>
      </c>
      <c r="H454" t="s">
        <v>26</v>
      </c>
      <c r="I454" s="3" t="str">
        <f t="shared" si="100"/>
        <v>&lt; 1</v>
      </c>
      <c r="J454" s="3" t="str">
        <f t="shared" si="95"/>
        <v>&lt; 1</v>
      </c>
      <c r="K454" t="str">
        <f t="shared" si="101"/>
        <v>ng/sample</v>
      </c>
      <c r="L454" s="3" t="s">
        <v>26</v>
      </c>
      <c r="M454" s="3" t="s">
        <v>26</v>
      </c>
      <c r="N454" s="3" t="s">
        <v>26</v>
      </c>
      <c r="O454" s="1" t="s">
        <v>172</v>
      </c>
      <c r="P454" s="1" t="s">
        <v>174</v>
      </c>
      <c r="Q454" s="1" t="s">
        <v>175</v>
      </c>
      <c r="R454" t="b">
        <f>IF(COUNTIF(carcinogens!$A$2:$A$35,F454),TRUE,FALSE)</f>
        <v>1</v>
      </c>
      <c r="S454" t="b">
        <f t="shared" si="102"/>
        <v>1</v>
      </c>
      <c r="T454" t="b">
        <f t="shared" si="96"/>
        <v>1</v>
      </c>
      <c r="U454" s="3">
        <f t="shared" si="97"/>
        <v>0</v>
      </c>
      <c r="V454" s="3">
        <f t="shared" si="98"/>
        <v>0</v>
      </c>
      <c r="W454" s="3">
        <f t="shared" si="99"/>
        <v>0</v>
      </c>
      <c r="X454" s="3">
        <f t="shared" si="103"/>
        <v>0</v>
      </c>
      <c r="Y454" s="3">
        <v>0</v>
      </c>
      <c r="Z454" s="3">
        <f t="shared" si="104"/>
        <v>0</v>
      </c>
      <c r="AA454" s="3">
        <f t="shared" si="105"/>
        <v>0</v>
      </c>
      <c r="AB454" t="b">
        <f t="shared" si="106"/>
        <v>1</v>
      </c>
      <c r="AC454">
        <v>3</v>
      </c>
      <c r="AD454" t="str">
        <f>VLOOKUP(C454,'Feedstock source'!$A$1:$B$8,2,FALSE)</f>
        <v>wood</v>
      </c>
      <c r="AE454" t="str">
        <f>VLOOKUP($F454,'PAHs abbreviations'!$A$2:$B$17,2,FALSE)</f>
        <v>DB(ah)A</v>
      </c>
    </row>
    <row r="455" spans="1:31">
      <c r="A455" t="s">
        <v>18</v>
      </c>
      <c r="B455" t="s">
        <v>18</v>
      </c>
      <c r="C455" t="s">
        <v>37</v>
      </c>
      <c r="D455">
        <v>500</v>
      </c>
      <c r="E455" s="1" t="s">
        <v>22</v>
      </c>
      <c r="F455" t="s">
        <v>53</v>
      </c>
      <c r="G455" s="1" t="s">
        <v>46</v>
      </c>
      <c r="H455">
        <v>7.6</v>
      </c>
      <c r="I455" s="3">
        <f t="shared" si="100"/>
        <v>15.2</v>
      </c>
      <c r="J455" s="3">
        <f t="shared" si="95"/>
        <v>15.2</v>
      </c>
      <c r="K455" t="str">
        <f t="shared" si="101"/>
        <v>ng/sample</v>
      </c>
      <c r="L455" s="3" t="s">
        <v>28</v>
      </c>
      <c r="M455" s="3" t="s">
        <v>28</v>
      </c>
      <c r="N455" s="3" t="s">
        <v>28</v>
      </c>
      <c r="O455" s="1" t="s">
        <v>172</v>
      </c>
      <c r="P455" s="1" t="s">
        <v>174</v>
      </c>
      <c r="Q455" s="1" t="s">
        <v>175</v>
      </c>
      <c r="R455" t="b">
        <f>IF(COUNTIF(carcinogens!$A$2:$A$35,F455),TRUE,FALSE)</f>
        <v>0</v>
      </c>
      <c r="S455" t="b">
        <f t="shared" si="102"/>
        <v>0</v>
      </c>
      <c r="T455" t="b">
        <f t="shared" si="96"/>
        <v>0</v>
      </c>
      <c r="U455" s="3">
        <f t="shared" si="97"/>
        <v>0</v>
      </c>
      <c r="V455" s="3">
        <f t="shared" si="98"/>
        <v>0</v>
      </c>
      <c r="W455" s="3">
        <f t="shared" si="99"/>
        <v>0</v>
      </c>
      <c r="X455" s="3">
        <f t="shared" si="103"/>
        <v>0</v>
      </c>
      <c r="Y455" s="3">
        <v>0</v>
      </c>
      <c r="Z455" s="3">
        <f t="shared" si="104"/>
        <v>15.2</v>
      </c>
      <c r="AA455" s="3">
        <f t="shared" si="105"/>
        <v>1.52E-2</v>
      </c>
      <c r="AB455" t="b">
        <f t="shared" si="106"/>
        <v>1</v>
      </c>
      <c r="AC455">
        <v>3</v>
      </c>
      <c r="AD455" t="str">
        <f>VLOOKUP(C455,'Feedstock source'!$A$1:$B$8,2,FALSE)</f>
        <v>wood</v>
      </c>
      <c r="AE455" t="str">
        <f>VLOOKUP($F455,'PAHs abbreviations'!$A$2:$B$17,2,FALSE)</f>
        <v>Flt</v>
      </c>
    </row>
    <row r="456" spans="1:31">
      <c r="A456" t="s">
        <v>18</v>
      </c>
      <c r="B456" t="s">
        <v>18</v>
      </c>
      <c r="C456" t="s">
        <v>37</v>
      </c>
      <c r="D456">
        <v>500</v>
      </c>
      <c r="E456" s="1" t="s">
        <v>22</v>
      </c>
      <c r="F456" t="s">
        <v>50</v>
      </c>
      <c r="G456" s="1" t="s">
        <v>46</v>
      </c>
      <c r="H456" t="s">
        <v>31</v>
      </c>
      <c r="I456" s="3" t="str">
        <f t="shared" si="100"/>
        <v>&lt; 3</v>
      </c>
      <c r="J456" s="3" t="str">
        <f t="shared" si="95"/>
        <v>&lt; 3</v>
      </c>
      <c r="K456" t="str">
        <f t="shared" si="101"/>
        <v>ng/sample</v>
      </c>
      <c r="L456" s="3" t="s">
        <v>28</v>
      </c>
      <c r="M456" s="3" t="s">
        <v>28</v>
      </c>
      <c r="N456" s="3" t="s">
        <v>28</v>
      </c>
      <c r="O456" s="1" t="s">
        <v>172</v>
      </c>
      <c r="P456" s="1" t="s">
        <v>174</v>
      </c>
      <c r="Q456" s="1" t="s">
        <v>175</v>
      </c>
      <c r="R456" t="b">
        <f>IF(COUNTIF(carcinogens!$A$2:$A$35,F456),TRUE,FALSE)</f>
        <v>0</v>
      </c>
      <c r="S456" t="b">
        <f t="shared" si="102"/>
        <v>1</v>
      </c>
      <c r="T456" t="b">
        <f t="shared" si="96"/>
        <v>1</v>
      </c>
      <c r="U456" s="3">
        <f t="shared" si="97"/>
        <v>0</v>
      </c>
      <c r="V456" s="3">
        <f t="shared" si="98"/>
        <v>0</v>
      </c>
      <c r="W456" s="3">
        <f t="shared" si="99"/>
        <v>0</v>
      </c>
      <c r="X456" s="3">
        <f t="shared" si="103"/>
        <v>0</v>
      </c>
      <c r="Y456" s="3">
        <v>0</v>
      </c>
      <c r="Z456" s="3">
        <f t="shared" si="104"/>
        <v>0</v>
      </c>
      <c r="AA456" s="3">
        <f t="shared" si="105"/>
        <v>0</v>
      </c>
      <c r="AB456" t="b">
        <f t="shared" si="106"/>
        <v>1</v>
      </c>
      <c r="AC456">
        <v>3</v>
      </c>
      <c r="AD456" t="str">
        <f>VLOOKUP(C456,'Feedstock source'!$A$1:$B$8,2,FALSE)</f>
        <v>wood</v>
      </c>
      <c r="AE456" t="str">
        <f>VLOOKUP($F456,'PAHs abbreviations'!$A$2:$B$17,2,FALSE)</f>
        <v>Flu</v>
      </c>
    </row>
    <row r="457" spans="1:31">
      <c r="A457" t="s">
        <v>18</v>
      </c>
      <c r="B457" t="s">
        <v>18</v>
      </c>
      <c r="C457" t="s">
        <v>37</v>
      </c>
      <c r="D457">
        <v>500</v>
      </c>
      <c r="E457" s="1" t="s">
        <v>22</v>
      </c>
      <c r="F457" t="s">
        <v>60</v>
      </c>
      <c r="G457" s="1" t="s">
        <v>46</v>
      </c>
      <c r="H457" t="s">
        <v>26</v>
      </c>
      <c r="I457" s="3" t="str">
        <f t="shared" si="100"/>
        <v>&lt; 1</v>
      </c>
      <c r="J457" s="3" t="str">
        <f t="shared" si="95"/>
        <v>&lt; 1</v>
      </c>
      <c r="K457" t="str">
        <f t="shared" si="101"/>
        <v>ng/sample</v>
      </c>
      <c r="L457" s="3" t="s">
        <v>26</v>
      </c>
      <c r="M457" s="3" t="s">
        <v>26</v>
      </c>
      <c r="N457" s="3" t="s">
        <v>26</v>
      </c>
      <c r="O457" s="1" t="s">
        <v>172</v>
      </c>
      <c r="P457" s="1" t="s">
        <v>174</v>
      </c>
      <c r="Q457" s="1" t="s">
        <v>175</v>
      </c>
      <c r="R457" t="b">
        <f>IF(COUNTIF(carcinogens!$A$2:$A$35,F457),TRUE,FALSE)</f>
        <v>1</v>
      </c>
      <c r="S457" t="b">
        <f t="shared" si="102"/>
        <v>1</v>
      </c>
      <c r="T457" t="b">
        <f t="shared" si="96"/>
        <v>1</v>
      </c>
      <c r="U457" s="3">
        <f t="shared" si="97"/>
        <v>0</v>
      </c>
      <c r="V457" s="3">
        <f t="shared" si="98"/>
        <v>0</v>
      </c>
      <c r="W457" s="3">
        <f t="shared" si="99"/>
        <v>0</v>
      </c>
      <c r="X457" s="3">
        <f t="shared" si="103"/>
        <v>0</v>
      </c>
      <c r="Y457" s="3">
        <v>0</v>
      </c>
      <c r="Z457" s="3">
        <f t="shared" si="104"/>
        <v>0</v>
      </c>
      <c r="AA457" s="3">
        <f t="shared" si="105"/>
        <v>0</v>
      </c>
      <c r="AB457" t="b">
        <f t="shared" si="106"/>
        <v>1</v>
      </c>
      <c r="AC457">
        <v>3</v>
      </c>
      <c r="AD457" t="str">
        <f>VLOOKUP(C457,'Feedstock source'!$A$1:$B$8,2,FALSE)</f>
        <v>wood</v>
      </c>
      <c r="AE457" t="str">
        <f>VLOOKUP($F457,'PAHs abbreviations'!$A$2:$B$17,2,FALSE)</f>
        <v>IP</v>
      </c>
    </row>
    <row r="458" spans="1:31">
      <c r="A458" t="s">
        <v>18</v>
      </c>
      <c r="B458" t="s">
        <v>18</v>
      </c>
      <c r="C458" t="s">
        <v>37</v>
      </c>
      <c r="D458">
        <v>500</v>
      </c>
      <c r="E458" s="1" t="s">
        <v>22</v>
      </c>
      <c r="F458" t="s">
        <v>47</v>
      </c>
      <c r="G458" s="1" t="s">
        <v>46</v>
      </c>
      <c r="H458">
        <v>12</v>
      </c>
      <c r="I458" s="3">
        <f t="shared" si="100"/>
        <v>24</v>
      </c>
      <c r="J458" s="3">
        <f t="shared" si="95"/>
        <v>24</v>
      </c>
      <c r="K458" t="str">
        <f t="shared" si="101"/>
        <v>ng/sample</v>
      </c>
      <c r="L458" s="3">
        <v>2.5</v>
      </c>
      <c r="M458" s="3">
        <v>7.3</v>
      </c>
      <c r="N458" s="3">
        <v>6</v>
      </c>
      <c r="O458" s="1" t="s">
        <v>172</v>
      </c>
      <c r="P458" s="1" t="s">
        <v>174</v>
      </c>
      <c r="Q458" s="1" t="s">
        <v>175</v>
      </c>
      <c r="R458" t="b">
        <f>IF(COUNTIF(carcinogens!$A$2:$A$35,F458),TRUE,FALSE)</f>
        <v>0</v>
      </c>
      <c r="S458" t="b">
        <f t="shared" si="102"/>
        <v>0</v>
      </c>
      <c r="T458" t="b">
        <f t="shared" si="96"/>
        <v>0</v>
      </c>
      <c r="U458" s="3">
        <f t="shared" si="97"/>
        <v>2.5</v>
      </c>
      <c r="V458" s="3">
        <f t="shared" si="98"/>
        <v>7.3</v>
      </c>
      <c r="W458" s="3">
        <f t="shared" si="99"/>
        <v>6</v>
      </c>
      <c r="X458" s="3">
        <f t="shared" si="103"/>
        <v>5.2666666666666666</v>
      </c>
      <c r="Y458" s="3">
        <f>_xlfn.STDEV.S(U458:W458)</f>
        <v>2.4826061575153897</v>
      </c>
      <c r="Z458" s="3">
        <f t="shared" si="104"/>
        <v>18.733333333333334</v>
      </c>
      <c r="AA458" s="3">
        <f t="shared" si="105"/>
        <v>1.8733333333333334E-2</v>
      </c>
      <c r="AB458" t="b">
        <f t="shared" si="106"/>
        <v>0</v>
      </c>
      <c r="AC458">
        <v>3</v>
      </c>
      <c r="AD458" t="str">
        <f>VLOOKUP(C458,'Feedstock source'!$A$1:$B$8,2,FALSE)</f>
        <v>wood</v>
      </c>
      <c r="AE458" t="str">
        <f>VLOOKUP($F458,'PAHs abbreviations'!$A$2:$B$17,2,FALSE)</f>
        <v>Nap</v>
      </c>
    </row>
    <row r="459" spans="1:31">
      <c r="A459" t="s">
        <v>18</v>
      </c>
      <c r="B459" t="s">
        <v>18</v>
      </c>
      <c r="C459" t="s">
        <v>37</v>
      </c>
      <c r="D459">
        <v>500</v>
      </c>
      <c r="E459" s="1" t="s">
        <v>22</v>
      </c>
      <c r="F459" t="s">
        <v>51</v>
      </c>
      <c r="G459" s="1" t="s">
        <v>46</v>
      </c>
      <c r="H459" t="s">
        <v>29</v>
      </c>
      <c r="I459" s="3" t="str">
        <f t="shared" si="100"/>
        <v>&lt; 6</v>
      </c>
      <c r="J459" s="3" t="str">
        <f t="shared" si="95"/>
        <v>&lt; 6</v>
      </c>
      <c r="K459" t="str">
        <f t="shared" si="101"/>
        <v>ng/sample</v>
      </c>
      <c r="L459" s="3" t="s">
        <v>29</v>
      </c>
      <c r="M459" s="3" t="s">
        <v>30</v>
      </c>
      <c r="N459" s="3" t="s">
        <v>30</v>
      </c>
      <c r="O459" s="1" t="s">
        <v>172</v>
      </c>
      <c r="P459" s="1" t="s">
        <v>174</v>
      </c>
      <c r="Q459" s="1" t="s">
        <v>175</v>
      </c>
      <c r="R459" t="b">
        <f>IF(COUNTIF(carcinogens!$A$2:$A$35,F459),TRUE,FALSE)</f>
        <v>0</v>
      </c>
      <c r="S459" t="b">
        <f t="shared" si="102"/>
        <v>1</v>
      </c>
      <c r="T459" t="b">
        <f t="shared" si="96"/>
        <v>1</v>
      </c>
      <c r="U459" s="3">
        <f t="shared" si="97"/>
        <v>0</v>
      </c>
      <c r="V459" s="3">
        <f t="shared" si="98"/>
        <v>0</v>
      </c>
      <c r="W459" s="3">
        <f t="shared" si="99"/>
        <v>0</v>
      </c>
      <c r="X459" s="3">
        <f t="shared" si="103"/>
        <v>0</v>
      </c>
      <c r="Y459" s="3">
        <v>0</v>
      </c>
      <c r="Z459" s="3">
        <f t="shared" si="104"/>
        <v>0</v>
      </c>
      <c r="AA459" s="3">
        <f t="shared" si="105"/>
        <v>0</v>
      </c>
      <c r="AB459" t="b">
        <f t="shared" si="106"/>
        <v>1</v>
      </c>
      <c r="AC459">
        <v>3</v>
      </c>
      <c r="AD459" t="str">
        <f>VLOOKUP(C459,'Feedstock source'!$A$1:$B$8,2,FALSE)</f>
        <v>wood</v>
      </c>
      <c r="AE459" t="str">
        <f>VLOOKUP($F459,'PAHs abbreviations'!$A$2:$B$17,2,FALSE)</f>
        <v>Phen</v>
      </c>
    </row>
    <row r="460" spans="1:31">
      <c r="A460" t="s">
        <v>18</v>
      </c>
      <c r="B460" t="s">
        <v>18</v>
      </c>
      <c r="C460" t="s">
        <v>37</v>
      </c>
      <c r="D460">
        <v>500</v>
      </c>
      <c r="E460" s="1" t="s">
        <v>22</v>
      </c>
      <c r="F460" t="s">
        <v>54</v>
      </c>
      <c r="G460" s="1" t="s">
        <v>46</v>
      </c>
      <c r="H460">
        <v>9.9</v>
      </c>
      <c r="I460" s="3">
        <f t="shared" si="100"/>
        <v>19.8</v>
      </c>
      <c r="J460" s="3">
        <f t="shared" si="95"/>
        <v>19.8</v>
      </c>
      <c r="K460" t="str">
        <f t="shared" si="101"/>
        <v>ng/sample</v>
      </c>
      <c r="L460" s="3" t="s">
        <v>28</v>
      </c>
      <c r="M460" s="3" t="s">
        <v>28</v>
      </c>
      <c r="N460" s="3" t="s">
        <v>28</v>
      </c>
      <c r="O460" s="1" t="s">
        <v>172</v>
      </c>
      <c r="P460" s="1" t="s">
        <v>174</v>
      </c>
      <c r="Q460" s="1" t="s">
        <v>175</v>
      </c>
      <c r="R460" t="b">
        <f>IF(COUNTIF(carcinogens!$A$2:$A$35,F460),TRUE,FALSE)</f>
        <v>0</v>
      </c>
      <c r="S460" t="b">
        <f t="shared" si="102"/>
        <v>0</v>
      </c>
      <c r="T460" t="b">
        <f t="shared" si="96"/>
        <v>0</v>
      </c>
      <c r="U460" s="3">
        <f t="shared" si="97"/>
        <v>0</v>
      </c>
      <c r="V460" s="3">
        <f t="shared" si="98"/>
        <v>0</v>
      </c>
      <c r="W460" s="3">
        <f t="shared" si="99"/>
        <v>0</v>
      </c>
      <c r="X460" s="3">
        <f t="shared" si="103"/>
        <v>0</v>
      </c>
      <c r="Y460" s="3">
        <v>0</v>
      </c>
      <c r="Z460" s="3">
        <f t="shared" si="104"/>
        <v>19.8</v>
      </c>
      <c r="AA460" s="3">
        <f t="shared" si="105"/>
        <v>1.9800000000000002E-2</v>
      </c>
      <c r="AB460" t="b">
        <f t="shared" si="106"/>
        <v>1</v>
      </c>
      <c r="AC460">
        <v>3</v>
      </c>
      <c r="AD460" t="str">
        <f>VLOOKUP(C460,'Feedstock source'!$A$1:$B$8,2,FALSE)</f>
        <v>wood</v>
      </c>
      <c r="AE460" t="str">
        <f>VLOOKUP($F460,'PAHs abbreviations'!$A$2:$B$17,2,FALSE)</f>
        <v>Pyr</v>
      </c>
    </row>
    <row r="461" spans="1:31">
      <c r="A461" t="s">
        <v>19</v>
      </c>
      <c r="B461" t="s">
        <v>19</v>
      </c>
      <c r="C461" t="s">
        <v>37</v>
      </c>
      <c r="D461">
        <v>600</v>
      </c>
      <c r="E461" s="1" t="s">
        <v>22</v>
      </c>
      <c r="F461" t="s">
        <v>49</v>
      </c>
      <c r="G461" s="1" t="s">
        <v>46</v>
      </c>
      <c r="H461" t="s">
        <v>28</v>
      </c>
      <c r="I461" s="3" t="str">
        <f t="shared" si="100"/>
        <v>&lt; 2</v>
      </c>
      <c r="J461" s="3" t="str">
        <f t="shared" si="95"/>
        <v>&lt; 2</v>
      </c>
      <c r="K461" t="str">
        <f t="shared" si="101"/>
        <v>ng/sample</v>
      </c>
      <c r="L461" s="3" t="s">
        <v>28</v>
      </c>
      <c r="M461" s="3" t="s">
        <v>28</v>
      </c>
      <c r="N461" s="3" t="s">
        <v>28</v>
      </c>
      <c r="O461" s="1" t="s">
        <v>172</v>
      </c>
      <c r="P461" s="1" t="s">
        <v>174</v>
      </c>
      <c r="Q461" s="1" t="s">
        <v>175</v>
      </c>
      <c r="R461" t="b">
        <f>IF(COUNTIF(carcinogens!$A$2:$A$35,F461),TRUE,FALSE)</f>
        <v>0</v>
      </c>
      <c r="S461" t="b">
        <f t="shared" si="102"/>
        <v>1</v>
      </c>
      <c r="T461" t="b">
        <f t="shared" si="96"/>
        <v>1</v>
      </c>
      <c r="U461" s="3">
        <f t="shared" si="97"/>
        <v>0</v>
      </c>
      <c r="V461" s="3">
        <f t="shared" si="98"/>
        <v>0</v>
      </c>
      <c r="W461" s="3">
        <f t="shared" si="99"/>
        <v>0</v>
      </c>
      <c r="X461" s="3">
        <f t="shared" si="103"/>
        <v>0</v>
      </c>
      <c r="Y461" s="3">
        <v>0</v>
      </c>
      <c r="Z461" s="3">
        <f t="shared" si="104"/>
        <v>0</v>
      </c>
      <c r="AA461" s="3">
        <f t="shared" si="105"/>
        <v>0</v>
      </c>
      <c r="AB461" t="b">
        <f t="shared" si="106"/>
        <v>1</v>
      </c>
      <c r="AC461">
        <v>3</v>
      </c>
      <c r="AD461" t="str">
        <f>VLOOKUP(C461,'Feedstock source'!$A$1:$B$8,2,FALSE)</f>
        <v>wood</v>
      </c>
      <c r="AE461" t="str">
        <f>VLOOKUP($F461,'PAHs abbreviations'!$A$2:$B$17,2,FALSE)</f>
        <v>Ace</v>
      </c>
    </row>
    <row r="462" spans="1:31">
      <c r="A462" t="s">
        <v>19</v>
      </c>
      <c r="B462" t="s">
        <v>19</v>
      </c>
      <c r="C462" t="s">
        <v>37</v>
      </c>
      <c r="D462">
        <v>600</v>
      </c>
      <c r="E462" s="1" t="s">
        <v>22</v>
      </c>
      <c r="F462" t="s">
        <v>48</v>
      </c>
      <c r="G462" s="1" t="s">
        <v>46</v>
      </c>
      <c r="H462" t="s">
        <v>28</v>
      </c>
      <c r="I462" s="3" t="str">
        <f t="shared" si="100"/>
        <v>&lt; 2</v>
      </c>
      <c r="J462" s="3" t="str">
        <f t="shared" si="95"/>
        <v>&lt; 2</v>
      </c>
      <c r="K462" t="str">
        <f t="shared" si="101"/>
        <v>ng/sample</v>
      </c>
      <c r="L462" s="3" t="s">
        <v>28</v>
      </c>
      <c r="M462" s="3" t="s">
        <v>28</v>
      </c>
      <c r="N462" s="3" t="s">
        <v>28</v>
      </c>
      <c r="O462" s="1" t="s">
        <v>172</v>
      </c>
      <c r="P462" s="1" t="s">
        <v>174</v>
      </c>
      <c r="Q462" s="1" t="s">
        <v>175</v>
      </c>
      <c r="R462" t="b">
        <f>IF(COUNTIF(carcinogens!$A$2:$A$35,F462),TRUE,FALSE)</f>
        <v>0</v>
      </c>
      <c r="S462" t="b">
        <f t="shared" si="102"/>
        <v>1</v>
      </c>
      <c r="T462" t="b">
        <f t="shared" si="96"/>
        <v>1</v>
      </c>
      <c r="U462" s="3">
        <f t="shared" si="97"/>
        <v>0</v>
      </c>
      <c r="V462" s="3">
        <f t="shared" si="98"/>
        <v>0</v>
      </c>
      <c r="W462" s="3">
        <f t="shared" si="99"/>
        <v>0</v>
      </c>
      <c r="X462" s="3">
        <f t="shared" si="103"/>
        <v>0</v>
      </c>
      <c r="Y462" s="3">
        <v>0</v>
      </c>
      <c r="Z462" s="3">
        <f t="shared" si="104"/>
        <v>0</v>
      </c>
      <c r="AA462" s="3">
        <f t="shared" si="105"/>
        <v>0</v>
      </c>
      <c r="AB462" t="b">
        <f t="shared" si="106"/>
        <v>1</v>
      </c>
      <c r="AC462">
        <v>3</v>
      </c>
      <c r="AD462" t="str">
        <f>VLOOKUP(C462,'Feedstock source'!$A$1:$B$8,2,FALSE)</f>
        <v>wood</v>
      </c>
      <c r="AE462" t="str">
        <f>VLOOKUP($F462,'PAHs abbreviations'!$A$2:$B$17,2,FALSE)</f>
        <v>Acy</v>
      </c>
    </row>
    <row r="463" spans="1:31">
      <c r="A463" t="s">
        <v>19</v>
      </c>
      <c r="B463" t="s">
        <v>19</v>
      </c>
      <c r="C463" t="s">
        <v>37</v>
      </c>
      <c r="D463">
        <v>600</v>
      </c>
      <c r="E463" s="1" t="s">
        <v>22</v>
      </c>
      <c r="F463" t="s">
        <v>52</v>
      </c>
      <c r="G463" s="1" t="s">
        <v>46</v>
      </c>
      <c r="H463" t="s">
        <v>26</v>
      </c>
      <c r="I463" s="3" t="str">
        <f t="shared" si="100"/>
        <v>&lt; 1</v>
      </c>
      <c r="J463" s="3" t="str">
        <f t="shared" si="95"/>
        <v>&lt; 1</v>
      </c>
      <c r="K463" t="str">
        <f t="shared" si="101"/>
        <v>ng/sample</v>
      </c>
      <c r="L463" s="3" t="s">
        <v>26</v>
      </c>
      <c r="M463" s="3" t="s">
        <v>26</v>
      </c>
      <c r="N463" s="3" t="s">
        <v>26</v>
      </c>
      <c r="O463" s="1" t="s">
        <v>172</v>
      </c>
      <c r="P463" s="1" t="s">
        <v>174</v>
      </c>
      <c r="Q463" s="1" t="s">
        <v>175</v>
      </c>
      <c r="R463" t="b">
        <f>IF(COUNTIF(carcinogens!$A$2:$A$35,F463),TRUE,FALSE)</f>
        <v>0</v>
      </c>
      <c r="S463" t="b">
        <f t="shared" si="102"/>
        <v>1</v>
      </c>
      <c r="T463" t="b">
        <f t="shared" si="96"/>
        <v>1</v>
      </c>
      <c r="U463" s="3">
        <f t="shared" si="97"/>
        <v>0</v>
      </c>
      <c r="V463" s="3">
        <f t="shared" si="98"/>
        <v>0</v>
      </c>
      <c r="W463" s="3">
        <f t="shared" si="99"/>
        <v>0</v>
      </c>
      <c r="X463" s="3">
        <f t="shared" si="103"/>
        <v>0</v>
      </c>
      <c r="Y463" s="3">
        <v>0</v>
      </c>
      <c r="Z463" s="3">
        <f t="shared" si="104"/>
        <v>0</v>
      </c>
      <c r="AA463" s="3">
        <f t="shared" si="105"/>
        <v>0</v>
      </c>
      <c r="AB463" t="b">
        <f t="shared" si="106"/>
        <v>1</v>
      </c>
      <c r="AC463">
        <v>3</v>
      </c>
      <c r="AD463" t="str">
        <f>VLOOKUP(C463,'Feedstock source'!$A$1:$B$8,2,FALSE)</f>
        <v>wood</v>
      </c>
      <c r="AE463" t="str">
        <f>VLOOKUP($F463,'PAHs abbreviations'!$A$2:$B$17,2,FALSE)</f>
        <v>Ant</v>
      </c>
    </row>
    <row r="464" spans="1:31">
      <c r="A464" t="s">
        <v>19</v>
      </c>
      <c r="B464" t="s">
        <v>19</v>
      </c>
      <c r="C464" t="s">
        <v>37</v>
      </c>
      <c r="D464">
        <v>600</v>
      </c>
      <c r="E464" s="1" t="s">
        <v>22</v>
      </c>
      <c r="F464" t="s">
        <v>55</v>
      </c>
      <c r="G464" s="1" t="s">
        <v>46</v>
      </c>
      <c r="H464" t="s">
        <v>26</v>
      </c>
      <c r="I464" s="3" t="str">
        <f t="shared" si="100"/>
        <v>&lt; 1</v>
      </c>
      <c r="J464" s="3" t="str">
        <f t="shared" si="95"/>
        <v>&lt; 1</v>
      </c>
      <c r="K464" t="str">
        <f t="shared" si="101"/>
        <v>ng/sample</v>
      </c>
      <c r="L464" s="3" t="s">
        <v>26</v>
      </c>
      <c r="M464" s="3" t="s">
        <v>26</v>
      </c>
      <c r="N464" s="3" t="s">
        <v>26</v>
      </c>
      <c r="O464" s="1" t="s">
        <v>172</v>
      </c>
      <c r="P464" s="1" t="s">
        <v>174</v>
      </c>
      <c r="Q464" s="1" t="s">
        <v>175</v>
      </c>
      <c r="R464" t="b">
        <f>IF(COUNTIF(carcinogens!$A$2:$A$35,F464),TRUE,FALSE)</f>
        <v>1</v>
      </c>
      <c r="S464" t="b">
        <f t="shared" si="102"/>
        <v>1</v>
      </c>
      <c r="T464" t="b">
        <f t="shared" si="96"/>
        <v>1</v>
      </c>
      <c r="U464" s="3">
        <f t="shared" si="97"/>
        <v>0</v>
      </c>
      <c r="V464" s="3">
        <f t="shared" si="98"/>
        <v>0</v>
      </c>
      <c r="W464" s="3">
        <f t="shared" si="99"/>
        <v>0</v>
      </c>
      <c r="X464" s="3">
        <f t="shared" si="103"/>
        <v>0</v>
      </c>
      <c r="Y464" s="3">
        <v>0</v>
      </c>
      <c r="Z464" s="3">
        <f t="shared" si="104"/>
        <v>0</v>
      </c>
      <c r="AA464" s="3">
        <f t="shared" si="105"/>
        <v>0</v>
      </c>
      <c r="AB464" t="b">
        <f t="shared" si="106"/>
        <v>1</v>
      </c>
      <c r="AC464">
        <v>3</v>
      </c>
      <c r="AD464" t="str">
        <f>VLOOKUP(C464,'Feedstock source'!$A$1:$B$8,2,FALSE)</f>
        <v>wood</v>
      </c>
      <c r="AE464" t="str">
        <f>VLOOKUP($F464,'PAHs abbreviations'!$A$2:$B$17,2,FALSE)</f>
        <v>B(a)A</v>
      </c>
    </row>
    <row r="465" spans="1:31">
      <c r="A465" t="s">
        <v>19</v>
      </c>
      <c r="B465" t="s">
        <v>19</v>
      </c>
      <c r="C465" t="s">
        <v>37</v>
      </c>
      <c r="D465">
        <v>600</v>
      </c>
      <c r="E465" s="1" t="s">
        <v>22</v>
      </c>
      <c r="F465" t="s">
        <v>59</v>
      </c>
      <c r="G465" s="1" t="s">
        <v>46</v>
      </c>
      <c r="H465" t="s">
        <v>26</v>
      </c>
      <c r="I465" s="3" t="str">
        <f t="shared" si="100"/>
        <v>&lt; 1</v>
      </c>
      <c r="J465" s="3" t="str">
        <f t="shared" si="95"/>
        <v>&lt; 1</v>
      </c>
      <c r="K465" t="str">
        <f t="shared" si="101"/>
        <v>ng/sample</v>
      </c>
      <c r="L465" s="3" t="s">
        <v>26</v>
      </c>
      <c r="M465" s="3" t="s">
        <v>26</v>
      </c>
      <c r="N465" s="3" t="s">
        <v>26</v>
      </c>
      <c r="O465" s="1" t="s">
        <v>172</v>
      </c>
      <c r="P465" s="1" t="s">
        <v>174</v>
      </c>
      <c r="Q465" s="1" t="s">
        <v>175</v>
      </c>
      <c r="R465" t="b">
        <f>IF(COUNTIF(carcinogens!$A$2:$A$35,F465),TRUE,FALSE)</f>
        <v>1</v>
      </c>
      <c r="S465" t="b">
        <f t="shared" si="102"/>
        <v>1</v>
      </c>
      <c r="T465" t="b">
        <f t="shared" si="96"/>
        <v>1</v>
      </c>
      <c r="U465" s="3">
        <f t="shared" si="97"/>
        <v>0</v>
      </c>
      <c r="V465" s="3">
        <f t="shared" si="98"/>
        <v>0</v>
      </c>
      <c r="W465" s="3">
        <f t="shared" si="99"/>
        <v>0</v>
      </c>
      <c r="X465" s="3">
        <f t="shared" si="103"/>
        <v>0</v>
      </c>
      <c r="Y465" s="3">
        <v>0</v>
      </c>
      <c r="Z465" s="3">
        <f t="shared" si="104"/>
        <v>0</v>
      </c>
      <c r="AA465" s="3">
        <f t="shared" si="105"/>
        <v>0</v>
      </c>
      <c r="AB465" t="b">
        <f t="shared" si="106"/>
        <v>1</v>
      </c>
      <c r="AC465">
        <v>3</v>
      </c>
      <c r="AD465" t="str">
        <f>VLOOKUP(C465,'Feedstock source'!$A$1:$B$8,2,FALSE)</f>
        <v>wood</v>
      </c>
      <c r="AE465" t="str">
        <f>VLOOKUP($F465,'PAHs abbreviations'!$A$2:$B$17,2,FALSE)</f>
        <v>B(a)P</v>
      </c>
    </row>
    <row r="466" spans="1:31">
      <c r="A466" t="s">
        <v>19</v>
      </c>
      <c r="B466" t="s">
        <v>19</v>
      </c>
      <c r="C466" t="s">
        <v>37</v>
      </c>
      <c r="D466">
        <v>600</v>
      </c>
      <c r="E466" s="1" t="s">
        <v>22</v>
      </c>
      <c r="F466" t="s">
        <v>57</v>
      </c>
      <c r="G466" s="1" t="s">
        <v>46</v>
      </c>
      <c r="H466" t="s">
        <v>26</v>
      </c>
      <c r="I466" s="3" t="str">
        <f t="shared" si="100"/>
        <v>&lt; 1</v>
      </c>
      <c r="J466" s="3" t="str">
        <f t="shared" si="95"/>
        <v>&lt; 1</v>
      </c>
      <c r="K466" t="str">
        <f t="shared" si="101"/>
        <v>ng/sample</v>
      </c>
      <c r="L466" s="3" t="s">
        <v>26</v>
      </c>
      <c r="M466" s="3" t="s">
        <v>26</v>
      </c>
      <c r="N466" s="3" t="s">
        <v>26</v>
      </c>
      <c r="O466" s="1" t="s">
        <v>172</v>
      </c>
      <c r="P466" s="1" t="s">
        <v>174</v>
      </c>
      <c r="Q466" s="1" t="s">
        <v>175</v>
      </c>
      <c r="R466" t="b">
        <f>IF(COUNTIF(carcinogens!$A$2:$A$35,F466),TRUE,FALSE)</f>
        <v>1</v>
      </c>
      <c r="S466" t="b">
        <f t="shared" si="102"/>
        <v>1</v>
      </c>
      <c r="T466" t="b">
        <f t="shared" si="96"/>
        <v>1</v>
      </c>
      <c r="U466" s="3">
        <f t="shared" si="97"/>
        <v>0</v>
      </c>
      <c r="V466" s="3">
        <f t="shared" si="98"/>
        <v>0</v>
      </c>
      <c r="W466" s="3">
        <f t="shared" si="99"/>
        <v>0</v>
      </c>
      <c r="X466" s="3">
        <f t="shared" si="103"/>
        <v>0</v>
      </c>
      <c r="Y466" s="3">
        <v>0</v>
      </c>
      <c r="Z466" s="3">
        <f t="shared" si="104"/>
        <v>0</v>
      </c>
      <c r="AA466" s="3">
        <f t="shared" si="105"/>
        <v>0</v>
      </c>
      <c r="AB466" t="b">
        <f t="shared" si="106"/>
        <v>1</v>
      </c>
      <c r="AC466">
        <v>3</v>
      </c>
      <c r="AD466" t="str">
        <f>VLOOKUP(C466,'Feedstock source'!$A$1:$B$8,2,FALSE)</f>
        <v>wood</v>
      </c>
      <c r="AE466" t="str">
        <f>VLOOKUP($F466,'PAHs abbreviations'!$A$2:$B$17,2,FALSE)</f>
        <v>B(b)F</v>
      </c>
    </row>
    <row r="467" spans="1:31">
      <c r="A467" t="s">
        <v>19</v>
      </c>
      <c r="B467" t="s">
        <v>19</v>
      </c>
      <c r="C467" t="s">
        <v>37</v>
      </c>
      <c r="D467">
        <v>600</v>
      </c>
      <c r="E467" s="1" t="s">
        <v>22</v>
      </c>
      <c r="F467" t="s">
        <v>61</v>
      </c>
      <c r="G467" s="1" t="s">
        <v>46</v>
      </c>
      <c r="H467" t="s">
        <v>26</v>
      </c>
      <c r="I467" s="3" t="str">
        <f t="shared" si="100"/>
        <v>&lt; 1</v>
      </c>
      <c r="J467" s="3" t="str">
        <f t="shared" si="95"/>
        <v>&lt; 1</v>
      </c>
      <c r="K467" t="str">
        <f t="shared" si="101"/>
        <v>ng/sample</v>
      </c>
      <c r="L467" s="3" t="s">
        <v>26</v>
      </c>
      <c r="M467" s="3" t="s">
        <v>26</v>
      </c>
      <c r="N467" s="3" t="s">
        <v>26</v>
      </c>
      <c r="O467" s="1" t="s">
        <v>172</v>
      </c>
      <c r="P467" s="1" t="s">
        <v>174</v>
      </c>
      <c r="Q467" s="1" t="s">
        <v>175</v>
      </c>
      <c r="R467" t="b">
        <f>IF(COUNTIF(carcinogens!$A$2:$A$35,F467),TRUE,FALSE)</f>
        <v>1</v>
      </c>
      <c r="S467" t="b">
        <f t="shared" si="102"/>
        <v>1</v>
      </c>
      <c r="T467" t="b">
        <f t="shared" si="96"/>
        <v>1</v>
      </c>
      <c r="U467" s="3">
        <f t="shared" si="97"/>
        <v>0</v>
      </c>
      <c r="V467" s="3">
        <f t="shared" si="98"/>
        <v>0</v>
      </c>
      <c r="W467" s="3">
        <f t="shared" si="99"/>
        <v>0</v>
      </c>
      <c r="X467" s="3">
        <f t="shared" si="103"/>
        <v>0</v>
      </c>
      <c r="Y467" s="3">
        <v>0</v>
      </c>
      <c r="Z467" s="3">
        <f t="shared" si="104"/>
        <v>0</v>
      </c>
      <c r="AA467" s="3">
        <f t="shared" si="105"/>
        <v>0</v>
      </c>
      <c r="AB467" t="b">
        <f t="shared" si="106"/>
        <v>1</v>
      </c>
      <c r="AC467">
        <v>3</v>
      </c>
      <c r="AD467" t="str">
        <f>VLOOKUP(C467,'Feedstock source'!$A$1:$B$8,2,FALSE)</f>
        <v>wood</v>
      </c>
      <c r="AE467" t="str">
        <f>VLOOKUP($F467,'PAHs abbreviations'!$A$2:$B$17,2,FALSE)</f>
        <v>B(ghi)P</v>
      </c>
    </row>
    <row r="468" spans="1:31">
      <c r="A468" t="s">
        <v>19</v>
      </c>
      <c r="B468" t="s">
        <v>19</v>
      </c>
      <c r="C468" t="s">
        <v>37</v>
      </c>
      <c r="D468">
        <v>600</v>
      </c>
      <c r="E468" s="1" t="s">
        <v>22</v>
      </c>
      <c r="F468" t="s">
        <v>58</v>
      </c>
      <c r="G468" s="1" t="s">
        <v>46</v>
      </c>
      <c r="H468" t="s">
        <v>26</v>
      </c>
      <c r="I468" s="3" t="str">
        <f t="shared" si="100"/>
        <v>&lt; 1</v>
      </c>
      <c r="J468" s="3" t="str">
        <f t="shared" si="95"/>
        <v>&lt; 1</v>
      </c>
      <c r="K468" t="str">
        <f t="shared" si="101"/>
        <v>ng/sample</v>
      </c>
      <c r="L468" s="3" t="s">
        <v>26</v>
      </c>
      <c r="M468" s="3" t="s">
        <v>26</v>
      </c>
      <c r="N468" s="3" t="s">
        <v>26</v>
      </c>
      <c r="O468" s="1" t="s">
        <v>172</v>
      </c>
      <c r="P468" s="1" t="s">
        <v>174</v>
      </c>
      <c r="Q468" s="1" t="s">
        <v>175</v>
      </c>
      <c r="R468" t="b">
        <f>IF(COUNTIF(carcinogens!$A$2:$A$35,F468),TRUE,FALSE)</f>
        <v>1</v>
      </c>
      <c r="S468" t="b">
        <f t="shared" si="102"/>
        <v>1</v>
      </c>
      <c r="T468" t="b">
        <f t="shared" si="96"/>
        <v>1</v>
      </c>
      <c r="U468" s="3">
        <f t="shared" si="97"/>
        <v>0</v>
      </c>
      <c r="V468" s="3">
        <f t="shared" si="98"/>
        <v>0</v>
      </c>
      <c r="W468" s="3">
        <f t="shared" si="99"/>
        <v>0</v>
      </c>
      <c r="X468" s="3">
        <f t="shared" si="103"/>
        <v>0</v>
      </c>
      <c r="Y468" s="3">
        <v>0</v>
      </c>
      <c r="Z468" s="3">
        <f t="shared" si="104"/>
        <v>0</v>
      </c>
      <c r="AA468" s="3">
        <f t="shared" si="105"/>
        <v>0</v>
      </c>
      <c r="AB468" t="b">
        <f t="shared" si="106"/>
        <v>1</v>
      </c>
      <c r="AC468">
        <v>3</v>
      </c>
      <c r="AD468" t="str">
        <f>VLOOKUP(C468,'Feedstock source'!$A$1:$B$8,2,FALSE)</f>
        <v>wood</v>
      </c>
      <c r="AE468" t="str">
        <f>VLOOKUP($F468,'PAHs abbreviations'!$A$2:$B$17,2,FALSE)</f>
        <v>B(k)F</v>
      </c>
    </row>
    <row r="469" spans="1:31">
      <c r="A469" t="s">
        <v>19</v>
      </c>
      <c r="B469" t="s">
        <v>19</v>
      </c>
      <c r="C469" t="s">
        <v>37</v>
      </c>
      <c r="D469">
        <v>600</v>
      </c>
      <c r="E469" s="1" t="s">
        <v>22</v>
      </c>
      <c r="F469" t="s">
        <v>56</v>
      </c>
      <c r="G469" s="1" t="s">
        <v>46</v>
      </c>
      <c r="H469" t="s">
        <v>26</v>
      </c>
      <c r="I469" s="3" t="str">
        <f t="shared" si="100"/>
        <v>&lt; 1</v>
      </c>
      <c r="J469" s="3" t="str">
        <f t="shared" si="95"/>
        <v>&lt; 1</v>
      </c>
      <c r="K469" t="str">
        <f t="shared" si="101"/>
        <v>ng/sample</v>
      </c>
      <c r="L469" s="3" t="s">
        <v>26</v>
      </c>
      <c r="M469" s="3" t="s">
        <v>26</v>
      </c>
      <c r="N469" s="3" t="s">
        <v>26</v>
      </c>
      <c r="O469" s="1" t="s">
        <v>172</v>
      </c>
      <c r="P469" s="1" t="s">
        <v>174</v>
      </c>
      <c r="Q469" s="1" t="s">
        <v>175</v>
      </c>
      <c r="R469" t="b">
        <f>IF(COUNTIF(carcinogens!$A$2:$A$35,F469),TRUE,FALSE)</f>
        <v>1</v>
      </c>
      <c r="S469" t="b">
        <f t="shared" si="102"/>
        <v>1</v>
      </c>
      <c r="T469" t="b">
        <f t="shared" si="96"/>
        <v>1</v>
      </c>
      <c r="U469" s="3">
        <f t="shared" si="97"/>
        <v>0</v>
      </c>
      <c r="V469" s="3">
        <f t="shared" si="98"/>
        <v>0</v>
      </c>
      <c r="W469" s="3">
        <f t="shared" si="99"/>
        <v>0</v>
      </c>
      <c r="X469" s="3">
        <f t="shared" si="103"/>
        <v>0</v>
      </c>
      <c r="Y469" s="3">
        <v>0</v>
      </c>
      <c r="Z469" s="3">
        <f t="shared" si="104"/>
        <v>0</v>
      </c>
      <c r="AA469" s="3">
        <f t="shared" si="105"/>
        <v>0</v>
      </c>
      <c r="AB469" t="b">
        <f t="shared" si="106"/>
        <v>1</v>
      </c>
      <c r="AC469">
        <v>3</v>
      </c>
      <c r="AD469" t="str">
        <f>VLOOKUP(C469,'Feedstock source'!$A$1:$B$8,2,FALSE)</f>
        <v>wood</v>
      </c>
      <c r="AE469" t="str">
        <f>VLOOKUP($F469,'PAHs abbreviations'!$A$2:$B$17,2,FALSE)</f>
        <v>Cry</v>
      </c>
    </row>
    <row r="470" spans="1:31">
      <c r="A470" t="s">
        <v>19</v>
      </c>
      <c r="B470" t="s">
        <v>19</v>
      </c>
      <c r="C470" t="s">
        <v>37</v>
      </c>
      <c r="D470">
        <v>600</v>
      </c>
      <c r="E470" s="1" t="s">
        <v>22</v>
      </c>
      <c r="F470" t="s">
        <v>62</v>
      </c>
      <c r="G470" s="1" t="s">
        <v>46</v>
      </c>
      <c r="H470" t="s">
        <v>26</v>
      </c>
      <c r="I470" s="3" t="str">
        <f t="shared" si="100"/>
        <v>&lt; 1</v>
      </c>
      <c r="J470" s="3" t="str">
        <f t="shared" si="95"/>
        <v>&lt; 1</v>
      </c>
      <c r="K470" t="str">
        <f t="shared" si="101"/>
        <v>ng/sample</v>
      </c>
      <c r="L470" s="3" t="s">
        <v>26</v>
      </c>
      <c r="M470" s="3" t="s">
        <v>26</v>
      </c>
      <c r="N470" s="3" t="s">
        <v>26</v>
      </c>
      <c r="O470" s="1" t="s">
        <v>172</v>
      </c>
      <c r="P470" s="1" t="s">
        <v>174</v>
      </c>
      <c r="Q470" s="1" t="s">
        <v>175</v>
      </c>
      <c r="R470" t="b">
        <f>IF(COUNTIF(carcinogens!$A$2:$A$35,F470),TRUE,FALSE)</f>
        <v>1</v>
      </c>
      <c r="S470" t="b">
        <f t="shared" si="102"/>
        <v>1</v>
      </c>
      <c r="T470" t="b">
        <f t="shared" si="96"/>
        <v>1</v>
      </c>
      <c r="U470" s="3">
        <f t="shared" si="97"/>
        <v>0</v>
      </c>
      <c r="V470" s="3">
        <f t="shared" si="98"/>
        <v>0</v>
      </c>
      <c r="W470" s="3">
        <f t="shared" si="99"/>
        <v>0</v>
      </c>
      <c r="X470" s="3">
        <f t="shared" si="103"/>
        <v>0</v>
      </c>
      <c r="Y470" s="3">
        <v>0</v>
      </c>
      <c r="Z470" s="3">
        <f t="shared" si="104"/>
        <v>0</v>
      </c>
      <c r="AA470" s="3">
        <f t="shared" si="105"/>
        <v>0</v>
      </c>
      <c r="AB470" t="b">
        <f t="shared" si="106"/>
        <v>1</v>
      </c>
      <c r="AC470">
        <v>3</v>
      </c>
      <c r="AD470" t="str">
        <f>VLOOKUP(C470,'Feedstock source'!$A$1:$B$8,2,FALSE)</f>
        <v>wood</v>
      </c>
      <c r="AE470" t="str">
        <f>VLOOKUP($F470,'PAHs abbreviations'!$A$2:$B$17,2,FALSE)</f>
        <v>DB(ah)A</v>
      </c>
    </row>
    <row r="471" spans="1:31">
      <c r="A471" t="s">
        <v>19</v>
      </c>
      <c r="B471" t="s">
        <v>19</v>
      </c>
      <c r="C471" t="s">
        <v>37</v>
      </c>
      <c r="D471">
        <v>600</v>
      </c>
      <c r="E471" s="1" t="s">
        <v>22</v>
      </c>
      <c r="F471" t="s">
        <v>53</v>
      </c>
      <c r="G471" s="1" t="s">
        <v>46</v>
      </c>
      <c r="H471" t="s">
        <v>28</v>
      </c>
      <c r="I471" s="3" t="str">
        <f t="shared" si="100"/>
        <v>&lt; 2</v>
      </c>
      <c r="J471" s="3" t="str">
        <f t="shared" si="95"/>
        <v>&lt; 2</v>
      </c>
      <c r="K471" t="str">
        <f t="shared" si="101"/>
        <v>ng/sample</v>
      </c>
      <c r="L471" s="3" t="s">
        <v>28</v>
      </c>
      <c r="M471" s="3" t="s">
        <v>28</v>
      </c>
      <c r="N471" s="3" t="s">
        <v>28</v>
      </c>
      <c r="O471" s="1" t="s">
        <v>172</v>
      </c>
      <c r="P471" s="1" t="s">
        <v>174</v>
      </c>
      <c r="Q471" s="1" t="s">
        <v>175</v>
      </c>
      <c r="R471" t="b">
        <f>IF(COUNTIF(carcinogens!$A$2:$A$35,F471),TRUE,FALSE)</f>
        <v>0</v>
      </c>
      <c r="S471" t="b">
        <f t="shared" si="102"/>
        <v>1</v>
      </c>
      <c r="T471" t="b">
        <f t="shared" si="96"/>
        <v>1</v>
      </c>
      <c r="U471" s="3">
        <f t="shared" si="97"/>
        <v>0</v>
      </c>
      <c r="V471" s="3">
        <f t="shared" si="98"/>
        <v>0</v>
      </c>
      <c r="W471" s="3">
        <f t="shared" si="99"/>
        <v>0</v>
      </c>
      <c r="X471" s="3">
        <f t="shared" si="103"/>
        <v>0</v>
      </c>
      <c r="Y471" s="3">
        <v>0</v>
      </c>
      <c r="Z471" s="3">
        <f t="shared" si="104"/>
        <v>0</v>
      </c>
      <c r="AA471" s="3">
        <f t="shared" si="105"/>
        <v>0</v>
      </c>
      <c r="AB471" t="b">
        <f t="shared" si="106"/>
        <v>1</v>
      </c>
      <c r="AC471">
        <v>3</v>
      </c>
      <c r="AD471" t="str">
        <f>VLOOKUP(C471,'Feedstock source'!$A$1:$B$8,2,FALSE)</f>
        <v>wood</v>
      </c>
      <c r="AE471" t="str">
        <f>VLOOKUP($F471,'PAHs abbreviations'!$A$2:$B$17,2,FALSE)</f>
        <v>Flt</v>
      </c>
    </row>
    <row r="472" spans="1:31">
      <c r="A472" t="s">
        <v>19</v>
      </c>
      <c r="B472" t="s">
        <v>19</v>
      </c>
      <c r="C472" t="s">
        <v>37</v>
      </c>
      <c r="D472">
        <v>600</v>
      </c>
      <c r="E472" s="1" t="s">
        <v>22</v>
      </c>
      <c r="F472" t="s">
        <v>50</v>
      </c>
      <c r="G472" s="1" t="s">
        <v>46</v>
      </c>
      <c r="H472" t="s">
        <v>31</v>
      </c>
      <c r="I472" s="3" t="str">
        <f t="shared" si="100"/>
        <v>&lt; 3</v>
      </c>
      <c r="J472" s="3" t="str">
        <f t="shared" si="95"/>
        <v>&lt; 3</v>
      </c>
      <c r="K472" t="str">
        <f t="shared" si="101"/>
        <v>ng/sample</v>
      </c>
      <c r="L472" s="3" t="s">
        <v>28</v>
      </c>
      <c r="M472" s="3" t="s">
        <v>28</v>
      </c>
      <c r="N472" s="3" t="s">
        <v>28</v>
      </c>
      <c r="O472" s="1" t="s">
        <v>172</v>
      </c>
      <c r="P472" s="1" t="s">
        <v>174</v>
      </c>
      <c r="Q472" s="1" t="s">
        <v>175</v>
      </c>
      <c r="R472" t="b">
        <f>IF(COUNTIF(carcinogens!$A$2:$A$35,F472),TRUE,FALSE)</f>
        <v>0</v>
      </c>
      <c r="S472" t="b">
        <f t="shared" si="102"/>
        <v>1</v>
      </c>
      <c r="T472" t="b">
        <f t="shared" si="96"/>
        <v>1</v>
      </c>
      <c r="U472" s="3">
        <f t="shared" si="97"/>
        <v>0</v>
      </c>
      <c r="V472" s="3">
        <f t="shared" si="98"/>
        <v>0</v>
      </c>
      <c r="W472" s="3">
        <f t="shared" si="99"/>
        <v>0</v>
      </c>
      <c r="X472" s="3">
        <f t="shared" si="103"/>
        <v>0</v>
      </c>
      <c r="Y472" s="3">
        <v>0</v>
      </c>
      <c r="Z472" s="3">
        <f t="shared" si="104"/>
        <v>0</v>
      </c>
      <c r="AA472" s="3">
        <f t="shared" si="105"/>
        <v>0</v>
      </c>
      <c r="AB472" t="b">
        <f t="shared" si="106"/>
        <v>1</v>
      </c>
      <c r="AC472">
        <v>3</v>
      </c>
      <c r="AD472" t="str">
        <f>VLOOKUP(C472,'Feedstock source'!$A$1:$B$8,2,FALSE)</f>
        <v>wood</v>
      </c>
      <c r="AE472" t="str">
        <f>VLOOKUP($F472,'PAHs abbreviations'!$A$2:$B$17,2,FALSE)</f>
        <v>Flu</v>
      </c>
    </row>
    <row r="473" spans="1:31">
      <c r="A473" t="s">
        <v>19</v>
      </c>
      <c r="B473" t="s">
        <v>19</v>
      </c>
      <c r="C473" t="s">
        <v>37</v>
      </c>
      <c r="D473">
        <v>600</v>
      </c>
      <c r="E473" s="1" t="s">
        <v>22</v>
      </c>
      <c r="F473" t="s">
        <v>60</v>
      </c>
      <c r="G473" s="1" t="s">
        <v>46</v>
      </c>
      <c r="H473" t="s">
        <v>26</v>
      </c>
      <c r="I473" s="3" t="str">
        <f t="shared" si="100"/>
        <v>&lt; 1</v>
      </c>
      <c r="J473" s="3" t="str">
        <f t="shared" si="95"/>
        <v>&lt; 1</v>
      </c>
      <c r="K473" t="str">
        <f t="shared" si="101"/>
        <v>ng/sample</v>
      </c>
      <c r="L473" s="3" t="s">
        <v>26</v>
      </c>
      <c r="M473" s="3" t="s">
        <v>26</v>
      </c>
      <c r="N473" s="3" t="s">
        <v>26</v>
      </c>
      <c r="O473" s="1" t="s">
        <v>172</v>
      </c>
      <c r="P473" s="1" t="s">
        <v>174</v>
      </c>
      <c r="Q473" s="1" t="s">
        <v>175</v>
      </c>
      <c r="R473" t="b">
        <f>IF(COUNTIF(carcinogens!$A$2:$A$35,F473),TRUE,FALSE)</f>
        <v>1</v>
      </c>
      <c r="S473" t="b">
        <f t="shared" si="102"/>
        <v>1</v>
      </c>
      <c r="T473" t="b">
        <f t="shared" si="96"/>
        <v>1</v>
      </c>
      <c r="U473" s="3">
        <f t="shared" si="97"/>
        <v>0</v>
      </c>
      <c r="V473" s="3">
        <f t="shared" si="98"/>
        <v>0</v>
      </c>
      <c r="W473" s="3">
        <f t="shared" si="99"/>
        <v>0</v>
      </c>
      <c r="X473" s="3">
        <f t="shared" si="103"/>
        <v>0</v>
      </c>
      <c r="Y473" s="3">
        <v>0</v>
      </c>
      <c r="Z473" s="3">
        <f t="shared" si="104"/>
        <v>0</v>
      </c>
      <c r="AA473" s="3">
        <f t="shared" si="105"/>
        <v>0</v>
      </c>
      <c r="AB473" t="b">
        <f t="shared" si="106"/>
        <v>1</v>
      </c>
      <c r="AC473">
        <v>3</v>
      </c>
      <c r="AD473" t="str">
        <f>VLOOKUP(C473,'Feedstock source'!$A$1:$B$8,2,FALSE)</f>
        <v>wood</v>
      </c>
      <c r="AE473" t="str">
        <f>VLOOKUP($F473,'PAHs abbreviations'!$A$2:$B$17,2,FALSE)</f>
        <v>IP</v>
      </c>
    </row>
    <row r="474" spans="1:31">
      <c r="A474" t="s">
        <v>19</v>
      </c>
      <c r="B474" t="s">
        <v>19</v>
      </c>
      <c r="C474" t="s">
        <v>37</v>
      </c>
      <c r="D474">
        <v>600</v>
      </c>
      <c r="E474" s="1" t="s">
        <v>22</v>
      </c>
      <c r="F474" t="s">
        <v>47</v>
      </c>
      <c r="G474" s="1" t="s">
        <v>46</v>
      </c>
      <c r="H474">
        <v>8.6999999999999904</v>
      </c>
      <c r="I474" s="3">
        <f t="shared" si="100"/>
        <v>17.399999999999981</v>
      </c>
      <c r="J474" s="3">
        <f t="shared" si="95"/>
        <v>17.399999999999981</v>
      </c>
      <c r="K474" t="str">
        <f t="shared" si="101"/>
        <v>ng/sample</v>
      </c>
      <c r="L474" s="3">
        <v>2.5</v>
      </c>
      <c r="M474" s="3">
        <v>7.3</v>
      </c>
      <c r="N474" s="3">
        <v>6</v>
      </c>
      <c r="O474" s="1" t="s">
        <v>172</v>
      </c>
      <c r="P474" s="1" t="s">
        <v>174</v>
      </c>
      <c r="Q474" s="1" t="s">
        <v>175</v>
      </c>
      <c r="R474" t="b">
        <f>IF(COUNTIF(carcinogens!$A$2:$A$35,F474),TRUE,FALSE)</f>
        <v>0</v>
      </c>
      <c r="S474" t="b">
        <f t="shared" si="102"/>
        <v>0</v>
      </c>
      <c r="T474" t="b">
        <f t="shared" si="96"/>
        <v>0</v>
      </c>
      <c r="U474" s="3">
        <f t="shared" si="97"/>
        <v>2.5</v>
      </c>
      <c r="V474" s="3">
        <f t="shared" si="98"/>
        <v>7.3</v>
      </c>
      <c r="W474" s="3">
        <f t="shared" si="99"/>
        <v>6</v>
      </c>
      <c r="X474" s="3">
        <f t="shared" si="103"/>
        <v>5.2666666666666666</v>
      </c>
      <c r="Y474" s="3">
        <f>_xlfn.STDEV.S(U474:W474)</f>
        <v>2.4826061575153897</v>
      </c>
      <c r="Z474" s="3">
        <f t="shared" si="104"/>
        <v>12.133333333333315</v>
      </c>
      <c r="AA474" s="3">
        <f t="shared" si="105"/>
        <v>1.2133333333333315E-2</v>
      </c>
      <c r="AB474" t="b">
        <f t="shared" si="106"/>
        <v>0</v>
      </c>
      <c r="AC474">
        <v>3</v>
      </c>
      <c r="AD474" t="str">
        <f>VLOOKUP(C474,'Feedstock source'!$A$1:$B$8,2,FALSE)</f>
        <v>wood</v>
      </c>
      <c r="AE474" t="str">
        <f>VLOOKUP($F474,'PAHs abbreviations'!$A$2:$B$17,2,FALSE)</f>
        <v>Nap</v>
      </c>
    </row>
    <row r="475" spans="1:31">
      <c r="A475" t="s">
        <v>19</v>
      </c>
      <c r="B475" t="s">
        <v>19</v>
      </c>
      <c r="C475" t="s">
        <v>37</v>
      </c>
      <c r="D475">
        <v>600</v>
      </c>
      <c r="E475" s="1" t="s">
        <v>22</v>
      </c>
      <c r="F475" t="s">
        <v>51</v>
      </c>
      <c r="G475" s="1" t="s">
        <v>46</v>
      </c>
      <c r="H475" t="s">
        <v>29</v>
      </c>
      <c r="I475" s="3" t="str">
        <f t="shared" si="100"/>
        <v>&lt; 6</v>
      </c>
      <c r="J475" s="3" t="str">
        <f t="shared" si="95"/>
        <v>&lt; 6</v>
      </c>
      <c r="K475" t="str">
        <f t="shared" si="101"/>
        <v>ng/sample</v>
      </c>
      <c r="L475" s="3" t="s">
        <v>29</v>
      </c>
      <c r="M475" s="3" t="s">
        <v>30</v>
      </c>
      <c r="N475" s="3" t="s">
        <v>30</v>
      </c>
      <c r="O475" s="1" t="s">
        <v>172</v>
      </c>
      <c r="P475" s="1" t="s">
        <v>174</v>
      </c>
      <c r="Q475" s="1" t="s">
        <v>175</v>
      </c>
      <c r="R475" t="b">
        <f>IF(COUNTIF(carcinogens!$A$2:$A$35,F475),TRUE,FALSE)</f>
        <v>0</v>
      </c>
      <c r="S475" t="b">
        <f t="shared" si="102"/>
        <v>1</v>
      </c>
      <c r="T475" t="b">
        <f t="shared" si="96"/>
        <v>1</v>
      </c>
      <c r="U475" s="3">
        <f t="shared" si="97"/>
        <v>0</v>
      </c>
      <c r="V475" s="3">
        <f t="shared" si="98"/>
        <v>0</v>
      </c>
      <c r="W475" s="3">
        <f t="shared" si="99"/>
        <v>0</v>
      </c>
      <c r="X475" s="3">
        <f t="shared" si="103"/>
        <v>0</v>
      </c>
      <c r="Y475" s="3">
        <v>0</v>
      </c>
      <c r="Z475" s="3">
        <f t="shared" si="104"/>
        <v>0</v>
      </c>
      <c r="AA475" s="3">
        <f t="shared" si="105"/>
        <v>0</v>
      </c>
      <c r="AB475" t="b">
        <f t="shared" si="106"/>
        <v>1</v>
      </c>
      <c r="AC475">
        <v>3</v>
      </c>
      <c r="AD475" t="str">
        <f>VLOOKUP(C475,'Feedstock source'!$A$1:$B$8,2,FALSE)</f>
        <v>wood</v>
      </c>
      <c r="AE475" t="str">
        <f>VLOOKUP($F475,'PAHs abbreviations'!$A$2:$B$17,2,FALSE)</f>
        <v>Phen</v>
      </c>
    </row>
    <row r="476" spans="1:31">
      <c r="A476" t="s">
        <v>19</v>
      </c>
      <c r="B476" t="s">
        <v>19</v>
      </c>
      <c r="C476" t="s">
        <v>37</v>
      </c>
      <c r="D476">
        <v>600</v>
      </c>
      <c r="E476" s="1" t="s">
        <v>22</v>
      </c>
      <c r="F476" t="s">
        <v>54</v>
      </c>
      <c r="G476" s="1" t="s">
        <v>46</v>
      </c>
      <c r="H476">
        <v>3.2</v>
      </c>
      <c r="I476" s="3">
        <f t="shared" si="100"/>
        <v>6.4</v>
      </c>
      <c r="J476" s="3">
        <f t="shared" si="95"/>
        <v>6.4</v>
      </c>
      <c r="K476" t="str">
        <f t="shared" si="101"/>
        <v>ng/sample</v>
      </c>
      <c r="L476" s="3" t="s">
        <v>28</v>
      </c>
      <c r="M476" s="3" t="s">
        <v>28</v>
      </c>
      <c r="N476" s="3" t="s">
        <v>28</v>
      </c>
      <c r="O476" s="1" t="s">
        <v>172</v>
      </c>
      <c r="P476" s="1" t="s">
        <v>174</v>
      </c>
      <c r="Q476" s="1" t="s">
        <v>175</v>
      </c>
      <c r="R476" t="b">
        <f>IF(COUNTIF(carcinogens!$A$2:$A$35,F476),TRUE,FALSE)</f>
        <v>0</v>
      </c>
      <c r="S476" t="b">
        <f t="shared" si="102"/>
        <v>0</v>
      </c>
      <c r="T476" t="b">
        <f t="shared" si="96"/>
        <v>0</v>
      </c>
      <c r="U476" s="3">
        <f t="shared" si="97"/>
        <v>0</v>
      </c>
      <c r="V476" s="3">
        <f t="shared" si="98"/>
        <v>0</v>
      </c>
      <c r="W476" s="3">
        <f t="shared" si="99"/>
        <v>0</v>
      </c>
      <c r="X476" s="3">
        <f t="shared" si="103"/>
        <v>0</v>
      </c>
      <c r="Y476" s="3">
        <v>0</v>
      </c>
      <c r="Z476" s="3">
        <f t="shared" si="104"/>
        <v>6.4</v>
      </c>
      <c r="AA476" s="3">
        <f t="shared" si="105"/>
        <v>6.4000000000000003E-3</v>
      </c>
      <c r="AB476" t="b">
        <f t="shared" si="106"/>
        <v>1</v>
      </c>
      <c r="AC476">
        <v>3</v>
      </c>
      <c r="AD476" t="str">
        <f>VLOOKUP(C476,'Feedstock source'!$A$1:$B$8,2,FALSE)</f>
        <v>wood</v>
      </c>
      <c r="AE476" t="str">
        <f>VLOOKUP($F476,'PAHs abbreviations'!$A$2:$B$17,2,FALSE)</f>
        <v>Pyr</v>
      </c>
    </row>
    <row r="477" spans="1:31">
      <c r="A477" t="s">
        <v>20</v>
      </c>
      <c r="B477" t="s">
        <v>20</v>
      </c>
      <c r="C477" t="s">
        <v>37</v>
      </c>
      <c r="D477">
        <v>700</v>
      </c>
      <c r="E477" s="1" t="s">
        <v>22</v>
      </c>
      <c r="F477" t="s">
        <v>49</v>
      </c>
      <c r="G477" s="1" t="s">
        <v>46</v>
      </c>
      <c r="H477">
        <v>5.3</v>
      </c>
      <c r="I477" s="3">
        <f t="shared" si="100"/>
        <v>10.6</v>
      </c>
      <c r="J477" s="3">
        <f t="shared" si="95"/>
        <v>10.6</v>
      </c>
      <c r="K477" t="str">
        <f t="shared" si="101"/>
        <v>ng/sample</v>
      </c>
      <c r="L477" s="3" t="s">
        <v>28</v>
      </c>
      <c r="M477" s="3" t="s">
        <v>28</v>
      </c>
      <c r="N477" s="3" t="s">
        <v>28</v>
      </c>
      <c r="O477" s="1" t="s">
        <v>172</v>
      </c>
      <c r="P477" s="1" t="s">
        <v>174</v>
      </c>
      <c r="Q477" s="1" t="s">
        <v>175</v>
      </c>
      <c r="R477" t="b">
        <f>IF(COUNTIF(carcinogens!$A$2:$A$35,F477),TRUE,FALSE)</f>
        <v>0</v>
      </c>
      <c r="S477" t="b">
        <f t="shared" si="102"/>
        <v>0</v>
      </c>
      <c r="T477" t="b">
        <f t="shared" si="96"/>
        <v>0</v>
      </c>
      <c r="U477" s="3">
        <f t="shared" si="97"/>
        <v>0</v>
      </c>
      <c r="V477" s="3">
        <f t="shared" ref="V477:V508" si="107">IF(ISNUMBER(M477),M477,0)</f>
        <v>0</v>
      </c>
      <c r="W477" s="3">
        <f t="shared" ref="W477:W508" si="108">IF(ISNUMBER(N477),N477,0)</f>
        <v>0</v>
      </c>
      <c r="X477" s="3">
        <f t="shared" si="103"/>
        <v>0</v>
      </c>
      <c r="Y477" s="3">
        <v>0</v>
      </c>
      <c r="Z477" s="3">
        <f t="shared" si="104"/>
        <v>10.6</v>
      </c>
      <c r="AA477" s="3">
        <f t="shared" si="105"/>
        <v>1.06E-2</v>
      </c>
      <c r="AB477" t="b">
        <f t="shared" si="106"/>
        <v>1</v>
      </c>
      <c r="AC477">
        <v>3</v>
      </c>
      <c r="AD477" t="str">
        <f>VLOOKUP(C477,'Feedstock source'!$A$1:$B$8,2,FALSE)</f>
        <v>wood</v>
      </c>
      <c r="AE477" t="str">
        <f>VLOOKUP($F477,'PAHs abbreviations'!$A$2:$B$17,2,FALSE)</f>
        <v>Ace</v>
      </c>
    </row>
    <row r="478" spans="1:31">
      <c r="A478" t="s">
        <v>20</v>
      </c>
      <c r="B478" t="s">
        <v>20</v>
      </c>
      <c r="C478" t="s">
        <v>37</v>
      </c>
      <c r="D478">
        <v>700</v>
      </c>
      <c r="E478" s="1" t="s">
        <v>22</v>
      </c>
      <c r="F478" t="s">
        <v>48</v>
      </c>
      <c r="G478" s="1" t="s">
        <v>46</v>
      </c>
      <c r="H478">
        <v>15</v>
      </c>
      <c r="I478" s="3">
        <f t="shared" si="100"/>
        <v>30</v>
      </c>
      <c r="J478" s="3">
        <f t="shared" si="95"/>
        <v>30</v>
      </c>
      <c r="K478" t="str">
        <f t="shared" si="101"/>
        <v>ng/sample</v>
      </c>
      <c r="L478" s="3" t="s">
        <v>28</v>
      </c>
      <c r="M478" s="3" t="s">
        <v>28</v>
      </c>
      <c r="N478" s="3" t="s">
        <v>28</v>
      </c>
      <c r="O478" s="1" t="s">
        <v>172</v>
      </c>
      <c r="P478" s="1" t="s">
        <v>174</v>
      </c>
      <c r="Q478" s="1" t="s">
        <v>175</v>
      </c>
      <c r="R478" t="b">
        <f>IF(COUNTIF(carcinogens!$A$2:$A$35,F478),TRUE,FALSE)</f>
        <v>0</v>
      </c>
      <c r="S478" t="b">
        <f t="shared" si="102"/>
        <v>0</v>
      </c>
      <c r="T478" t="b">
        <f t="shared" si="96"/>
        <v>0</v>
      </c>
      <c r="U478" s="3">
        <f t="shared" si="97"/>
        <v>0</v>
      </c>
      <c r="V478" s="3">
        <f t="shared" si="107"/>
        <v>0</v>
      </c>
      <c r="W478" s="3">
        <f t="shared" si="108"/>
        <v>0</v>
      </c>
      <c r="X478" s="3">
        <f t="shared" si="103"/>
        <v>0</v>
      </c>
      <c r="Y478" s="3">
        <v>0</v>
      </c>
      <c r="Z478" s="3">
        <f t="shared" si="104"/>
        <v>30</v>
      </c>
      <c r="AA478" s="3">
        <f t="shared" si="105"/>
        <v>0.03</v>
      </c>
      <c r="AB478" t="b">
        <f t="shared" si="106"/>
        <v>1</v>
      </c>
      <c r="AC478">
        <v>3</v>
      </c>
      <c r="AD478" t="str">
        <f>VLOOKUP(C478,'Feedstock source'!$A$1:$B$8,2,FALSE)</f>
        <v>wood</v>
      </c>
      <c r="AE478" t="str">
        <f>VLOOKUP($F478,'PAHs abbreviations'!$A$2:$B$17,2,FALSE)</f>
        <v>Acy</v>
      </c>
    </row>
    <row r="479" spans="1:31">
      <c r="A479" t="s">
        <v>20</v>
      </c>
      <c r="B479" t="s">
        <v>20</v>
      </c>
      <c r="C479" t="s">
        <v>37</v>
      </c>
      <c r="D479">
        <v>700</v>
      </c>
      <c r="E479" s="1" t="s">
        <v>22</v>
      </c>
      <c r="F479" t="s">
        <v>52</v>
      </c>
      <c r="G479" s="1" t="s">
        <v>46</v>
      </c>
      <c r="H479">
        <v>2.8</v>
      </c>
      <c r="I479" s="3">
        <f t="shared" si="100"/>
        <v>5.6</v>
      </c>
      <c r="J479" s="3">
        <f t="shared" si="95"/>
        <v>5.6</v>
      </c>
      <c r="K479" t="str">
        <f t="shared" si="101"/>
        <v>ng/sample</v>
      </c>
      <c r="L479" s="3" t="s">
        <v>26</v>
      </c>
      <c r="M479" s="3" t="s">
        <v>26</v>
      </c>
      <c r="N479" s="3" t="s">
        <v>26</v>
      </c>
      <c r="O479" s="1" t="s">
        <v>172</v>
      </c>
      <c r="P479" s="1" t="s">
        <v>174</v>
      </c>
      <c r="Q479" s="1" t="s">
        <v>175</v>
      </c>
      <c r="R479" t="b">
        <f>IF(COUNTIF(carcinogens!$A$2:$A$35,F479),TRUE,FALSE)</f>
        <v>0</v>
      </c>
      <c r="S479" t="b">
        <f t="shared" si="102"/>
        <v>0</v>
      </c>
      <c r="T479" t="b">
        <f t="shared" si="96"/>
        <v>0</v>
      </c>
      <c r="U479" s="3">
        <f t="shared" si="97"/>
        <v>0</v>
      </c>
      <c r="V479" s="3">
        <f t="shared" si="107"/>
        <v>0</v>
      </c>
      <c r="W479" s="3">
        <f t="shared" si="108"/>
        <v>0</v>
      </c>
      <c r="X479" s="3">
        <f t="shared" si="103"/>
        <v>0</v>
      </c>
      <c r="Y479" s="3">
        <v>0</v>
      </c>
      <c r="Z479" s="3">
        <f t="shared" si="104"/>
        <v>5.6</v>
      </c>
      <c r="AA479" s="3">
        <f t="shared" si="105"/>
        <v>5.5999999999999999E-3</v>
      </c>
      <c r="AB479" t="b">
        <f t="shared" si="106"/>
        <v>1</v>
      </c>
      <c r="AC479">
        <v>3</v>
      </c>
      <c r="AD479" t="str">
        <f>VLOOKUP(C479,'Feedstock source'!$A$1:$B$8,2,FALSE)</f>
        <v>wood</v>
      </c>
      <c r="AE479" t="str">
        <f>VLOOKUP($F479,'PAHs abbreviations'!$A$2:$B$17,2,FALSE)</f>
        <v>Ant</v>
      </c>
    </row>
    <row r="480" spans="1:31">
      <c r="A480" t="s">
        <v>20</v>
      </c>
      <c r="B480" t="s">
        <v>20</v>
      </c>
      <c r="C480" t="s">
        <v>37</v>
      </c>
      <c r="D480">
        <v>700</v>
      </c>
      <c r="E480" s="1" t="s">
        <v>22</v>
      </c>
      <c r="F480" t="s">
        <v>55</v>
      </c>
      <c r="G480" s="1" t="s">
        <v>46</v>
      </c>
      <c r="H480">
        <v>181</v>
      </c>
      <c r="I480" s="3">
        <f t="shared" si="100"/>
        <v>362</v>
      </c>
      <c r="J480" s="3">
        <f t="shared" si="95"/>
        <v>362</v>
      </c>
      <c r="K480" t="str">
        <f t="shared" si="101"/>
        <v>ng/sample</v>
      </c>
      <c r="L480" s="3" t="s">
        <v>26</v>
      </c>
      <c r="M480" s="3" t="s">
        <v>26</v>
      </c>
      <c r="N480" s="3" t="s">
        <v>26</v>
      </c>
      <c r="O480" s="1" t="s">
        <v>172</v>
      </c>
      <c r="P480" s="1" t="s">
        <v>174</v>
      </c>
      <c r="Q480" s="1" t="s">
        <v>175</v>
      </c>
      <c r="R480" t="b">
        <f>IF(COUNTIF(carcinogens!$A$2:$A$35,F480),TRUE,FALSE)</f>
        <v>1</v>
      </c>
      <c r="S480" t="b">
        <f t="shared" si="102"/>
        <v>0</v>
      </c>
      <c r="T480" t="b">
        <f t="shared" si="96"/>
        <v>0</v>
      </c>
      <c r="U480" s="3">
        <f t="shared" si="97"/>
        <v>0</v>
      </c>
      <c r="V480" s="3">
        <f t="shared" si="107"/>
        <v>0</v>
      </c>
      <c r="W480" s="3">
        <f t="shared" si="108"/>
        <v>0</v>
      </c>
      <c r="X480" s="3">
        <f t="shared" si="103"/>
        <v>0</v>
      </c>
      <c r="Y480" s="3">
        <v>0</v>
      </c>
      <c r="Z480" s="3">
        <f t="shared" si="104"/>
        <v>362</v>
      </c>
      <c r="AA480" s="3">
        <f t="shared" si="105"/>
        <v>0.36199999999999999</v>
      </c>
      <c r="AB480" t="b">
        <f t="shared" si="106"/>
        <v>1</v>
      </c>
      <c r="AC480">
        <v>3</v>
      </c>
      <c r="AD480" t="str">
        <f>VLOOKUP(C480,'Feedstock source'!$A$1:$B$8,2,FALSE)</f>
        <v>wood</v>
      </c>
      <c r="AE480" t="str">
        <f>VLOOKUP($F480,'PAHs abbreviations'!$A$2:$B$17,2,FALSE)</f>
        <v>B(a)A</v>
      </c>
    </row>
    <row r="481" spans="1:31">
      <c r="A481" t="s">
        <v>20</v>
      </c>
      <c r="B481" t="s">
        <v>20</v>
      </c>
      <c r="C481" t="s">
        <v>37</v>
      </c>
      <c r="D481">
        <v>700</v>
      </c>
      <c r="E481" s="1" t="s">
        <v>22</v>
      </c>
      <c r="F481" t="s">
        <v>59</v>
      </c>
      <c r="G481" s="1" t="s">
        <v>46</v>
      </c>
      <c r="H481">
        <v>24</v>
      </c>
      <c r="I481" s="3">
        <f t="shared" si="100"/>
        <v>48</v>
      </c>
      <c r="J481" s="3">
        <f t="shared" si="95"/>
        <v>48</v>
      </c>
      <c r="K481" t="str">
        <f t="shared" si="101"/>
        <v>ng/sample</v>
      </c>
      <c r="L481" s="3" t="s">
        <v>26</v>
      </c>
      <c r="M481" s="3" t="s">
        <v>26</v>
      </c>
      <c r="N481" s="3" t="s">
        <v>26</v>
      </c>
      <c r="O481" s="1" t="s">
        <v>172</v>
      </c>
      <c r="P481" s="1" t="s">
        <v>174</v>
      </c>
      <c r="Q481" s="1" t="s">
        <v>175</v>
      </c>
      <c r="R481" t="b">
        <f>IF(COUNTIF(carcinogens!$A$2:$A$35,F481),TRUE,FALSE)</f>
        <v>1</v>
      </c>
      <c r="S481" t="b">
        <f t="shared" si="102"/>
        <v>0</v>
      </c>
      <c r="T481" t="b">
        <f t="shared" si="96"/>
        <v>0</v>
      </c>
      <c r="U481" s="3">
        <f t="shared" si="97"/>
        <v>0</v>
      </c>
      <c r="V481" s="3">
        <f t="shared" si="107"/>
        <v>0</v>
      </c>
      <c r="W481" s="3">
        <f t="shared" si="108"/>
        <v>0</v>
      </c>
      <c r="X481" s="3">
        <f t="shared" si="103"/>
        <v>0</v>
      </c>
      <c r="Y481" s="3">
        <v>0</v>
      </c>
      <c r="Z481" s="3">
        <f t="shared" si="104"/>
        <v>48</v>
      </c>
      <c r="AA481" s="3">
        <f t="shared" si="105"/>
        <v>4.8000000000000001E-2</v>
      </c>
      <c r="AB481" t="b">
        <f t="shared" si="106"/>
        <v>1</v>
      </c>
      <c r="AC481">
        <v>3</v>
      </c>
      <c r="AD481" t="str">
        <f>VLOOKUP(C481,'Feedstock source'!$A$1:$B$8,2,FALSE)</f>
        <v>wood</v>
      </c>
      <c r="AE481" t="str">
        <f>VLOOKUP($F481,'PAHs abbreviations'!$A$2:$B$17,2,FALSE)</f>
        <v>B(a)P</v>
      </c>
    </row>
    <row r="482" spans="1:31">
      <c r="A482" t="s">
        <v>20</v>
      </c>
      <c r="B482" t="s">
        <v>20</v>
      </c>
      <c r="C482" t="s">
        <v>37</v>
      </c>
      <c r="D482">
        <v>700</v>
      </c>
      <c r="E482" s="1" t="s">
        <v>22</v>
      </c>
      <c r="F482" t="s">
        <v>57</v>
      </c>
      <c r="G482" s="1" t="s">
        <v>46</v>
      </c>
      <c r="H482">
        <v>57</v>
      </c>
      <c r="I482" s="3">
        <f t="shared" si="100"/>
        <v>114</v>
      </c>
      <c r="J482" s="3">
        <f t="shared" si="95"/>
        <v>114</v>
      </c>
      <c r="K482" t="str">
        <f t="shared" si="101"/>
        <v>ng/sample</v>
      </c>
      <c r="L482" s="3" t="s">
        <v>26</v>
      </c>
      <c r="M482" s="3" t="s">
        <v>26</v>
      </c>
      <c r="N482" s="3" t="s">
        <v>26</v>
      </c>
      <c r="O482" s="1" t="s">
        <v>172</v>
      </c>
      <c r="P482" s="1" t="s">
        <v>174</v>
      </c>
      <c r="Q482" s="1" t="s">
        <v>175</v>
      </c>
      <c r="R482" t="b">
        <f>IF(COUNTIF(carcinogens!$A$2:$A$35,F482),TRUE,FALSE)</f>
        <v>1</v>
      </c>
      <c r="S482" t="b">
        <f t="shared" si="102"/>
        <v>0</v>
      </c>
      <c r="T482" t="b">
        <f t="shared" si="96"/>
        <v>0</v>
      </c>
      <c r="U482" s="3">
        <f t="shared" si="97"/>
        <v>0</v>
      </c>
      <c r="V482" s="3">
        <f t="shared" si="107"/>
        <v>0</v>
      </c>
      <c r="W482" s="3">
        <f t="shared" si="108"/>
        <v>0</v>
      </c>
      <c r="X482" s="3">
        <f t="shared" si="103"/>
        <v>0</v>
      </c>
      <c r="Y482" s="3">
        <v>0</v>
      </c>
      <c r="Z482" s="3">
        <f t="shared" si="104"/>
        <v>114</v>
      </c>
      <c r="AA482" s="3">
        <f t="shared" si="105"/>
        <v>0.114</v>
      </c>
      <c r="AB482" t="b">
        <f t="shared" si="106"/>
        <v>1</v>
      </c>
      <c r="AC482">
        <v>3</v>
      </c>
      <c r="AD482" t="str">
        <f>VLOOKUP(C482,'Feedstock source'!$A$1:$B$8,2,FALSE)</f>
        <v>wood</v>
      </c>
      <c r="AE482" t="str">
        <f>VLOOKUP($F482,'PAHs abbreviations'!$A$2:$B$17,2,FALSE)</f>
        <v>B(b)F</v>
      </c>
    </row>
    <row r="483" spans="1:31">
      <c r="A483" t="s">
        <v>20</v>
      </c>
      <c r="B483" t="s">
        <v>20</v>
      </c>
      <c r="C483" t="s">
        <v>37</v>
      </c>
      <c r="D483">
        <v>700</v>
      </c>
      <c r="E483" s="1" t="s">
        <v>22</v>
      </c>
      <c r="F483" t="s">
        <v>61</v>
      </c>
      <c r="G483" s="1" t="s">
        <v>46</v>
      </c>
      <c r="H483">
        <v>102</v>
      </c>
      <c r="I483" s="3">
        <f t="shared" si="100"/>
        <v>204</v>
      </c>
      <c r="J483" s="3">
        <f t="shared" si="95"/>
        <v>204</v>
      </c>
      <c r="K483" t="str">
        <f t="shared" si="101"/>
        <v>ng/sample</v>
      </c>
      <c r="L483" s="3" t="s">
        <v>26</v>
      </c>
      <c r="M483" s="3" t="s">
        <v>26</v>
      </c>
      <c r="N483" s="3" t="s">
        <v>26</v>
      </c>
      <c r="O483" s="1" t="s">
        <v>172</v>
      </c>
      <c r="P483" s="1" t="s">
        <v>174</v>
      </c>
      <c r="Q483" s="1" t="s">
        <v>175</v>
      </c>
      <c r="R483" t="b">
        <f>IF(COUNTIF(carcinogens!$A$2:$A$35,F483),TRUE,FALSE)</f>
        <v>1</v>
      </c>
      <c r="S483" t="b">
        <f t="shared" si="102"/>
        <v>0</v>
      </c>
      <c r="T483" t="b">
        <f t="shared" si="96"/>
        <v>0</v>
      </c>
      <c r="U483" s="3">
        <f t="shared" si="97"/>
        <v>0</v>
      </c>
      <c r="V483" s="3">
        <f t="shared" si="107"/>
        <v>0</v>
      </c>
      <c r="W483" s="3">
        <f t="shared" si="108"/>
        <v>0</v>
      </c>
      <c r="X483" s="3">
        <f t="shared" si="103"/>
        <v>0</v>
      </c>
      <c r="Y483" s="3">
        <v>0</v>
      </c>
      <c r="Z483" s="3">
        <f t="shared" si="104"/>
        <v>204</v>
      </c>
      <c r="AA483" s="3">
        <f t="shared" si="105"/>
        <v>0.20399999999999999</v>
      </c>
      <c r="AB483" t="b">
        <f t="shared" si="106"/>
        <v>1</v>
      </c>
      <c r="AC483">
        <v>3</v>
      </c>
      <c r="AD483" t="str">
        <f>VLOOKUP(C483,'Feedstock source'!$A$1:$B$8,2,FALSE)</f>
        <v>wood</v>
      </c>
      <c r="AE483" t="str">
        <f>VLOOKUP($F483,'PAHs abbreviations'!$A$2:$B$17,2,FALSE)</f>
        <v>B(ghi)P</v>
      </c>
    </row>
    <row r="484" spans="1:31">
      <c r="A484" t="s">
        <v>20</v>
      </c>
      <c r="B484" t="s">
        <v>20</v>
      </c>
      <c r="C484" t="s">
        <v>37</v>
      </c>
      <c r="D484">
        <v>700</v>
      </c>
      <c r="E484" s="1" t="s">
        <v>22</v>
      </c>
      <c r="F484" t="s">
        <v>58</v>
      </c>
      <c r="G484" s="1" t="s">
        <v>46</v>
      </c>
      <c r="H484">
        <v>34</v>
      </c>
      <c r="I484" s="3">
        <f t="shared" si="100"/>
        <v>68</v>
      </c>
      <c r="J484" s="3">
        <f t="shared" si="95"/>
        <v>68</v>
      </c>
      <c r="K484" t="str">
        <f t="shared" si="101"/>
        <v>ng/sample</v>
      </c>
      <c r="L484" s="3" t="s">
        <v>26</v>
      </c>
      <c r="M484" s="3" t="s">
        <v>26</v>
      </c>
      <c r="N484" s="3" t="s">
        <v>26</v>
      </c>
      <c r="O484" s="1" t="s">
        <v>172</v>
      </c>
      <c r="P484" s="1" t="s">
        <v>174</v>
      </c>
      <c r="Q484" s="1" t="s">
        <v>175</v>
      </c>
      <c r="R484" t="b">
        <f>IF(COUNTIF(carcinogens!$A$2:$A$35,F484),TRUE,FALSE)</f>
        <v>1</v>
      </c>
      <c r="S484" t="b">
        <f t="shared" si="102"/>
        <v>0</v>
      </c>
      <c r="T484" t="b">
        <f t="shared" si="96"/>
        <v>0</v>
      </c>
      <c r="U484" s="3">
        <f t="shared" si="97"/>
        <v>0</v>
      </c>
      <c r="V484" s="3">
        <f t="shared" si="107"/>
        <v>0</v>
      </c>
      <c r="W484" s="3">
        <f t="shared" si="108"/>
        <v>0</v>
      </c>
      <c r="X484" s="3">
        <f t="shared" si="103"/>
        <v>0</v>
      </c>
      <c r="Y484" s="3">
        <v>0</v>
      </c>
      <c r="Z484" s="3">
        <f t="shared" si="104"/>
        <v>68</v>
      </c>
      <c r="AA484" s="3">
        <f t="shared" si="105"/>
        <v>6.8000000000000005E-2</v>
      </c>
      <c r="AB484" t="b">
        <f t="shared" si="106"/>
        <v>1</v>
      </c>
      <c r="AC484">
        <v>3</v>
      </c>
      <c r="AD484" t="str">
        <f>VLOOKUP(C484,'Feedstock source'!$A$1:$B$8,2,FALSE)</f>
        <v>wood</v>
      </c>
      <c r="AE484" t="str">
        <f>VLOOKUP($F484,'PAHs abbreviations'!$A$2:$B$17,2,FALSE)</f>
        <v>B(k)F</v>
      </c>
    </row>
    <row r="485" spans="1:31">
      <c r="A485" t="s">
        <v>20</v>
      </c>
      <c r="B485" t="s">
        <v>20</v>
      </c>
      <c r="C485" t="s">
        <v>37</v>
      </c>
      <c r="D485">
        <v>700</v>
      </c>
      <c r="E485" s="1" t="s">
        <v>22</v>
      </c>
      <c r="F485" t="s">
        <v>56</v>
      </c>
      <c r="G485" s="1" t="s">
        <v>46</v>
      </c>
      <c r="H485">
        <v>142</v>
      </c>
      <c r="I485" s="3">
        <f t="shared" si="100"/>
        <v>284</v>
      </c>
      <c r="J485" s="3">
        <f t="shared" si="95"/>
        <v>284</v>
      </c>
      <c r="K485" t="str">
        <f t="shared" si="101"/>
        <v>ng/sample</v>
      </c>
      <c r="L485" s="3" t="s">
        <v>26</v>
      </c>
      <c r="M485" s="3" t="s">
        <v>26</v>
      </c>
      <c r="N485" s="3" t="s">
        <v>26</v>
      </c>
      <c r="O485" s="1" t="s">
        <v>172</v>
      </c>
      <c r="P485" s="1" t="s">
        <v>174</v>
      </c>
      <c r="Q485" s="1" t="s">
        <v>175</v>
      </c>
      <c r="R485" t="b">
        <f>IF(COUNTIF(carcinogens!$A$2:$A$35,F485),TRUE,FALSE)</f>
        <v>1</v>
      </c>
      <c r="S485" t="b">
        <f t="shared" si="102"/>
        <v>0</v>
      </c>
      <c r="T485" t="b">
        <f t="shared" si="96"/>
        <v>0</v>
      </c>
      <c r="U485" s="3">
        <f t="shared" si="97"/>
        <v>0</v>
      </c>
      <c r="V485" s="3">
        <f t="shared" si="107"/>
        <v>0</v>
      </c>
      <c r="W485" s="3">
        <f t="shared" si="108"/>
        <v>0</v>
      </c>
      <c r="X485" s="3">
        <f t="shared" si="103"/>
        <v>0</v>
      </c>
      <c r="Y485" s="3">
        <v>0</v>
      </c>
      <c r="Z485" s="3">
        <f t="shared" si="104"/>
        <v>284</v>
      </c>
      <c r="AA485" s="3">
        <f t="shared" si="105"/>
        <v>0.28399999999999997</v>
      </c>
      <c r="AB485" t="b">
        <f t="shared" si="106"/>
        <v>1</v>
      </c>
      <c r="AC485">
        <v>3</v>
      </c>
      <c r="AD485" t="str">
        <f>VLOOKUP(C485,'Feedstock source'!$A$1:$B$8,2,FALSE)</f>
        <v>wood</v>
      </c>
      <c r="AE485" t="str">
        <f>VLOOKUP($F485,'PAHs abbreviations'!$A$2:$B$17,2,FALSE)</f>
        <v>Cry</v>
      </c>
    </row>
    <row r="486" spans="1:31">
      <c r="A486" t="s">
        <v>20</v>
      </c>
      <c r="B486" t="s">
        <v>20</v>
      </c>
      <c r="C486" t="s">
        <v>37</v>
      </c>
      <c r="D486">
        <v>700</v>
      </c>
      <c r="E486" s="1" t="s">
        <v>22</v>
      </c>
      <c r="F486" t="s">
        <v>62</v>
      </c>
      <c r="G486" s="1" t="s">
        <v>46</v>
      </c>
      <c r="H486">
        <v>2</v>
      </c>
      <c r="I486" s="3">
        <f t="shared" si="100"/>
        <v>4</v>
      </c>
      <c r="J486" s="3">
        <f t="shared" si="95"/>
        <v>4</v>
      </c>
      <c r="K486" t="str">
        <f t="shared" si="101"/>
        <v>ng/sample</v>
      </c>
      <c r="L486" s="3" t="s">
        <v>26</v>
      </c>
      <c r="M486" s="3" t="s">
        <v>26</v>
      </c>
      <c r="N486" s="3" t="s">
        <v>26</v>
      </c>
      <c r="O486" s="1" t="s">
        <v>172</v>
      </c>
      <c r="P486" s="1" t="s">
        <v>174</v>
      </c>
      <c r="Q486" s="1" t="s">
        <v>175</v>
      </c>
      <c r="R486" t="b">
        <f>IF(COUNTIF(carcinogens!$A$2:$A$35,F486),TRUE,FALSE)</f>
        <v>1</v>
      </c>
      <c r="S486" t="b">
        <f t="shared" si="102"/>
        <v>0</v>
      </c>
      <c r="T486" t="b">
        <f t="shared" si="96"/>
        <v>0</v>
      </c>
      <c r="U486" s="3">
        <f t="shared" si="97"/>
        <v>0</v>
      </c>
      <c r="V486" s="3">
        <f t="shared" si="107"/>
        <v>0</v>
      </c>
      <c r="W486" s="3">
        <f t="shared" si="108"/>
        <v>0</v>
      </c>
      <c r="X486" s="3">
        <f t="shared" si="103"/>
        <v>0</v>
      </c>
      <c r="Y486" s="3">
        <v>0</v>
      </c>
      <c r="Z486" s="3">
        <f t="shared" si="104"/>
        <v>4</v>
      </c>
      <c r="AA486" s="3">
        <f t="shared" si="105"/>
        <v>4.0000000000000001E-3</v>
      </c>
      <c r="AB486" t="b">
        <f t="shared" si="106"/>
        <v>1</v>
      </c>
      <c r="AC486">
        <v>3</v>
      </c>
      <c r="AD486" t="str">
        <f>VLOOKUP(C486,'Feedstock source'!$A$1:$B$8,2,FALSE)</f>
        <v>wood</v>
      </c>
      <c r="AE486" t="str">
        <f>VLOOKUP($F486,'PAHs abbreviations'!$A$2:$B$17,2,FALSE)</f>
        <v>DB(ah)A</v>
      </c>
    </row>
    <row r="487" spans="1:31">
      <c r="A487" t="s">
        <v>20</v>
      </c>
      <c r="B487" t="s">
        <v>20</v>
      </c>
      <c r="C487" t="s">
        <v>37</v>
      </c>
      <c r="D487">
        <v>700</v>
      </c>
      <c r="E487" s="1" t="s">
        <v>22</v>
      </c>
      <c r="F487" t="s">
        <v>53</v>
      </c>
      <c r="G487" s="1" t="s">
        <v>46</v>
      </c>
      <c r="H487">
        <v>716</v>
      </c>
      <c r="I487" s="3">
        <f t="shared" si="100"/>
        <v>1432</v>
      </c>
      <c r="J487" s="3">
        <f t="shared" si="95"/>
        <v>1432</v>
      </c>
      <c r="K487" t="str">
        <f t="shared" si="101"/>
        <v>ng/sample</v>
      </c>
      <c r="L487" s="3" t="s">
        <v>28</v>
      </c>
      <c r="M487" s="3" t="s">
        <v>28</v>
      </c>
      <c r="N487" s="3" t="s">
        <v>28</v>
      </c>
      <c r="O487" s="1" t="s">
        <v>172</v>
      </c>
      <c r="P487" s="1" t="s">
        <v>174</v>
      </c>
      <c r="Q487" s="1" t="s">
        <v>175</v>
      </c>
      <c r="R487" t="b">
        <f>IF(COUNTIF(carcinogens!$A$2:$A$35,F487),TRUE,FALSE)</f>
        <v>0</v>
      </c>
      <c r="S487" t="b">
        <f t="shared" si="102"/>
        <v>0</v>
      </c>
      <c r="T487" t="b">
        <f t="shared" si="96"/>
        <v>0</v>
      </c>
      <c r="U487" s="3">
        <f t="shared" si="97"/>
        <v>0</v>
      </c>
      <c r="V487" s="3">
        <f t="shared" si="107"/>
        <v>0</v>
      </c>
      <c r="W487" s="3">
        <f t="shared" si="108"/>
        <v>0</v>
      </c>
      <c r="X487" s="3">
        <f t="shared" si="103"/>
        <v>0</v>
      </c>
      <c r="Y487" s="3">
        <v>0</v>
      </c>
      <c r="Z487" s="3">
        <f t="shared" si="104"/>
        <v>1432</v>
      </c>
      <c r="AA487" s="3">
        <f t="shared" si="105"/>
        <v>1.4319999999999999</v>
      </c>
      <c r="AB487" t="b">
        <f t="shared" si="106"/>
        <v>1</v>
      </c>
      <c r="AC487">
        <v>3</v>
      </c>
      <c r="AD487" t="str">
        <f>VLOOKUP(C487,'Feedstock source'!$A$1:$B$8,2,FALSE)</f>
        <v>wood</v>
      </c>
      <c r="AE487" t="str">
        <f>VLOOKUP($F487,'PAHs abbreviations'!$A$2:$B$17,2,FALSE)</f>
        <v>Flt</v>
      </c>
    </row>
    <row r="488" spans="1:31">
      <c r="A488" t="s">
        <v>20</v>
      </c>
      <c r="B488" t="s">
        <v>20</v>
      </c>
      <c r="C488" t="s">
        <v>37</v>
      </c>
      <c r="D488">
        <v>700</v>
      </c>
      <c r="E488" s="1" t="s">
        <v>22</v>
      </c>
      <c r="F488" t="s">
        <v>50</v>
      </c>
      <c r="G488" s="1" t="s">
        <v>46</v>
      </c>
      <c r="H488">
        <v>14</v>
      </c>
      <c r="I488" s="3">
        <f t="shared" si="100"/>
        <v>28</v>
      </c>
      <c r="J488" s="3">
        <f t="shared" si="95"/>
        <v>28</v>
      </c>
      <c r="K488" t="str">
        <f t="shared" si="101"/>
        <v>ng/sample</v>
      </c>
      <c r="L488" s="3" t="s">
        <v>28</v>
      </c>
      <c r="M488" s="3" t="s">
        <v>28</v>
      </c>
      <c r="N488" s="3" t="s">
        <v>28</v>
      </c>
      <c r="O488" s="1" t="s">
        <v>172</v>
      </c>
      <c r="P488" s="1" t="s">
        <v>174</v>
      </c>
      <c r="Q488" s="1" t="s">
        <v>175</v>
      </c>
      <c r="R488" t="b">
        <f>IF(COUNTIF(carcinogens!$A$2:$A$35,F488),TRUE,FALSE)</f>
        <v>0</v>
      </c>
      <c r="S488" t="b">
        <f t="shared" si="102"/>
        <v>0</v>
      </c>
      <c r="T488" t="b">
        <f t="shared" si="96"/>
        <v>0</v>
      </c>
      <c r="U488" s="3">
        <f t="shared" si="97"/>
        <v>0</v>
      </c>
      <c r="V488" s="3">
        <f t="shared" si="107"/>
        <v>0</v>
      </c>
      <c r="W488" s="3">
        <f t="shared" si="108"/>
        <v>0</v>
      </c>
      <c r="X488" s="3">
        <f t="shared" si="103"/>
        <v>0</v>
      </c>
      <c r="Y488" s="3">
        <v>0</v>
      </c>
      <c r="Z488" s="3">
        <f t="shared" si="104"/>
        <v>28</v>
      </c>
      <c r="AA488" s="3">
        <f t="shared" si="105"/>
        <v>2.8000000000000001E-2</v>
      </c>
      <c r="AB488" t="b">
        <f t="shared" si="106"/>
        <v>1</v>
      </c>
      <c r="AC488">
        <v>3</v>
      </c>
      <c r="AD488" t="str">
        <f>VLOOKUP(C488,'Feedstock source'!$A$1:$B$8,2,FALSE)</f>
        <v>wood</v>
      </c>
      <c r="AE488" t="str">
        <f>VLOOKUP($F488,'PAHs abbreviations'!$A$2:$B$17,2,FALSE)</f>
        <v>Flu</v>
      </c>
    </row>
    <row r="489" spans="1:31">
      <c r="A489" t="s">
        <v>20</v>
      </c>
      <c r="B489" t="s">
        <v>20</v>
      </c>
      <c r="C489" t="s">
        <v>37</v>
      </c>
      <c r="D489">
        <v>700</v>
      </c>
      <c r="E489" s="1" t="s">
        <v>22</v>
      </c>
      <c r="F489" t="s">
        <v>60</v>
      </c>
      <c r="G489" s="1" t="s">
        <v>46</v>
      </c>
      <c r="H489">
        <v>53</v>
      </c>
      <c r="I489" s="3">
        <f t="shared" si="100"/>
        <v>106</v>
      </c>
      <c r="J489" s="3">
        <f t="shared" si="95"/>
        <v>106</v>
      </c>
      <c r="K489" t="str">
        <f t="shared" si="101"/>
        <v>ng/sample</v>
      </c>
      <c r="L489" s="3" t="s">
        <v>26</v>
      </c>
      <c r="M489" s="3" t="s">
        <v>26</v>
      </c>
      <c r="N489" s="3" t="s">
        <v>26</v>
      </c>
      <c r="O489" s="1" t="s">
        <v>172</v>
      </c>
      <c r="P489" s="1" t="s">
        <v>174</v>
      </c>
      <c r="Q489" s="1" t="s">
        <v>175</v>
      </c>
      <c r="R489" t="b">
        <f>IF(COUNTIF(carcinogens!$A$2:$A$35,F489),TRUE,FALSE)</f>
        <v>1</v>
      </c>
      <c r="S489" t="b">
        <f t="shared" si="102"/>
        <v>0</v>
      </c>
      <c r="T489" t="b">
        <f t="shared" si="96"/>
        <v>0</v>
      </c>
      <c r="U489" s="3">
        <f t="shared" si="97"/>
        <v>0</v>
      </c>
      <c r="V489" s="3">
        <f t="shared" si="107"/>
        <v>0</v>
      </c>
      <c r="W489" s="3">
        <f t="shared" si="108"/>
        <v>0</v>
      </c>
      <c r="X489" s="3">
        <f t="shared" si="103"/>
        <v>0</v>
      </c>
      <c r="Y489" s="3">
        <v>0</v>
      </c>
      <c r="Z489" s="3">
        <f t="shared" si="104"/>
        <v>106</v>
      </c>
      <c r="AA489" s="3">
        <f t="shared" si="105"/>
        <v>0.106</v>
      </c>
      <c r="AB489" t="b">
        <f t="shared" si="106"/>
        <v>1</v>
      </c>
      <c r="AC489">
        <v>3</v>
      </c>
      <c r="AD489" t="str">
        <f>VLOOKUP(C489,'Feedstock source'!$A$1:$B$8,2,FALSE)</f>
        <v>wood</v>
      </c>
      <c r="AE489" t="str">
        <f>VLOOKUP($F489,'PAHs abbreviations'!$A$2:$B$17,2,FALSE)</f>
        <v>IP</v>
      </c>
    </row>
    <row r="490" spans="1:31">
      <c r="A490" t="s">
        <v>20</v>
      </c>
      <c r="B490" t="s">
        <v>20</v>
      </c>
      <c r="C490" t="s">
        <v>37</v>
      </c>
      <c r="D490">
        <v>700</v>
      </c>
      <c r="E490" s="1" t="s">
        <v>22</v>
      </c>
      <c r="F490" t="s">
        <v>47</v>
      </c>
      <c r="G490" s="1" t="s">
        <v>46</v>
      </c>
      <c r="H490">
        <v>16</v>
      </c>
      <c r="I490" s="3">
        <f t="shared" si="100"/>
        <v>32</v>
      </c>
      <c r="J490" s="3">
        <f t="shared" ref="J490:J553" si="109">I490</f>
        <v>32</v>
      </c>
      <c r="K490" t="str">
        <f t="shared" si="101"/>
        <v>ng/sample</v>
      </c>
      <c r="L490" s="3">
        <v>2.5</v>
      </c>
      <c r="M490" s="3">
        <v>7.3</v>
      </c>
      <c r="N490" s="3">
        <v>6</v>
      </c>
      <c r="O490" s="1" t="s">
        <v>172</v>
      </c>
      <c r="P490" s="1" t="s">
        <v>174</v>
      </c>
      <c r="Q490" s="1" t="s">
        <v>175</v>
      </c>
      <c r="R490" t="b">
        <f>IF(COUNTIF(carcinogens!$A$2:$A$35,F490),TRUE,FALSE)</f>
        <v>0</v>
      </c>
      <c r="S490" t="b">
        <f t="shared" si="102"/>
        <v>0</v>
      </c>
      <c r="T490" t="b">
        <f t="shared" ref="T490:T508" si="110">IF(ISNUMBER(I490),FALSE,TRUE)</f>
        <v>0</v>
      </c>
      <c r="U490" s="3">
        <f t="shared" si="97"/>
        <v>2.5</v>
      </c>
      <c r="V490" s="3">
        <f t="shared" si="107"/>
        <v>7.3</v>
      </c>
      <c r="W490" s="3">
        <f t="shared" si="108"/>
        <v>6</v>
      </c>
      <c r="X490" s="3">
        <f t="shared" si="103"/>
        <v>5.2666666666666666</v>
      </c>
      <c r="Y490" s="3">
        <f>_xlfn.STDEV.S(U490:W490)</f>
        <v>2.4826061575153897</v>
      </c>
      <c r="Z490" s="3">
        <f t="shared" si="104"/>
        <v>26.733333333333334</v>
      </c>
      <c r="AA490" s="3">
        <f t="shared" si="105"/>
        <v>2.6733333333333335E-2</v>
      </c>
      <c r="AB490" t="b">
        <f t="shared" si="106"/>
        <v>0</v>
      </c>
      <c r="AC490">
        <v>3</v>
      </c>
      <c r="AD490" t="str">
        <f>VLOOKUP(C490,'Feedstock source'!$A$1:$B$8,2,FALSE)</f>
        <v>wood</v>
      </c>
      <c r="AE490" t="str">
        <f>VLOOKUP($F490,'PAHs abbreviations'!$A$2:$B$17,2,FALSE)</f>
        <v>Nap</v>
      </c>
    </row>
    <row r="491" spans="1:31">
      <c r="A491" t="s">
        <v>20</v>
      </c>
      <c r="B491" t="s">
        <v>20</v>
      </c>
      <c r="C491" t="s">
        <v>37</v>
      </c>
      <c r="D491">
        <v>700</v>
      </c>
      <c r="E491" s="1" t="s">
        <v>22</v>
      </c>
      <c r="F491" t="s">
        <v>51</v>
      </c>
      <c r="G491" s="1" t="s">
        <v>46</v>
      </c>
      <c r="H491">
        <v>68</v>
      </c>
      <c r="I491" s="3">
        <f t="shared" si="100"/>
        <v>136</v>
      </c>
      <c r="J491" s="3">
        <f t="shared" si="109"/>
        <v>136</v>
      </c>
      <c r="K491" t="str">
        <f t="shared" si="101"/>
        <v>ng/sample</v>
      </c>
      <c r="L491" s="3" t="s">
        <v>29</v>
      </c>
      <c r="M491" s="3" t="s">
        <v>30</v>
      </c>
      <c r="N491" s="3" t="s">
        <v>30</v>
      </c>
      <c r="O491" s="1" t="s">
        <v>172</v>
      </c>
      <c r="P491" s="1" t="s">
        <v>174</v>
      </c>
      <c r="Q491" s="1" t="s">
        <v>175</v>
      </c>
      <c r="R491" t="b">
        <f>IF(COUNTIF(carcinogens!$A$2:$A$35,F491),TRUE,FALSE)</f>
        <v>0</v>
      </c>
      <c r="S491" t="b">
        <f t="shared" si="102"/>
        <v>0</v>
      </c>
      <c r="T491" t="b">
        <f t="shared" si="110"/>
        <v>0</v>
      </c>
      <c r="U491" s="3">
        <f t="shared" si="97"/>
        <v>0</v>
      </c>
      <c r="V491" s="3">
        <f t="shared" si="107"/>
        <v>0</v>
      </c>
      <c r="W491" s="3">
        <f t="shared" si="108"/>
        <v>0</v>
      </c>
      <c r="X491" s="3">
        <f t="shared" si="103"/>
        <v>0</v>
      </c>
      <c r="Y491" s="3">
        <v>0</v>
      </c>
      <c r="Z491" s="3">
        <f t="shared" si="104"/>
        <v>136</v>
      </c>
      <c r="AA491" s="3">
        <f t="shared" si="105"/>
        <v>0.13600000000000001</v>
      </c>
      <c r="AB491" t="b">
        <f t="shared" si="106"/>
        <v>1</v>
      </c>
      <c r="AC491">
        <v>3</v>
      </c>
      <c r="AD491" t="str">
        <f>VLOOKUP(C491,'Feedstock source'!$A$1:$B$8,2,FALSE)</f>
        <v>wood</v>
      </c>
      <c r="AE491" t="str">
        <f>VLOOKUP($F491,'PAHs abbreviations'!$A$2:$B$17,2,FALSE)</f>
        <v>Phen</v>
      </c>
    </row>
    <row r="492" spans="1:31">
      <c r="A492" t="s">
        <v>20</v>
      </c>
      <c r="B492" t="s">
        <v>20</v>
      </c>
      <c r="C492" t="s">
        <v>37</v>
      </c>
      <c r="D492">
        <v>700</v>
      </c>
      <c r="E492" s="1" t="s">
        <v>22</v>
      </c>
      <c r="F492" t="s">
        <v>54</v>
      </c>
      <c r="G492" s="1" t="s">
        <v>46</v>
      </c>
      <c r="H492">
        <v>1140</v>
      </c>
      <c r="I492" s="3">
        <f t="shared" si="100"/>
        <v>2280</v>
      </c>
      <c r="J492" s="3">
        <f t="shared" si="109"/>
        <v>2280</v>
      </c>
      <c r="K492" t="str">
        <f t="shared" si="101"/>
        <v>ng/sample</v>
      </c>
      <c r="L492" s="3" t="s">
        <v>28</v>
      </c>
      <c r="M492" s="3" t="s">
        <v>28</v>
      </c>
      <c r="N492" s="3" t="s">
        <v>28</v>
      </c>
      <c r="O492" s="1" t="s">
        <v>172</v>
      </c>
      <c r="P492" s="1" t="s">
        <v>174</v>
      </c>
      <c r="Q492" s="1" t="s">
        <v>175</v>
      </c>
      <c r="R492" t="b">
        <f>IF(COUNTIF(carcinogens!$A$2:$A$35,F492),TRUE,FALSE)</f>
        <v>0</v>
      </c>
      <c r="S492" t="b">
        <f t="shared" si="102"/>
        <v>0</v>
      </c>
      <c r="T492" t="b">
        <f t="shared" si="110"/>
        <v>0</v>
      </c>
      <c r="U492" s="3">
        <f t="shared" si="97"/>
        <v>0</v>
      </c>
      <c r="V492" s="3">
        <f t="shared" si="107"/>
        <v>0</v>
      </c>
      <c r="W492" s="3">
        <f t="shared" si="108"/>
        <v>0</v>
      </c>
      <c r="X492" s="3">
        <f t="shared" si="103"/>
        <v>0</v>
      </c>
      <c r="Y492" s="3">
        <v>0</v>
      </c>
      <c r="Z492" s="3">
        <f t="shared" si="104"/>
        <v>2280</v>
      </c>
      <c r="AA492" s="3">
        <f t="shared" si="105"/>
        <v>2.2799999999999998</v>
      </c>
      <c r="AB492" t="b">
        <f t="shared" si="106"/>
        <v>1</v>
      </c>
      <c r="AC492">
        <v>3</v>
      </c>
      <c r="AD492" t="str">
        <f>VLOOKUP(C492,'Feedstock source'!$A$1:$B$8,2,FALSE)</f>
        <v>wood</v>
      </c>
      <c r="AE492" t="str">
        <f>VLOOKUP($F492,'PAHs abbreviations'!$A$2:$B$17,2,FALSE)</f>
        <v>Pyr</v>
      </c>
    </row>
    <row r="493" spans="1:31">
      <c r="A493" t="s">
        <v>21</v>
      </c>
      <c r="B493" t="s">
        <v>21</v>
      </c>
      <c r="C493" t="s">
        <v>37</v>
      </c>
      <c r="D493">
        <v>800</v>
      </c>
      <c r="E493" s="1" t="s">
        <v>22</v>
      </c>
      <c r="F493" t="s">
        <v>49</v>
      </c>
      <c r="G493" s="1" t="s">
        <v>46</v>
      </c>
      <c r="H493" t="s">
        <v>28</v>
      </c>
      <c r="I493" s="3" t="str">
        <f t="shared" si="100"/>
        <v>&lt; 2</v>
      </c>
      <c r="J493" s="3" t="str">
        <f t="shared" si="109"/>
        <v>&lt; 2</v>
      </c>
      <c r="K493" t="str">
        <f t="shared" si="101"/>
        <v>ng/sample</v>
      </c>
      <c r="L493" s="3" t="s">
        <v>28</v>
      </c>
      <c r="M493" s="3" t="s">
        <v>28</v>
      </c>
      <c r="N493" s="3" t="s">
        <v>28</v>
      </c>
      <c r="O493" s="1" t="s">
        <v>172</v>
      </c>
      <c r="P493" s="1" t="s">
        <v>174</v>
      </c>
      <c r="Q493" s="1" t="s">
        <v>175</v>
      </c>
      <c r="R493" t="b">
        <f>IF(COUNTIF(carcinogens!$A$2:$A$35,F493),TRUE,FALSE)</f>
        <v>0</v>
      </c>
      <c r="S493" t="b">
        <f t="shared" si="102"/>
        <v>1</v>
      </c>
      <c r="T493" t="b">
        <f t="shared" si="110"/>
        <v>1</v>
      </c>
      <c r="U493" s="3">
        <f t="shared" si="97"/>
        <v>0</v>
      </c>
      <c r="V493" s="3">
        <f t="shared" si="107"/>
        <v>0</v>
      </c>
      <c r="W493" s="3">
        <f t="shared" si="108"/>
        <v>0</v>
      </c>
      <c r="X493" s="3">
        <f t="shared" si="103"/>
        <v>0</v>
      </c>
      <c r="Y493" s="3">
        <v>0</v>
      </c>
      <c r="Z493" s="3">
        <f t="shared" si="104"/>
        <v>0</v>
      </c>
      <c r="AA493" s="3">
        <f t="shared" si="105"/>
        <v>0</v>
      </c>
      <c r="AB493" t="b">
        <f t="shared" si="106"/>
        <v>1</v>
      </c>
      <c r="AC493">
        <v>3</v>
      </c>
      <c r="AD493" t="str">
        <f>VLOOKUP(C493,'Feedstock source'!$A$1:$B$8,2,FALSE)</f>
        <v>wood</v>
      </c>
      <c r="AE493" t="str">
        <f>VLOOKUP($F493,'PAHs abbreviations'!$A$2:$B$17,2,FALSE)</f>
        <v>Ace</v>
      </c>
    </row>
    <row r="494" spans="1:31">
      <c r="A494" t="s">
        <v>21</v>
      </c>
      <c r="B494" t="s">
        <v>21</v>
      </c>
      <c r="C494" t="s">
        <v>37</v>
      </c>
      <c r="D494">
        <v>800</v>
      </c>
      <c r="E494" s="1" t="s">
        <v>22</v>
      </c>
      <c r="F494" t="s">
        <v>48</v>
      </c>
      <c r="G494" s="1" t="s">
        <v>46</v>
      </c>
      <c r="H494">
        <v>2.9</v>
      </c>
      <c r="I494" s="3">
        <f t="shared" si="100"/>
        <v>5.8</v>
      </c>
      <c r="J494" s="3">
        <f t="shared" si="109"/>
        <v>5.8</v>
      </c>
      <c r="K494" t="str">
        <f t="shared" si="101"/>
        <v>ng/sample</v>
      </c>
      <c r="L494" s="3" t="s">
        <v>28</v>
      </c>
      <c r="M494" s="3" t="s">
        <v>28</v>
      </c>
      <c r="N494" s="3" t="s">
        <v>28</v>
      </c>
      <c r="O494" s="1" t="s">
        <v>172</v>
      </c>
      <c r="P494" s="1" t="s">
        <v>174</v>
      </c>
      <c r="Q494" s="1" t="s">
        <v>175</v>
      </c>
      <c r="R494" t="b">
        <f>IF(COUNTIF(carcinogens!$A$2:$A$35,F494),TRUE,FALSE)</f>
        <v>0</v>
      </c>
      <c r="S494" t="b">
        <f t="shared" si="102"/>
        <v>0</v>
      </c>
      <c r="T494" t="b">
        <f t="shared" si="110"/>
        <v>0</v>
      </c>
      <c r="U494" s="3">
        <f t="shared" si="97"/>
        <v>0</v>
      </c>
      <c r="V494" s="3">
        <f t="shared" si="107"/>
        <v>0</v>
      </c>
      <c r="W494" s="3">
        <f t="shared" si="108"/>
        <v>0</v>
      </c>
      <c r="X494" s="3">
        <f t="shared" si="103"/>
        <v>0</v>
      </c>
      <c r="Y494" s="3">
        <v>0</v>
      </c>
      <c r="Z494" s="3">
        <f t="shared" si="104"/>
        <v>5.8</v>
      </c>
      <c r="AA494" s="3">
        <f t="shared" si="105"/>
        <v>5.7999999999999996E-3</v>
      </c>
      <c r="AB494" t="b">
        <f t="shared" si="106"/>
        <v>1</v>
      </c>
      <c r="AC494">
        <v>3</v>
      </c>
      <c r="AD494" t="str">
        <f>VLOOKUP(C494,'Feedstock source'!$A$1:$B$8,2,FALSE)</f>
        <v>wood</v>
      </c>
      <c r="AE494" t="str">
        <f>VLOOKUP($F494,'PAHs abbreviations'!$A$2:$B$17,2,FALSE)</f>
        <v>Acy</v>
      </c>
    </row>
    <row r="495" spans="1:31">
      <c r="A495" t="s">
        <v>21</v>
      </c>
      <c r="B495" t="s">
        <v>21</v>
      </c>
      <c r="C495" t="s">
        <v>37</v>
      </c>
      <c r="D495">
        <v>800</v>
      </c>
      <c r="E495" s="1" t="s">
        <v>22</v>
      </c>
      <c r="F495" t="s">
        <v>52</v>
      </c>
      <c r="G495" s="1" t="s">
        <v>46</v>
      </c>
      <c r="H495" t="s">
        <v>28</v>
      </c>
      <c r="I495" s="3" t="str">
        <f t="shared" si="100"/>
        <v>&lt; 2</v>
      </c>
      <c r="J495" s="3" t="str">
        <f t="shared" si="109"/>
        <v>&lt; 2</v>
      </c>
      <c r="K495" t="str">
        <f t="shared" si="101"/>
        <v>ng/sample</v>
      </c>
      <c r="L495" s="3" t="s">
        <v>26</v>
      </c>
      <c r="M495" s="3" t="s">
        <v>26</v>
      </c>
      <c r="N495" s="3" t="s">
        <v>26</v>
      </c>
      <c r="O495" s="1" t="s">
        <v>172</v>
      </c>
      <c r="P495" s="1" t="s">
        <v>174</v>
      </c>
      <c r="Q495" s="1" t="s">
        <v>175</v>
      </c>
      <c r="R495" t="b">
        <f>IF(COUNTIF(carcinogens!$A$2:$A$35,F495),TRUE,FALSE)</f>
        <v>0</v>
      </c>
      <c r="S495" t="b">
        <f t="shared" si="102"/>
        <v>1</v>
      </c>
      <c r="T495" t="b">
        <f t="shared" si="110"/>
        <v>1</v>
      </c>
      <c r="U495" s="3">
        <f t="shared" si="97"/>
        <v>0</v>
      </c>
      <c r="V495" s="3">
        <f t="shared" si="107"/>
        <v>0</v>
      </c>
      <c r="W495" s="3">
        <f t="shared" si="108"/>
        <v>0</v>
      </c>
      <c r="X495" s="3">
        <f t="shared" si="103"/>
        <v>0</v>
      </c>
      <c r="Y495" s="3">
        <v>0</v>
      </c>
      <c r="Z495" s="3">
        <f t="shared" si="104"/>
        <v>0</v>
      </c>
      <c r="AA495" s="3">
        <f t="shared" si="105"/>
        <v>0</v>
      </c>
      <c r="AB495" t="b">
        <f t="shared" si="106"/>
        <v>1</v>
      </c>
      <c r="AC495">
        <v>3</v>
      </c>
      <c r="AD495" t="str">
        <f>VLOOKUP(C495,'Feedstock source'!$A$1:$B$8,2,FALSE)</f>
        <v>wood</v>
      </c>
      <c r="AE495" t="str">
        <f>VLOOKUP($F495,'PAHs abbreviations'!$A$2:$B$17,2,FALSE)</f>
        <v>Ant</v>
      </c>
    </row>
    <row r="496" spans="1:31">
      <c r="A496" t="s">
        <v>21</v>
      </c>
      <c r="B496" t="s">
        <v>21</v>
      </c>
      <c r="C496" t="s">
        <v>37</v>
      </c>
      <c r="D496">
        <v>800</v>
      </c>
      <c r="E496" s="1" t="s">
        <v>22</v>
      </c>
      <c r="F496" t="s">
        <v>55</v>
      </c>
      <c r="G496" s="1" t="s">
        <v>46</v>
      </c>
      <c r="H496">
        <v>27</v>
      </c>
      <c r="I496" s="3">
        <f t="shared" si="100"/>
        <v>54</v>
      </c>
      <c r="J496" s="3">
        <f t="shared" si="109"/>
        <v>54</v>
      </c>
      <c r="K496" t="str">
        <f t="shared" si="101"/>
        <v>ng/sample</v>
      </c>
      <c r="L496" s="3" t="s">
        <v>26</v>
      </c>
      <c r="M496" s="3" t="s">
        <v>26</v>
      </c>
      <c r="N496" s="3" t="s">
        <v>26</v>
      </c>
      <c r="O496" s="1" t="s">
        <v>172</v>
      </c>
      <c r="P496" s="1" t="s">
        <v>174</v>
      </c>
      <c r="Q496" s="1" t="s">
        <v>175</v>
      </c>
      <c r="R496" t="b">
        <f>IF(COUNTIF(carcinogens!$A$2:$A$35,F496),TRUE,FALSE)</f>
        <v>1</v>
      </c>
      <c r="S496" t="b">
        <f t="shared" si="102"/>
        <v>0</v>
      </c>
      <c r="T496" t="b">
        <f t="shared" si="110"/>
        <v>0</v>
      </c>
      <c r="U496" s="3">
        <f t="shared" si="97"/>
        <v>0</v>
      </c>
      <c r="V496" s="3">
        <f t="shared" si="107"/>
        <v>0</v>
      </c>
      <c r="W496" s="3">
        <f t="shared" si="108"/>
        <v>0</v>
      </c>
      <c r="X496" s="3">
        <f t="shared" si="103"/>
        <v>0</v>
      </c>
      <c r="Y496" s="3">
        <v>0</v>
      </c>
      <c r="Z496" s="3">
        <f t="shared" si="104"/>
        <v>54</v>
      </c>
      <c r="AA496" s="3">
        <f t="shared" si="105"/>
        <v>5.3999999999999999E-2</v>
      </c>
      <c r="AB496" t="b">
        <f t="shared" si="106"/>
        <v>1</v>
      </c>
      <c r="AC496">
        <v>3</v>
      </c>
      <c r="AD496" t="str">
        <f>VLOOKUP(C496,'Feedstock source'!$A$1:$B$8,2,FALSE)</f>
        <v>wood</v>
      </c>
      <c r="AE496" t="str">
        <f>VLOOKUP($F496,'PAHs abbreviations'!$A$2:$B$17,2,FALSE)</f>
        <v>B(a)A</v>
      </c>
    </row>
    <row r="497" spans="1:31">
      <c r="A497" t="s">
        <v>21</v>
      </c>
      <c r="B497" t="s">
        <v>21</v>
      </c>
      <c r="C497" t="s">
        <v>37</v>
      </c>
      <c r="D497">
        <v>800</v>
      </c>
      <c r="E497" s="1" t="s">
        <v>22</v>
      </c>
      <c r="F497" t="s">
        <v>59</v>
      </c>
      <c r="G497" s="1" t="s">
        <v>46</v>
      </c>
      <c r="H497">
        <v>2.4</v>
      </c>
      <c r="I497" s="3">
        <f t="shared" si="100"/>
        <v>4.8</v>
      </c>
      <c r="J497" s="3">
        <f t="shared" si="109"/>
        <v>4.8</v>
      </c>
      <c r="K497" t="str">
        <f t="shared" si="101"/>
        <v>ng/sample</v>
      </c>
      <c r="L497" s="3" t="s">
        <v>26</v>
      </c>
      <c r="M497" s="3" t="s">
        <v>26</v>
      </c>
      <c r="N497" s="3" t="s">
        <v>26</v>
      </c>
      <c r="O497" s="1" t="s">
        <v>172</v>
      </c>
      <c r="P497" s="1" t="s">
        <v>174</v>
      </c>
      <c r="Q497" s="1" t="s">
        <v>175</v>
      </c>
      <c r="R497" t="b">
        <f>IF(COUNTIF(carcinogens!$A$2:$A$35,F497),TRUE,FALSE)</f>
        <v>1</v>
      </c>
      <c r="S497" t="b">
        <f t="shared" si="102"/>
        <v>0</v>
      </c>
      <c r="T497" t="b">
        <f t="shared" si="110"/>
        <v>0</v>
      </c>
      <c r="U497" s="3">
        <f t="shared" si="97"/>
        <v>0</v>
      </c>
      <c r="V497" s="3">
        <f t="shared" si="107"/>
        <v>0</v>
      </c>
      <c r="W497" s="3">
        <f t="shared" si="108"/>
        <v>0</v>
      </c>
      <c r="X497" s="3">
        <f t="shared" si="103"/>
        <v>0</v>
      </c>
      <c r="Y497" s="3">
        <v>0</v>
      </c>
      <c r="Z497" s="3">
        <f t="shared" si="104"/>
        <v>4.8</v>
      </c>
      <c r="AA497" s="3">
        <f t="shared" si="105"/>
        <v>4.7999999999999996E-3</v>
      </c>
      <c r="AB497" t="b">
        <f t="shared" si="106"/>
        <v>1</v>
      </c>
      <c r="AC497">
        <v>3</v>
      </c>
      <c r="AD497" t="str">
        <f>VLOOKUP(C497,'Feedstock source'!$A$1:$B$8,2,FALSE)</f>
        <v>wood</v>
      </c>
      <c r="AE497" t="str">
        <f>VLOOKUP($F497,'PAHs abbreviations'!$A$2:$B$17,2,FALSE)</f>
        <v>B(a)P</v>
      </c>
    </row>
    <row r="498" spans="1:31">
      <c r="A498" t="s">
        <v>21</v>
      </c>
      <c r="B498" t="s">
        <v>21</v>
      </c>
      <c r="C498" t="s">
        <v>37</v>
      </c>
      <c r="D498">
        <v>800</v>
      </c>
      <c r="E498" s="1" t="s">
        <v>22</v>
      </c>
      <c r="F498" t="s">
        <v>57</v>
      </c>
      <c r="G498" s="1" t="s">
        <v>46</v>
      </c>
      <c r="H498">
        <v>19</v>
      </c>
      <c r="I498" s="3">
        <f t="shared" si="100"/>
        <v>38</v>
      </c>
      <c r="J498" s="3">
        <f t="shared" si="109"/>
        <v>38</v>
      </c>
      <c r="K498" t="str">
        <f t="shared" si="101"/>
        <v>ng/sample</v>
      </c>
      <c r="L498" s="3" t="s">
        <v>26</v>
      </c>
      <c r="M498" s="3" t="s">
        <v>26</v>
      </c>
      <c r="N498" s="3" t="s">
        <v>26</v>
      </c>
      <c r="O498" s="1" t="s">
        <v>172</v>
      </c>
      <c r="P498" s="1" t="s">
        <v>174</v>
      </c>
      <c r="Q498" s="1" t="s">
        <v>175</v>
      </c>
      <c r="R498" t="b">
        <f>IF(COUNTIF(carcinogens!$A$2:$A$35,F498),TRUE,FALSE)</f>
        <v>1</v>
      </c>
      <c r="S498" t="b">
        <f t="shared" si="102"/>
        <v>0</v>
      </c>
      <c r="T498" t="b">
        <f t="shared" si="110"/>
        <v>0</v>
      </c>
      <c r="U498" s="3">
        <f t="shared" ref="U498:U508" si="111">IF(ISNUMBER(L498),L498,0)</f>
        <v>0</v>
      </c>
      <c r="V498" s="3">
        <f t="shared" si="107"/>
        <v>0</v>
      </c>
      <c r="W498" s="3">
        <f t="shared" si="108"/>
        <v>0</v>
      </c>
      <c r="X498" s="3">
        <f t="shared" si="103"/>
        <v>0</v>
      </c>
      <c r="Y498" s="3">
        <v>0</v>
      </c>
      <c r="Z498" s="3">
        <f t="shared" si="104"/>
        <v>38</v>
      </c>
      <c r="AA498" s="3">
        <f t="shared" si="105"/>
        <v>3.7999999999999999E-2</v>
      </c>
      <c r="AB498" t="b">
        <f t="shared" si="106"/>
        <v>1</v>
      </c>
      <c r="AC498">
        <v>3</v>
      </c>
      <c r="AD498" t="str">
        <f>VLOOKUP(C498,'Feedstock source'!$A$1:$B$8,2,FALSE)</f>
        <v>wood</v>
      </c>
      <c r="AE498" t="str">
        <f>VLOOKUP($F498,'PAHs abbreviations'!$A$2:$B$17,2,FALSE)</f>
        <v>B(b)F</v>
      </c>
    </row>
    <row r="499" spans="1:31">
      <c r="A499" t="s">
        <v>21</v>
      </c>
      <c r="B499" t="s">
        <v>21</v>
      </c>
      <c r="C499" t="s">
        <v>37</v>
      </c>
      <c r="D499">
        <v>800</v>
      </c>
      <c r="E499" s="1" t="s">
        <v>22</v>
      </c>
      <c r="F499" t="s">
        <v>61</v>
      </c>
      <c r="G499" s="1" t="s">
        <v>46</v>
      </c>
      <c r="H499">
        <v>19</v>
      </c>
      <c r="I499" s="3">
        <f t="shared" si="100"/>
        <v>38</v>
      </c>
      <c r="J499" s="3">
        <f t="shared" si="109"/>
        <v>38</v>
      </c>
      <c r="K499" t="str">
        <f t="shared" si="101"/>
        <v>ng/sample</v>
      </c>
      <c r="L499" s="3" t="s">
        <v>26</v>
      </c>
      <c r="M499" s="3" t="s">
        <v>26</v>
      </c>
      <c r="N499" s="3" t="s">
        <v>26</v>
      </c>
      <c r="O499" s="1" t="s">
        <v>172</v>
      </c>
      <c r="P499" s="1" t="s">
        <v>174</v>
      </c>
      <c r="Q499" s="1" t="s">
        <v>175</v>
      </c>
      <c r="R499" t="b">
        <f>IF(COUNTIF(carcinogens!$A$2:$A$35,F499),TRUE,FALSE)</f>
        <v>1</v>
      </c>
      <c r="S499" t="b">
        <f t="shared" si="102"/>
        <v>0</v>
      </c>
      <c r="T499" t="b">
        <f t="shared" si="110"/>
        <v>0</v>
      </c>
      <c r="U499" s="3">
        <f t="shared" si="111"/>
        <v>0</v>
      </c>
      <c r="V499" s="3">
        <f t="shared" si="107"/>
        <v>0</v>
      </c>
      <c r="W499" s="3">
        <f t="shared" si="108"/>
        <v>0</v>
      </c>
      <c r="X499" s="3">
        <f t="shared" si="103"/>
        <v>0</v>
      </c>
      <c r="Y499" s="3">
        <v>0</v>
      </c>
      <c r="Z499" s="3">
        <f t="shared" si="104"/>
        <v>38</v>
      </c>
      <c r="AA499" s="3">
        <f t="shared" si="105"/>
        <v>3.7999999999999999E-2</v>
      </c>
      <c r="AB499" t="b">
        <f t="shared" si="106"/>
        <v>1</v>
      </c>
      <c r="AC499">
        <v>3</v>
      </c>
      <c r="AD499" t="str">
        <f>VLOOKUP(C499,'Feedstock source'!$A$1:$B$8,2,FALSE)</f>
        <v>wood</v>
      </c>
      <c r="AE499" t="str">
        <f>VLOOKUP($F499,'PAHs abbreviations'!$A$2:$B$17,2,FALSE)</f>
        <v>B(ghi)P</v>
      </c>
    </row>
    <row r="500" spans="1:31">
      <c r="A500" t="s">
        <v>21</v>
      </c>
      <c r="B500" t="s">
        <v>21</v>
      </c>
      <c r="C500" t="s">
        <v>37</v>
      </c>
      <c r="D500">
        <v>800</v>
      </c>
      <c r="E500" s="1" t="s">
        <v>22</v>
      </c>
      <c r="F500" t="s">
        <v>58</v>
      </c>
      <c r="G500" s="1" t="s">
        <v>46</v>
      </c>
      <c r="H500">
        <v>12</v>
      </c>
      <c r="I500" s="3">
        <f t="shared" si="100"/>
        <v>24</v>
      </c>
      <c r="J500" s="3">
        <f t="shared" si="109"/>
        <v>24</v>
      </c>
      <c r="K500" t="str">
        <f t="shared" si="101"/>
        <v>ng/sample</v>
      </c>
      <c r="L500" s="3" t="s">
        <v>26</v>
      </c>
      <c r="M500" s="3" t="s">
        <v>26</v>
      </c>
      <c r="N500" s="3" t="s">
        <v>26</v>
      </c>
      <c r="O500" s="1" t="s">
        <v>172</v>
      </c>
      <c r="P500" s="1" t="s">
        <v>174</v>
      </c>
      <c r="Q500" s="1" t="s">
        <v>175</v>
      </c>
      <c r="R500" t="b">
        <f>IF(COUNTIF(carcinogens!$A$2:$A$35,F500),TRUE,FALSE)</f>
        <v>1</v>
      </c>
      <c r="S500" t="b">
        <f t="shared" si="102"/>
        <v>0</v>
      </c>
      <c r="T500" t="b">
        <f t="shared" si="110"/>
        <v>0</v>
      </c>
      <c r="U500" s="3">
        <f t="shared" si="111"/>
        <v>0</v>
      </c>
      <c r="V500" s="3">
        <f t="shared" si="107"/>
        <v>0</v>
      </c>
      <c r="W500" s="3">
        <f t="shared" si="108"/>
        <v>0</v>
      </c>
      <c r="X500" s="3">
        <f t="shared" si="103"/>
        <v>0</v>
      </c>
      <c r="Y500" s="3">
        <v>0</v>
      </c>
      <c r="Z500" s="3">
        <f t="shared" si="104"/>
        <v>24</v>
      </c>
      <c r="AA500" s="3">
        <f t="shared" si="105"/>
        <v>2.4E-2</v>
      </c>
      <c r="AB500" t="b">
        <f t="shared" si="106"/>
        <v>1</v>
      </c>
      <c r="AC500">
        <v>3</v>
      </c>
      <c r="AD500" t="str">
        <f>VLOOKUP(C500,'Feedstock source'!$A$1:$B$8,2,FALSE)</f>
        <v>wood</v>
      </c>
      <c r="AE500" t="str">
        <f>VLOOKUP($F500,'PAHs abbreviations'!$A$2:$B$17,2,FALSE)</f>
        <v>B(k)F</v>
      </c>
    </row>
    <row r="501" spans="1:31">
      <c r="A501" t="s">
        <v>21</v>
      </c>
      <c r="B501" t="s">
        <v>21</v>
      </c>
      <c r="C501" t="s">
        <v>37</v>
      </c>
      <c r="D501">
        <v>800</v>
      </c>
      <c r="E501" s="1" t="s">
        <v>22</v>
      </c>
      <c r="F501" t="s">
        <v>56</v>
      </c>
      <c r="G501" s="1" t="s">
        <v>46</v>
      </c>
      <c r="H501">
        <v>52</v>
      </c>
      <c r="I501" s="3">
        <f t="shared" si="100"/>
        <v>104</v>
      </c>
      <c r="J501" s="3">
        <f t="shared" si="109"/>
        <v>104</v>
      </c>
      <c r="K501" t="str">
        <f t="shared" si="101"/>
        <v>ng/sample</v>
      </c>
      <c r="L501" s="3" t="s">
        <v>26</v>
      </c>
      <c r="M501" s="3" t="s">
        <v>26</v>
      </c>
      <c r="N501" s="3" t="s">
        <v>26</v>
      </c>
      <c r="O501" s="1" t="s">
        <v>172</v>
      </c>
      <c r="P501" s="1" t="s">
        <v>174</v>
      </c>
      <c r="Q501" s="1" t="s">
        <v>175</v>
      </c>
      <c r="R501" t="b">
        <f>IF(COUNTIF(carcinogens!$A$2:$A$35,F501),TRUE,FALSE)</f>
        <v>1</v>
      </c>
      <c r="S501" t="b">
        <f t="shared" si="102"/>
        <v>0</v>
      </c>
      <c r="T501" t="b">
        <f t="shared" si="110"/>
        <v>0</v>
      </c>
      <c r="U501" s="3">
        <f t="shared" si="111"/>
        <v>0</v>
      </c>
      <c r="V501" s="3">
        <f t="shared" si="107"/>
        <v>0</v>
      </c>
      <c r="W501" s="3">
        <f t="shared" si="108"/>
        <v>0</v>
      </c>
      <c r="X501" s="3">
        <f t="shared" si="103"/>
        <v>0</v>
      </c>
      <c r="Y501" s="3">
        <v>0</v>
      </c>
      <c r="Z501" s="3">
        <f t="shared" si="104"/>
        <v>104</v>
      </c>
      <c r="AA501" s="3">
        <f t="shared" si="105"/>
        <v>0.104</v>
      </c>
      <c r="AB501" t="b">
        <f t="shared" si="106"/>
        <v>1</v>
      </c>
      <c r="AC501">
        <v>3</v>
      </c>
      <c r="AD501" t="str">
        <f>VLOOKUP(C501,'Feedstock source'!$A$1:$B$8,2,FALSE)</f>
        <v>wood</v>
      </c>
      <c r="AE501" t="str">
        <f>VLOOKUP($F501,'PAHs abbreviations'!$A$2:$B$17,2,FALSE)</f>
        <v>Cry</v>
      </c>
    </row>
    <row r="502" spans="1:31">
      <c r="A502" t="s">
        <v>21</v>
      </c>
      <c r="B502" t="s">
        <v>21</v>
      </c>
      <c r="C502" t="s">
        <v>37</v>
      </c>
      <c r="D502">
        <v>800</v>
      </c>
      <c r="E502" s="1" t="s">
        <v>22</v>
      </c>
      <c r="F502" t="s">
        <v>62</v>
      </c>
      <c r="G502" s="1" t="s">
        <v>46</v>
      </c>
      <c r="H502" t="s">
        <v>26</v>
      </c>
      <c r="I502" s="3" t="str">
        <f t="shared" si="100"/>
        <v>&lt; 1</v>
      </c>
      <c r="J502" s="3" t="str">
        <f t="shared" si="109"/>
        <v>&lt; 1</v>
      </c>
      <c r="K502" t="str">
        <f t="shared" si="101"/>
        <v>ng/sample</v>
      </c>
      <c r="L502" s="3" t="s">
        <v>26</v>
      </c>
      <c r="M502" s="3" t="s">
        <v>26</v>
      </c>
      <c r="N502" s="3" t="s">
        <v>26</v>
      </c>
      <c r="O502" s="1" t="s">
        <v>172</v>
      </c>
      <c r="P502" s="1" t="s">
        <v>174</v>
      </c>
      <c r="Q502" s="1" t="s">
        <v>175</v>
      </c>
      <c r="R502" t="b">
        <f>IF(COUNTIF(carcinogens!$A$2:$A$35,F502),TRUE,FALSE)</f>
        <v>1</v>
      </c>
      <c r="S502" t="b">
        <f t="shared" si="102"/>
        <v>1</v>
      </c>
      <c r="T502" t="b">
        <f t="shared" si="110"/>
        <v>1</v>
      </c>
      <c r="U502" s="3">
        <f t="shared" si="111"/>
        <v>0</v>
      </c>
      <c r="V502" s="3">
        <f t="shared" si="107"/>
        <v>0</v>
      </c>
      <c r="W502" s="3">
        <f t="shared" si="108"/>
        <v>0</v>
      </c>
      <c r="X502" s="3">
        <f t="shared" si="103"/>
        <v>0</v>
      </c>
      <c r="Y502" s="3">
        <v>0</v>
      </c>
      <c r="Z502" s="3">
        <f t="shared" si="104"/>
        <v>0</v>
      </c>
      <c r="AA502" s="3">
        <f t="shared" si="105"/>
        <v>0</v>
      </c>
      <c r="AB502" t="b">
        <f t="shared" si="106"/>
        <v>1</v>
      </c>
      <c r="AC502">
        <v>3</v>
      </c>
      <c r="AD502" t="str">
        <f>VLOOKUP(C502,'Feedstock source'!$A$1:$B$8,2,FALSE)</f>
        <v>wood</v>
      </c>
      <c r="AE502" t="str">
        <f>VLOOKUP($F502,'PAHs abbreviations'!$A$2:$B$17,2,FALSE)</f>
        <v>DB(ah)A</v>
      </c>
    </row>
    <row r="503" spans="1:31">
      <c r="A503" t="s">
        <v>21</v>
      </c>
      <c r="B503" t="s">
        <v>21</v>
      </c>
      <c r="C503" t="s">
        <v>37</v>
      </c>
      <c r="D503">
        <v>800</v>
      </c>
      <c r="E503" s="1" t="s">
        <v>22</v>
      </c>
      <c r="F503" t="s">
        <v>53</v>
      </c>
      <c r="G503" s="1" t="s">
        <v>46</v>
      </c>
      <c r="H503">
        <v>45</v>
      </c>
      <c r="I503" s="3">
        <f t="shared" si="100"/>
        <v>90</v>
      </c>
      <c r="J503" s="3">
        <f t="shared" si="109"/>
        <v>90</v>
      </c>
      <c r="K503" t="str">
        <f t="shared" si="101"/>
        <v>ng/sample</v>
      </c>
      <c r="L503" s="3" t="s">
        <v>28</v>
      </c>
      <c r="M503" s="3" t="s">
        <v>28</v>
      </c>
      <c r="N503" s="3" t="s">
        <v>28</v>
      </c>
      <c r="O503" s="1" t="s">
        <v>172</v>
      </c>
      <c r="P503" s="1" t="s">
        <v>174</v>
      </c>
      <c r="Q503" s="1" t="s">
        <v>175</v>
      </c>
      <c r="R503" t="b">
        <f>IF(COUNTIF(carcinogens!$A$2:$A$35,F503),TRUE,FALSE)</f>
        <v>0</v>
      </c>
      <c r="S503" t="b">
        <f t="shared" si="102"/>
        <v>0</v>
      </c>
      <c r="T503" t="b">
        <f t="shared" si="110"/>
        <v>0</v>
      </c>
      <c r="U503" s="3">
        <f t="shared" si="111"/>
        <v>0</v>
      </c>
      <c r="V503" s="3">
        <f t="shared" si="107"/>
        <v>0</v>
      </c>
      <c r="W503" s="3">
        <f t="shared" si="108"/>
        <v>0</v>
      </c>
      <c r="X503" s="3">
        <f t="shared" si="103"/>
        <v>0</v>
      </c>
      <c r="Y503" s="3">
        <v>0</v>
      </c>
      <c r="Z503" s="3">
        <f t="shared" si="104"/>
        <v>90</v>
      </c>
      <c r="AA503" s="3">
        <f t="shared" si="105"/>
        <v>0.09</v>
      </c>
      <c r="AB503" t="b">
        <f t="shared" si="106"/>
        <v>1</v>
      </c>
      <c r="AC503">
        <v>3</v>
      </c>
      <c r="AD503" t="str">
        <f>VLOOKUP(C503,'Feedstock source'!$A$1:$B$8,2,FALSE)</f>
        <v>wood</v>
      </c>
      <c r="AE503" t="str">
        <f>VLOOKUP($F503,'PAHs abbreviations'!$A$2:$B$17,2,FALSE)</f>
        <v>Flt</v>
      </c>
    </row>
    <row r="504" spans="1:31">
      <c r="A504" t="s">
        <v>21</v>
      </c>
      <c r="B504" t="s">
        <v>21</v>
      </c>
      <c r="C504" t="s">
        <v>37</v>
      </c>
      <c r="D504">
        <v>800</v>
      </c>
      <c r="E504" s="1" t="s">
        <v>22</v>
      </c>
      <c r="F504" t="s">
        <v>50</v>
      </c>
      <c r="G504" s="1" t="s">
        <v>46</v>
      </c>
      <c r="H504" t="s">
        <v>31</v>
      </c>
      <c r="I504" s="3" t="str">
        <f t="shared" si="100"/>
        <v>&lt; 3</v>
      </c>
      <c r="J504" s="3" t="str">
        <f t="shared" si="109"/>
        <v>&lt; 3</v>
      </c>
      <c r="K504" t="str">
        <f t="shared" si="101"/>
        <v>ng/sample</v>
      </c>
      <c r="L504" s="3" t="s">
        <v>28</v>
      </c>
      <c r="M504" s="3" t="s">
        <v>28</v>
      </c>
      <c r="N504" s="3" t="s">
        <v>28</v>
      </c>
      <c r="O504" s="1" t="s">
        <v>172</v>
      </c>
      <c r="P504" s="1" t="s">
        <v>174</v>
      </c>
      <c r="Q504" s="1" t="s">
        <v>175</v>
      </c>
      <c r="R504" t="b">
        <f>IF(COUNTIF(carcinogens!$A$2:$A$35,F504),TRUE,FALSE)</f>
        <v>0</v>
      </c>
      <c r="S504" t="b">
        <f t="shared" si="102"/>
        <v>1</v>
      </c>
      <c r="T504" t="b">
        <f t="shared" si="110"/>
        <v>1</v>
      </c>
      <c r="U504" s="3">
        <f t="shared" si="111"/>
        <v>0</v>
      </c>
      <c r="V504" s="3">
        <f t="shared" si="107"/>
        <v>0</v>
      </c>
      <c r="W504" s="3">
        <f t="shared" si="108"/>
        <v>0</v>
      </c>
      <c r="X504" s="3">
        <f t="shared" si="103"/>
        <v>0</v>
      </c>
      <c r="Y504" s="3">
        <v>0</v>
      </c>
      <c r="Z504" s="3">
        <f t="shared" si="104"/>
        <v>0</v>
      </c>
      <c r="AA504" s="3">
        <f t="shared" si="105"/>
        <v>0</v>
      </c>
      <c r="AB504" t="b">
        <f t="shared" si="106"/>
        <v>1</v>
      </c>
      <c r="AC504">
        <v>3</v>
      </c>
      <c r="AD504" t="str">
        <f>VLOOKUP(C504,'Feedstock source'!$A$1:$B$8,2,FALSE)</f>
        <v>wood</v>
      </c>
      <c r="AE504" t="str">
        <f>VLOOKUP($F504,'PAHs abbreviations'!$A$2:$B$17,2,FALSE)</f>
        <v>Flu</v>
      </c>
    </row>
    <row r="505" spans="1:31">
      <c r="A505" t="s">
        <v>21</v>
      </c>
      <c r="B505" t="s">
        <v>21</v>
      </c>
      <c r="C505" t="s">
        <v>37</v>
      </c>
      <c r="D505">
        <v>800</v>
      </c>
      <c r="E505" s="1" t="s">
        <v>22</v>
      </c>
      <c r="F505" t="s">
        <v>60</v>
      </c>
      <c r="G505" s="1" t="s">
        <v>46</v>
      </c>
      <c r="H505">
        <v>15</v>
      </c>
      <c r="I505" s="3">
        <f t="shared" si="100"/>
        <v>30</v>
      </c>
      <c r="J505" s="3">
        <f t="shared" si="109"/>
        <v>30</v>
      </c>
      <c r="K505" t="str">
        <f t="shared" si="101"/>
        <v>ng/sample</v>
      </c>
      <c r="L505" s="3" t="s">
        <v>26</v>
      </c>
      <c r="M505" s="3" t="s">
        <v>26</v>
      </c>
      <c r="N505" s="3" t="s">
        <v>26</v>
      </c>
      <c r="O505" s="1" t="s">
        <v>172</v>
      </c>
      <c r="P505" s="1" t="s">
        <v>174</v>
      </c>
      <c r="Q505" s="1" t="s">
        <v>175</v>
      </c>
      <c r="R505" t="b">
        <f>IF(COUNTIF(carcinogens!$A$2:$A$35,F505),TRUE,FALSE)</f>
        <v>1</v>
      </c>
      <c r="S505" t="b">
        <f t="shared" si="102"/>
        <v>0</v>
      </c>
      <c r="T505" t="b">
        <f t="shared" si="110"/>
        <v>0</v>
      </c>
      <c r="U505" s="3">
        <f t="shared" si="111"/>
        <v>0</v>
      </c>
      <c r="V505" s="3">
        <f t="shared" si="107"/>
        <v>0</v>
      </c>
      <c r="W505" s="3">
        <f t="shared" si="108"/>
        <v>0</v>
      </c>
      <c r="X505" s="3">
        <f t="shared" si="103"/>
        <v>0</v>
      </c>
      <c r="Y505" s="3">
        <v>0</v>
      </c>
      <c r="Z505" s="3">
        <f t="shared" si="104"/>
        <v>30</v>
      </c>
      <c r="AA505" s="3">
        <f t="shared" si="105"/>
        <v>0.03</v>
      </c>
      <c r="AB505" t="b">
        <f t="shared" si="106"/>
        <v>1</v>
      </c>
      <c r="AC505">
        <v>3</v>
      </c>
      <c r="AD505" t="str">
        <f>VLOOKUP(C505,'Feedstock source'!$A$1:$B$8,2,FALSE)</f>
        <v>wood</v>
      </c>
      <c r="AE505" t="str">
        <f>VLOOKUP($F505,'PAHs abbreviations'!$A$2:$B$17,2,FALSE)</f>
        <v>IP</v>
      </c>
    </row>
    <row r="506" spans="1:31">
      <c r="A506" t="s">
        <v>21</v>
      </c>
      <c r="B506" t="s">
        <v>21</v>
      </c>
      <c r="C506" t="s">
        <v>37</v>
      </c>
      <c r="D506">
        <v>800</v>
      </c>
      <c r="E506" s="1" t="s">
        <v>22</v>
      </c>
      <c r="F506" t="s">
        <v>47</v>
      </c>
      <c r="G506" s="1" t="s">
        <v>46</v>
      </c>
      <c r="H506">
        <v>8.4</v>
      </c>
      <c r="I506" s="3">
        <f t="shared" si="100"/>
        <v>16.8</v>
      </c>
      <c r="J506" s="3">
        <f t="shared" si="109"/>
        <v>16.8</v>
      </c>
      <c r="K506" t="str">
        <f t="shared" si="101"/>
        <v>ng/sample</v>
      </c>
      <c r="L506" s="3">
        <v>2.5</v>
      </c>
      <c r="M506" s="3">
        <v>7.3</v>
      </c>
      <c r="N506" s="3">
        <v>6</v>
      </c>
      <c r="O506" s="1" t="s">
        <v>172</v>
      </c>
      <c r="P506" s="1" t="s">
        <v>174</v>
      </c>
      <c r="Q506" s="1" t="s">
        <v>175</v>
      </c>
      <c r="R506" t="b">
        <f>IF(COUNTIF(carcinogens!$A$2:$A$35,F506),TRUE,FALSE)</f>
        <v>0</v>
      </c>
      <c r="S506" t="b">
        <f t="shared" si="102"/>
        <v>0</v>
      </c>
      <c r="T506" t="b">
        <f t="shared" si="110"/>
        <v>0</v>
      </c>
      <c r="U506" s="3">
        <f t="shared" si="111"/>
        <v>2.5</v>
      </c>
      <c r="V506" s="3">
        <f t="shared" si="107"/>
        <v>7.3</v>
      </c>
      <c r="W506" s="3">
        <f t="shared" si="108"/>
        <v>6</v>
      </c>
      <c r="X506" s="3">
        <f t="shared" si="103"/>
        <v>5.2666666666666666</v>
      </c>
      <c r="Y506" s="3">
        <f>_xlfn.STDEV.S(U506:W506)</f>
        <v>2.4826061575153897</v>
      </c>
      <c r="Z506" s="3">
        <f t="shared" si="104"/>
        <v>11.533333333333335</v>
      </c>
      <c r="AA506" s="3">
        <f t="shared" si="105"/>
        <v>1.1533333333333335E-2</v>
      </c>
      <c r="AB506" t="b">
        <f t="shared" si="106"/>
        <v>0</v>
      </c>
      <c r="AC506">
        <v>3</v>
      </c>
      <c r="AD506" t="str">
        <f>VLOOKUP(C506,'Feedstock source'!$A$1:$B$8,2,FALSE)</f>
        <v>wood</v>
      </c>
      <c r="AE506" t="str">
        <f>VLOOKUP($F506,'PAHs abbreviations'!$A$2:$B$17,2,FALSE)</f>
        <v>Nap</v>
      </c>
    </row>
    <row r="507" spans="1:31">
      <c r="A507" t="s">
        <v>21</v>
      </c>
      <c r="B507" t="s">
        <v>21</v>
      </c>
      <c r="C507" t="s">
        <v>37</v>
      </c>
      <c r="D507">
        <v>800</v>
      </c>
      <c r="E507" s="1" t="s">
        <v>22</v>
      </c>
      <c r="F507" t="s">
        <v>51</v>
      </c>
      <c r="G507" s="1" t="s">
        <v>46</v>
      </c>
      <c r="H507">
        <v>13</v>
      </c>
      <c r="I507" s="3">
        <f t="shared" si="100"/>
        <v>26</v>
      </c>
      <c r="J507" s="3">
        <f t="shared" si="109"/>
        <v>26</v>
      </c>
      <c r="K507" t="str">
        <f t="shared" si="101"/>
        <v>ng/sample</v>
      </c>
      <c r="L507" s="3" t="s">
        <v>29</v>
      </c>
      <c r="M507" s="3" t="s">
        <v>30</v>
      </c>
      <c r="N507" s="3" t="s">
        <v>30</v>
      </c>
      <c r="O507" s="1" t="s">
        <v>172</v>
      </c>
      <c r="P507" s="1" t="s">
        <v>174</v>
      </c>
      <c r="Q507" s="1" t="s">
        <v>175</v>
      </c>
      <c r="R507" t="b">
        <f>IF(COUNTIF(carcinogens!$A$2:$A$35,F507),TRUE,FALSE)</f>
        <v>0</v>
      </c>
      <c r="S507" t="b">
        <f t="shared" si="102"/>
        <v>0</v>
      </c>
      <c r="T507" t="b">
        <f t="shared" si="110"/>
        <v>0</v>
      </c>
      <c r="U507" s="3">
        <f t="shared" si="111"/>
        <v>0</v>
      </c>
      <c r="V507" s="3">
        <f t="shared" si="107"/>
        <v>0</v>
      </c>
      <c r="W507" s="3">
        <f t="shared" si="108"/>
        <v>0</v>
      </c>
      <c r="X507" s="3">
        <f t="shared" si="103"/>
        <v>0</v>
      </c>
      <c r="Y507" s="3">
        <v>0</v>
      </c>
      <c r="Z507" s="3">
        <f t="shared" si="104"/>
        <v>26</v>
      </c>
      <c r="AA507" s="3">
        <f t="shared" si="105"/>
        <v>2.5999999999999999E-2</v>
      </c>
      <c r="AB507" t="b">
        <f t="shared" si="106"/>
        <v>1</v>
      </c>
      <c r="AC507">
        <v>3</v>
      </c>
      <c r="AD507" t="str">
        <f>VLOOKUP(C507,'Feedstock source'!$A$1:$B$8,2,FALSE)</f>
        <v>wood</v>
      </c>
      <c r="AE507" t="str">
        <f>VLOOKUP($F507,'PAHs abbreviations'!$A$2:$B$17,2,FALSE)</f>
        <v>Phen</v>
      </c>
    </row>
    <row r="508" spans="1:31">
      <c r="A508" t="s">
        <v>21</v>
      </c>
      <c r="B508" t="s">
        <v>21</v>
      </c>
      <c r="C508" t="s">
        <v>37</v>
      </c>
      <c r="D508">
        <v>800</v>
      </c>
      <c r="E508" s="1" t="s">
        <v>22</v>
      </c>
      <c r="F508" t="s">
        <v>54</v>
      </c>
      <c r="G508" s="1" t="s">
        <v>46</v>
      </c>
      <c r="H508">
        <v>74</v>
      </c>
      <c r="I508" s="3">
        <f t="shared" si="100"/>
        <v>148</v>
      </c>
      <c r="J508" s="3">
        <f t="shared" si="109"/>
        <v>148</v>
      </c>
      <c r="K508" t="str">
        <f t="shared" si="101"/>
        <v>ng/sample</v>
      </c>
      <c r="L508" s="3" t="s">
        <v>28</v>
      </c>
      <c r="M508" s="3" t="s">
        <v>28</v>
      </c>
      <c r="N508" s="3" t="s">
        <v>28</v>
      </c>
      <c r="O508" s="1" t="s">
        <v>172</v>
      </c>
      <c r="P508" s="1" t="s">
        <v>174</v>
      </c>
      <c r="Q508" s="1" t="s">
        <v>175</v>
      </c>
      <c r="R508" t="b">
        <f>IF(COUNTIF(carcinogens!$A$2:$A$35,F508),TRUE,FALSE)</f>
        <v>0</v>
      </c>
      <c r="S508" t="b">
        <f t="shared" si="102"/>
        <v>0</v>
      </c>
      <c r="T508" t="b">
        <f t="shared" si="110"/>
        <v>0</v>
      </c>
      <c r="U508" s="3">
        <f t="shared" si="111"/>
        <v>0</v>
      </c>
      <c r="V508" s="3">
        <f t="shared" si="107"/>
        <v>0</v>
      </c>
      <c r="W508" s="3">
        <f t="shared" si="108"/>
        <v>0</v>
      </c>
      <c r="X508" s="3">
        <f t="shared" si="103"/>
        <v>0</v>
      </c>
      <c r="Y508" s="3">
        <v>0</v>
      </c>
      <c r="Z508" s="3">
        <f t="shared" si="104"/>
        <v>148</v>
      </c>
      <c r="AA508" s="3">
        <f t="shared" si="105"/>
        <v>0.14799999999999999</v>
      </c>
      <c r="AB508" t="b">
        <f t="shared" si="106"/>
        <v>1</v>
      </c>
      <c r="AC508">
        <v>3</v>
      </c>
      <c r="AD508" t="str">
        <f>VLOOKUP(C508,'Feedstock source'!$A$1:$B$8,2,FALSE)</f>
        <v>wood</v>
      </c>
      <c r="AE508" t="str">
        <f>VLOOKUP($F508,'PAHs abbreviations'!$A$2:$B$17,2,FALSE)</f>
        <v>Pyr</v>
      </c>
    </row>
  </sheetData>
  <autoFilter ref="A1:AE508" xr:uid="{00000000-0001-0000-0400-000000000000}">
    <sortState xmlns:xlrd2="http://schemas.microsoft.com/office/spreadsheetml/2017/richdata2" ref="A2:AE508">
      <sortCondition ref="C1:C508"/>
    </sortState>
  </autoFilter>
  <phoneticPr fontId="2" type="noConversion"/>
  <pageMargins left="0.78740157480314965" right="0.78740157480314965" top="0.98425196850393704" bottom="0.98425196850393704" header="0.51181102362204722" footer="0.51181102362204722"/>
  <pageSetup paperSize="9" scale="43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E93F7-2528-4E64-A2F7-B1906428F323}">
  <dimension ref="A1:J123"/>
  <sheetViews>
    <sheetView tabSelected="1" zoomScaleNormal="100" workbookViewId="0">
      <selection activeCell="A113" sqref="A113"/>
    </sheetView>
  </sheetViews>
  <sheetFormatPr defaultRowHeight="12.75"/>
  <cols>
    <col min="1" max="1" width="18.140625" bestFit="1" customWidth="1"/>
    <col min="2" max="2" width="11.85546875" bestFit="1" customWidth="1"/>
    <col min="4" max="4" width="9.85546875" bestFit="1" customWidth="1"/>
    <col min="5" max="5" width="11.85546875" bestFit="1" customWidth="1"/>
    <col min="6" max="6" width="19.7109375" bestFit="1" customWidth="1"/>
    <col min="7" max="7" width="21.140625" bestFit="1" customWidth="1"/>
  </cols>
  <sheetData>
    <row r="1" spans="1:10">
      <c r="A1" t="s">
        <v>121</v>
      </c>
      <c r="B1" s="1" t="s">
        <v>267</v>
      </c>
      <c r="C1" s="1" t="s">
        <v>73</v>
      </c>
      <c r="D1" s="1" t="s">
        <v>176</v>
      </c>
      <c r="E1" s="1" t="s">
        <v>177</v>
      </c>
      <c r="F1" s="1" t="s">
        <v>225</v>
      </c>
      <c r="G1" s="1" t="s">
        <v>228</v>
      </c>
    </row>
    <row r="2" spans="1:10">
      <c r="A2" s="1" t="s">
        <v>275</v>
      </c>
      <c r="B2" s="5">
        <v>0.1756074173595526</v>
      </c>
      <c r="C2" s="13" t="s">
        <v>119</v>
      </c>
      <c r="D2" s="6"/>
      <c r="F2" s="3"/>
      <c r="G2" s="3"/>
      <c r="H2" s="7"/>
      <c r="I2" s="1"/>
      <c r="J2" s="1"/>
    </row>
    <row r="3" spans="1:10">
      <c r="A3" s="1" t="s">
        <v>41</v>
      </c>
      <c r="B3" s="5">
        <v>0.1969197666440089</v>
      </c>
      <c r="C3" s="13" t="s">
        <v>119</v>
      </c>
      <c r="D3" s="6"/>
      <c r="F3" s="3"/>
      <c r="G3" s="3"/>
      <c r="H3" s="7"/>
      <c r="I3" s="1"/>
      <c r="J3" s="1"/>
    </row>
    <row r="4" spans="1:10">
      <c r="A4" s="1" t="s">
        <v>42</v>
      </c>
      <c r="B4" s="5">
        <v>0.20039358528342069</v>
      </c>
      <c r="C4" s="13" t="s">
        <v>119</v>
      </c>
      <c r="D4" s="6"/>
      <c r="F4" s="3"/>
      <c r="G4" s="3"/>
      <c r="H4" s="7"/>
      <c r="I4" s="1"/>
      <c r="J4" s="1"/>
    </row>
    <row r="5" spans="1:10">
      <c r="A5" s="1" t="s">
        <v>43</v>
      </c>
      <c r="B5" s="5">
        <v>0.15764025104027399</v>
      </c>
      <c r="C5" s="13" t="s">
        <v>119</v>
      </c>
      <c r="D5" s="6"/>
      <c r="F5" s="3"/>
      <c r="G5" s="3"/>
      <c r="H5" s="7"/>
      <c r="I5" s="1"/>
      <c r="J5" s="1"/>
    </row>
    <row r="6" spans="1:10" ht="15">
      <c r="A6" s="1" t="s">
        <v>126</v>
      </c>
      <c r="B6" s="5">
        <v>0.62171225433689903</v>
      </c>
      <c r="C6" s="13" t="s">
        <v>119</v>
      </c>
      <c r="D6" s="6"/>
      <c r="F6" s="3"/>
      <c r="G6" s="3"/>
      <c r="H6" s="7"/>
      <c r="I6" s="11"/>
      <c r="J6" s="11"/>
    </row>
    <row r="7" spans="1:10" ht="15">
      <c r="A7" s="1" t="s">
        <v>127</v>
      </c>
      <c r="B7" s="5">
        <v>0.58379243344222675</v>
      </c>
      <c r="C7" s="13" t="s">
        <v>119</v>
      </c>
      <c r="D7" s="6"/>
      <c r="F7" s="3"/>
      <c r="G7" s="3"/>
      <c r="H7" s="7"/>
      <c r="I7" s="11"/>
      <c r="J7" s="11"/>
    </row>
    <row r="8" spans="1:10" ht="15">
      <c r="A8" s="1" t="s">
        <v>128</v>
      </c>
      <c r="B8" s="5">
        <v>0.62021182957482135</v>
      </c>
      <c r="C8" s="13" t="s">
        <v>119</v>
      </c>
      <c r="D8" s="6"/>
      <c r="F8" s="3"/>
      <c r="G8" s="3"/>
      <c r="H8" s="7"/>
      <c r="I8" s="11"/>
      <c r="J8" s="11"/>
    </row>
    <row r="9" spans="1:10" ht="15">
      <c r="A9" s="1" t="s">
        <v>278</v>
      </c>
      <c r="B9" s="5">
        <v>0.69622344179389761</v>
      </c>
      <c r="C9" s="13" t="s">
        <v>119</v>
      </c>
      <c r="D9" s="6"/>
      <c r="F9" s="3"/>
      <c r="G9" s="3"/>
      <c r="H9" s="7"/>
      <c r="I9" s="11"/>
      <c r="J9" s="11"/>
    </row>
    <row r="10" spans="1:10" ht="15">
      <c r="A10" s="1" t="s">
        <v>130</v>
      </c>
      <c r="B10" s="5">
        <v>0.52319694740567746</v>
      </c>
      <c r="C10" s="13" t="s">
        <v>119</v>
      </c>
      <c r="D10" s="6"/>
      <c r="F10" s="3"/>
      <c r="G10" s="3"/>
      <c r="H10" s="7"/>
      <c r="I10" s="11"/>
      <c r="J10" s="11"/>
    </row>
    <row r="11" spans="1:10" ht="15">
      <c r="A11" s="1" t="s">
        <v>131</v>
      </c>
      <c r="B11" s="5">
        <v>0.43036000730658541</v>
      </c>
      <c r="C11" s="13" t="s">
        <v>119</v>
      </c>
      <c r="D11" s="6"/>
      <c r="F11" s="3"/>
      <c r="G11" s="3"/>
      <c r="H11" s="7"/>
      <c r="I11" s="11"/>
      <c r="J11" s="11"/>
    </row>
    <row r="12" spans="1:10" ht="15">
      <c r="A12" s="1" t="s">
        <v>132</v>
      </c>
      <c r="B12" s="5">
        <v>0.45992369048283149</v>
      </c>
      <c r="C12" s="13" t="s">
        <v>119</v>
      </c>
      <c r="D12" s="6"/>
      <c r="F12" s="3"/>
      <c r="G12" s="3"/>
      <c r="H12" s="7"/>
      <c r="I12" s="11"/>
      <c r="J12" s="11"/>
    </row>
    <row r="13" spans="1:10" ht="15">
      <c r="A13" s="1" t="s">
        <v>133</v>
      </c>
      <c r="B13" s="5">
        <v>0.4010824570627069</v>
      </c>
      <c r="C13" s="13" t="s">
        <v>119</v>
      </c>
      <c r="D13" s="6"/>
      <c r="F13" s="3"/>
      <c r="G13" s="3"/>
      <c r="H13" s="7"/>
      <c r="I13" s="11"/>
      <c r="J13" s="11"/>
    </row>
    <row r="14" spans="1:10" ht="15">
      <c r="A14" s="1" t="s">
        <v>123</v>
      </c>
      <c r="B14" s="5">
        <v>0.35378483050681081</v>
      </c>
      <c r="C14" s="13" t="s">
        <v>119</v>
      </c>
      <c r="D14" s="6"/>
      <c r="F14" s="3"/>
      <c r="G14" s="3"/>
      <c r="H14" s="7"/>
      <c r="I14" s="11"/>
      <c r="J14" s="11"/>
    </row>
    <row r="15" spans="1:10" ht="15">
      <c r="A15" s="1" t="s">
        <v>124</v>
      </c>
      <c r="B15" s="5">
        <v>0.34576862346696968</v>
      </c>
      <c r="C15" s="13" t="s">
        <v>119</v>
      </c>
      <c r="D15" s="6"/>
      <c r="F15" s="3"/>
      <c r="G15" s="3"/>
      <c r="H15" s="7"/>
      <c r="I15" s="11"/>
      <c r="J15" s="11"/>
    </row>
    <row r="16" spans="1:10" ht="15">
      <c r="A16" s="1" t="s">
        <v>16</v>
      </c>
      <c r="B16" s="5">
        <v>0.30726678039002042</v>
      </c>
      <c r="C16" s="13" t="s">
        <v>119</v>
      </c>
      <c r="D16" s="6"/>
      <c r="F16" s="3"/>
      <c r="G16" s="3"/>
      <c r="H16" s="7"/>
      <c r="I16" s="11"/>
      <c r="J16" s="11"/>
    </row>
    <row r="17" spans="1:10" ht="15">
      <c r="A17" s="1" t="s">
        <v>122</v>
      </c>
      <c r="B17" s="5">
        <v>0.3209252824719131</v>
      </c>
      <c r="C17" s="13" t="s">
        <v>119</v>
      </c>
      <c r="D17" s="6"/>
      <c r="F17" s="3"/>
      <c r="G17" s="3"/>
      <c r="H17" s="7"/>
      <c r="I17" s="11"/>
      <c r="J17" s="11"/>
    </row>
    <row r="18" spans="1:10" ht="15">
      <c r="A18" s="1" t="s">
        <v>17</v>
      </c>
      <c r="B18" s="5">
        <v>0.237360947249733</v>
      </c>
      <c r="C18" s="13" t="s">
        <v>119</v>
      </c>
      <c r="D18" s="6"/>
      <c r="F18" s="3"/>
      <c r="G18" s="3"/>
      <c r="H18" s="7"/>
      <c r="I18" s="11"/>
      <c r="J18" s="11"/>
    </row>
    <row r="19" spans="1:10" ht="15">
      <c r="A19" s="1" t="s">
        <v>125</v>
      </c>
      <c r="B19" s="5">
        <v>0.56830808549291756</v>
      </c>
      <c r="C19" s="13" t="s">
        <v>119</v>
      </c>
      <c r="D19" s="6"/>
      <c r="F19" s="3"/>
      <c r="G19" s="3"/>
      <c r="H19" s="7"/>
      <c r="I19" s="11"/>
      <c r="J19" s="11"/>
    </row>
    <row r="20" spans="1:10" ht="15">
      <c r="A20" s="1" t="s">
        <v>273</v>
      </c>
      <c r="B20" s="5">
        <v>0.4891618479494913</v>
      </c>
      <c r="C20" s="13" t="s">
        <v>119</v>
      </c>
      <c r="D20" s="6"/>
      <c r="F20" s="3"/>
      <c r="G20" s="3"/>
      <c r="H20" s="7"/>
      <c r="I20" s="11"/>
      <c r="J20" s="11"/>
    </row>
    <row r="21" spans="1:10" ht="15">
      <c r="A21" s="1" t="s">
        <v>18</v>
      </c>
      <c r="B21" s="5">
        <v>0.30067872736351953</v>
      </c>
      <c r="C21" s="13" t="s">
        <v>119</v>
      </c>
      <c r="D21" s="6"/>
      <c r="F21" s="3"/>
      <c r="G21" s="3"/>
      <c r="H21" s="7"/>
      <c r="I21" s="11"/>
      <c r="J21" s="11"/>
    </row>
    <row r="22" spans="1:10" ht="15">
      <c r="A22" s="1" t="s">
        <v>19</v>
      </c>
      <c r="B22" s="5">
        <v>0.26905443228826958</v>
      </c>
      <c r="C22" s="13" t="s">
        <v>119</v>
      </c>
      <c r="D22" s="6"/>
      <c r="F22" s="3"/>
      <c r="G22" s="3"/>
      <c r="H22" s="7"/>
      <c r="I22" s="11"/>
      <c r="J22" s="11"/>
    </row>
    <row r="23" spans="1:10" ht="15">
      <c r="A23" s="1" t="s">
        <v>20</v>
      </c>
      <c r="B23" s="5">
        <v>0.21021728479304139</v>
      </c>
      <c r="C23" s="13" t="s">
        <v>119</v>
      </c>
      <c r="D23" s="6"/>
      <c r="F23" s="3"/>
      <c r="G23" s="3"/>
      <c r="H23" s="7"/>
      <c r="I23" s="11"/>
      <c r="J23" s="11"/>
    </row>
    <row r="24" spans="1:10" ht="15">
      <c r="A24" s="1" t="s">
        <v>21</v>
      </c>
      <c r="B24" s="5">
        <v>0.18369298998078251</v>
      </c>
      <c r="C24" s="13" t="s">
        <v>119</v>
      </c>
      <c r="D24" s="6"/>
      <c r="F24" s="3"/>
      <c r="G24" s="3"/>
      <c r="H24" s="7"/>
      <c r="I24" s="11"/>
      <c r="J24" s="11"/>
    </row>
    <row r="25" spans="1:10">
      <c r="A25" s="1" t="s">
        <v>275</v>
      </c>
      <c r="B25" s="5">
        <v>0.3075747998314371</v>
      </c>
      <c r="C25" s="13" t="s">
        <v>146</v>
      </c>
    </row>
    <row r="26" spans="1:10">
      <c r="A26" s="1" t="s">
        <v>41</v>
      </c>
      <c r="B26" s="5">
        <v>0.31795038766737649</v>
      </c>
      <c r="C26" s="13" t="s">
        <v>146</v>
      </c>
    </row>
    <row r="27" spans="1:10">
      <c r="A27" s="1" t="s">
        <v>42</v>
      </c>
      <c r="B27" s="5">
        <v>0.2660029520939825</v>
      </c>
      <c r="C27" s="13" t="s">
        <v>146</v>
      </c>
    </row>
    <row r="28" spans="1:10">
      <c r="A28" s="1" t="s">
        <v>43</v>
      </c>
      <c r="B28" s="5">
        <v>0.1286996758705104</v>
      </c>
      <c r="C28" s="13" t="s">
        <v>146</v>
      </c>
    </row>
    <row r="29" spans="1:10">
      <c r="A29" s="1" t="s">
        <v>126</v>
      </c>
      <c r="B29" s="5">
        <v>0.20696475878285969</v>
      </c>
      <c r="C29" s="13" t="s">
        <v>146</v>
      </c>
    </row>
    <row r="30" spans="1:10">
      <c r="A30" s="1" t="s">
        <v>127</v>
      </c>
      <c r="B30" s="5">
        <v>0.21793707531196729</v>
      </c>
      <c r="C30" s="13" t="s">
        <v>146</v>
      </c>
    </row>
    <row r="31" spans="1:10">
      <c r="A31" s="1" t="s">
        <v>128</v>
      </c>
      <c r="B31" s="5">
        <v>0.2231520954572401</v>
      </c>
      <c r="C31" s="13" t="s">
        <v>146</v>
      </c>
    </row>
    <row r="32" spans="1:10">
      <c r="A32" s="1" t="s">
        <v>278</v>
      </c>
      <c r="B32" s="5">
        <v>0.2067085169285344</v>
      </c>
      <c r="C32" s="13" t="s">
        <v>146</v>
      </c>
    </row>
    <row r="33" spans="1:7">
      <c r="A33" s="1" t="s">
        <v>130</v>
      </c>
      <c r="B33" s="5">
        <v>0.28174979437118608</v>
      </c>
      <c r="C33" s="13" t="s">
        <v>146</v>
      </c>
    </row>
    <row r="34" spans="1:7">
      <c r="A34" s="1" t="s">
        <v>131</v>
      </c>
      <c r="B34" s="5">
        <v>0.24675656598446791</v>
      </c>
      <c r="C34" s="13" t="s">
        <v>146</v>
      </c>
    </row>
    <row r="35" spans="1:7">
      <c r="A35" s="1" t="s">
        <v>132</v>
      </c>
      <c r="B35" s="5">
        <v>0.38312878750523671</v>
      </c>
      <c r="C35" s="13" t="s">
        <v>146</v>
      </c>
    </row>
    <row r="36" spans="1:7">
      <c r="A36" s="1" t="s">
        <v>133</v>
      </c>
      <c r="B36" s="5">
        <v>0.3081602129720985</v>
      </c>
      <c r="C36" s="13" t="s">
        <v>146</v>
      </c>
    </row>
    <row r="37" spans="1:7">
      <c r="A37" s="1" t="s">
        <v>123</v>
      </c>
      <c r="B37" s="5">
        <v>0.24013609903728159</v>
      </c>
      <c r="C37" s="13" t="s">
        <v>146</v>
      </c>
    </row>
    <row r="38" spans="1:7">
      <c r="A38" s="1" t="s">
        <v>124</v>
      </c>
      <c r="B38" s="5">
        <v>0.22340379496006271</v>
      </c>
      <c r="C38" s="13" t="s">
        <v>146</v>
      </c>
    </row>
    <row r="39" spans="1:7">
      <c r="A39" s="1" t="s">
        <v>16</v>
      </c>
      <c r="B39" s="5">
        <v>0.41864918329538342</v>
      </c>
      <c r="C39" s="13" t="s">
        <v>146</v>
      </c>
    </row>
    <row r="40" spans="1:7">
      <c r="A40" s="1" t="s">
        <v>122</v>
      </c>
      <c r="B40" s="5">
        <v>0.23987619157778611</v>
      </c>
      <c r="C40" s="13" t="s">
        <v>146</v>
      </c>
    </row>
    <row r="41" spans="1:7">
      <c r="A41" s="1" t="s">
        <v>17</v>
      </c>
      <c r="B41" s="5">
        <v>0.2266885712211506</v>
      </c>
      <c r="C41" s="13" t="s">
        <v>146</v>
      </c>
    </row>
    <row r="42" spans="1:7">
      <c r="A42" s="1" t="s">
        <v>125</v>
      </c>
      <c r="B42" s="5">
        <v>0.21099968165735289</v>
      </c>
      <c r="C42" s="13" t="s">
        <v>146</v>
      </c>
    </row>
    <row r="43" spans="1:7">
      <c r="A43" s="1" t="s">
        <v>273</v>
      </c>
      <c r="B43" s="5">
        <v>0.18703630598207749</v>
      </c>
      <c r="C43" s="13" t="s">
        <v>146</v>
      </c>
    </row>
    <row r="44" spans="1:7">
      <c r="A44" s="1" t="s">
        <v>18</v>
      </c>
      <c r="B44" s="5">
        <v>0.47809627325358639</v>
      </c>
      <c r="C44" s="13" t="s">
        <v>146</v>
      </c>
    </row>
    <row r="45" spans="1:7">
      <c r="A45" s="1" t="s">
        <v>19</v>
      </c>
      <c r="B45" s="5">
        <v>0.41017779939239468</v>
      </c>
      <c r="C45" s="13" t="s">
        <v>146</v>
      </c>
    </row>
    <row r="46" spans="1:7">
      <c r="A46" s="1" t="s">
        <v>20</v>
      </c>
      <c r="B46" s="5">
        <v>0.26137992841069763</v>
      </c>
      <c r="C46" s="13" t="s">
        <v>146</v>
      </c>
    </row>
    <row r="47" spans="1:7">
      <c r="A47" s="1" t="s">
        <v>21</v>
      </c>
      <c r="B47" s="5">
        <v>0.2409411814294494</v>
      </c>
      <c r="C47" s="13" t="s">
        <v>146</v>
      </c>
    </row>
    <row r="48" spans="1:7">
      <c r="A48" s="1" t="s">
        <v>275</v>
      </c>
      <c r="B48" s="6">
        <v>0.51681778280901036</v>
      </c>
      <c r="C48" s="13" t="s">
        <v>23</v>
      </c>
      <c r="D48">
        <v>2.31</v>
      </c>
      <c r="E48" s="3">
        <v>101.215763</v>
      </c>
      <c r="F48" s="3">
        <v>647.48996899999997</v>
      </c>
      <c r="G48" s="7">
        <v>18.298136146804289</v>
      </c>
    </row>
    <row r="49" spans="1:7">
      <c r="A49" s="1" t="s">
        <v>41</v>
      </c>
      <c r="B49" s="6">
        <v>0.48512984568861461</v>
      </c>
      <c r="C49" s="13" t="s">
        <v>23</v>
      </c>
      <c r="D49">
        <v>2.29</v>
      </c>
      <c r="E49" s="3">
        <v>93.180055699999997</v>
      </c>
      <c r="F49" s="3">
        <v>310.93389200000001</v>
      </c>
      <c r="G49" s="7">
        <v>17.792548324666171</v>
      </c>
    </row>
    <row r="50" spans="1:7">
      <c r="A50" s="1" t="s">
        <v>42</v>
      </c>
      <c r="B50" s="6">
        <v>0.53360346262259684</v>
      </c>
      <c r="C50" s="13" t="s">
        <v>23</v>
      </c>
      <c r="D50">
        <v>2.31</v>
      </c>
      <c r="E50" s="3">
        <v>88.8551894</v>
      </c>
      <c r="F50" s="3">
        <v>223.697767</v>
      </c>
      <c r="G50" s="7">
        <v>17.985358720325092</v>
      </c>
    </row>
    <row r="51" spans="1:7">
      <c r="A51" s="1" t="s">
        <v>43</v>
      </c>
      <c r="B51" s="6">
        <v>0.71366007308921553</v>
      </c>
      <c r="C51" s="13" t="s">
        <v>23</v>
      </c>
      <c r="E51" s="3">
        <v>120.10754300000001</v>
      </c>
      <c r="F51" s="3">
        <v>303.45291600000002</v>
      </c>
      <c r="G51" s="7">
        <v>17.794965561260341</v>
      </c>
    </row>
    <row r="52" spans="1:7">
      <c r="A52" s="1" t="s">
        <v>126</v>
      </c>
      <c r="B52" s="6">
        <v>0.17132298688024128</v>
      </c>
      <c r="C52" s="13" t="s">
        <v>23</v>
      </c>
      <c r="D52">
        <v>2.149</v>
      </c>
      <c r="E52" s="3">
        <v>7.5787335499999999</v>
      </c>
      <c r="F52" s="3">
        <v>7.5789986599999999</v>
      </c>
      <c r="G52" s="7">
        <v>0.58474261894328317</v>
      </c>
    </row>
    <row r="53" spans="1:7">
      <c r="A53" s="1" t="s">
        <v>127</v>
      </c>
      <c r="B53" s="6">
        <v>0.19827049124580595</v>
      </c>
      <c r="C53" s="13" t="s">
        <v>23</v>
      </c>
      <c r="D53">
        <v>1.5680000000000001</v>
      </c>
      <c r="E53" s="3">
        <v>10.2854543</v>
      </c>
      <c r="F53" s="3">
        <v>10.288045500000001</v>
      </c>
      <c r="G53" s="7">
        <v>4.9781166944086674</v>
      </c>
    </row>
    <row r="54" spans="1:7">
      <c r="A54" s="1" t="s">
        <v>128</v>
      </c>
      <c r="B54" s="6">
        <v>0.15663607496793855</v>
      </c>
      <c r="C54" s="13" t="s">
        <v>23</v>
      </c>
      <c r="D54">
        <v>2.3879999999999999</v>
      </c>
      <c r="E54" s="3">
        <v>6.7096226400000001</v>
      </c>
      <c r="F54" s="3">
        <v>6.7387169399999998</v>
      </c>
      <c r="G54" s="7">
        <v>4.5842688744186493</v>
      </c>
    </row>
    <row r="55" spans="1:7">
      <c r="A55" s="1" t="s">
        <v>278</v>
      </c>
      <c r="B55" s="6">
        <v>9.706804127756799E-2</v>
      </c>
      <c r="C55" s="13" t="s">
        <v>23</v>
      </c>
      <c r="E55" s="3">
        <v>3.813456</v>
      </c>
      <c r="F55" s="3">
        <v>3.8141124899999999</v>
      </c>
      <c r="G55" s="7">
        <v>5.045631083934329</v>
      </c>
    </row>
    <row r="56" spans="1:7">
      <c r="A56" s="1" t="s">
        <v>130</v>
      </c>
      <c r="B56" s="6">
        <v>0.19505325822313646</v>
      </c>
      <c r="C56" s="13" t="s">
        <v>23</v>
      </c>
      <c r="D56">
        <v>1.5049999999999999</v>
      </c>
      <c r="E56" s="3">
        <v>12.574290400000001</v>
      </c>
      <c r="F56" s="3">
        <v>12.5751679</v>
      </c>
      <c r="G56" s="7">
        <v>4.6849645563944913</v>
      </c>
    </row>
    <row r="57" spans="1:7">
      <c r="A57" s="1" t="s">
        <v>131</v>
      </c>
      <c r="B57" s="6">
        <v>0.32288342670894665</v>
      </c>
      <c r="C57" s="13" t="s">
        <v>23</v>
      </c>
      <c r="D57">
        <v>2.319</v>
      </c>
      <c r="E57" s="3">
        <v>27.595350499999999</v>
      </c>
      <c r="F57" s="3">
        <v>58.814853599999999</v>
      </c>
      <c r="G57" s="7">
        <v>8.7658676800109809</v>
      </c>
    </row>
    <row r="58" spans="1:7">
      <c r="A58" s="1" t="s">
        <v>132</v>
      </c>
      <c r="B58" s="6">
        <v>0.15694752201193185</v>
      </c>
      <c r="C58" s="13" t="s">
        <v>23</v>
      </c>
      <c r="D58">
        <v>2.2589999999999999</v>
      </c>
      <c r="E58" s="3">
        <v>17.788266100000001</v>
      </c>
      <c r="F58" s="3">
        <v>24.247767899999999</v>
      </c>
      <c r="G58" s="7">
        <v>11.358808199634391</v>
      </c>
    </row>
    <row r="59" spans="1:7">
      <c r="A59" s="1" t="s">
        <v>133</v>
      </c>
      <c r="B59" s="6">
        <v>0.29075732996519454</v>
      </c>
      <c r="C59" s="13" t="s">
        <v>23</v>
      </c>
      <c r="D59">
        <v>2.052</v>
      </c>
      <c r="E59" s="3">
        <v>27.018975600000001</v>
      </c>
      <c r="F59" s="3">
        <v>31.8536252</v>
      </c>
      <c r="G59" s="7">
        <v>8.9843861665364546</v>
      </c>
    </row>
    <row r="60" spans="1:7">
      <c r="A60" s="1" t="s">
        <v>123</v>
      </c>
      <c r="B60" s="6">
        <v>0.40607907045590763</v>
      </c>
      <c r="C60" s="13" t="s">
        <v>23</v>
      </c>
      <c r="D60">
        <v>2.37</v>
      </c>
      <c r="E60" s="3">
        <v>37.036358900000003</v>
      </c>
      <c r="F60" s="3">
        <v>43.97598</v>
      </c>
      <c r="G60" s="7">
        <v>12.601898331426129</v>
      </c>
    </row>
    <row r="61" spans="1:7">
      <c r="A61" s="1" t="s">
        <v>124</v>
      </c>
      <c r="B61" s="6">
        <v>0.43082758157296763</v>
      </c>
      <c r="C61" s="13" t="s">
        <v>23</v>
      </c>
      <c r="D61">
        <v>2.0089999999999999</v>
      </c>
      <c r="E61" s="3">
        <v>41.324957599999998</v>
      </c>
      <c r="F61" s="3">
        <v>55.768191199999997</v>
      </c>
      <c r="G61" s="7">
        <v>14.803154040650851</v>
      </c>
    </row>
    <row r="62" spans="1:7">
      <c r="A62" s="1" t="s">
        <v>16</v>
      </c>
      <c r="B62" s="6">
        <v>0.27408403631459616</v>
      </c>
      <c r="C62" s="13" t="s">
        <v>23</v>
      </c>
      <c r="D62">
        <v>2.081</v>
      </c>
      <c r="E62" s="3">
        <v>22.159737100000001</v>
      </c>
      <c r="F62" s="3">
        <v>42.035460200000003</v>
      </c>
      <c r="G62" s="7">
        <v>6.8990400683684703</v>
      </c>
    </row>
    <row r="63" spans="1:7">
      <c r="A63" s="1" t="s">
        <v>122</v>
      </c>
      <c r="B63" s="6">
        <v>0.43919852595030079</v>
      </c>
      <c r="C63" s="13" t="s">
        <v>23</v>
      </c>
      <c r="E63" s="3">
        <v>37.6008657</v>
      </c>
      <c r="F63" s="3">
        <v>61.520721299999998</v>
      </c>
      <c r="G63" s="7">
        <v>10.151748586949269</v>
      </c>
    </row>
    <row r="64" spans="1:7">
      <c r="A64" s="1" t="s">
        <v>17</v>
      </c>
      <c r="B64" s="6">
        <v>0.5359504815291164</v>
      </c>
      <c r="C64" s="13" t="s">
        <v>23</v>
      </c>
      <c r="D64">
        <f>0.49+0.709+0.055</f>
        <v>1.2539999999999998</v>
      </c>
      <c r="E64" s="3">
        <v>58.018929499999999</v>
      </c>
      <c r="F64" s="3">
        <v>63.950219199999999</v>
      </c>
      <c r="G64" s="7">
        <v>12.05232869017015</v>
      </c>
    </row>
    <row r="65" spans="1:7">
      <c r="A65" s="1" t="s">
        <v>125</v>
      </c>
      <c r="B65" s="6">
        <v>0.22069223284972955</v>
      </c>
      <c r="C65" s="13" t="s">
        <v>23</v>
      </c>
      <c r="D65">
        <v>2.4089999999999998</v>
      </c>
      <c r="E65" s="3">
        <v>16.031836699999999</v>
      </c>
      <c r="F65" s="3">
        <v>20.564223699999999</v>
      </c>
      <c r="G65" s="7">
        <v>0.27387377451363881</v>
      </c>
    </row>
    <row r="66" spans="1:7">
      <c r="A66" s="1" t="s">
        <v>273</v>
      </c>
      <c r="B66" s="6">
        <v>0.32380184606843126</v>
      </c>
      <c r="C66" s="13" t="s">
        <v>23</v>
      </c>
      <c r="D66">
        <v>2.387</v>
      </c>
      <c r="E66" s="3">
        <v>78.866747000000004</v>
      </c>
      <c r="F66" s="3">
        <v>294.426221</v>
      </c>
      <c r="G66" s="7">
        <v>32.0864416585732</v>
      </c>
    </row>
    <row r="67" spans="1:7">
      <c r="A67" s="1" t="s">
        <v>18</v>
      </c>
      <c r="B67" s="6">
        <v>0.22122499938289408</v>
      </c>
      <c r="C67" s="13" t="s">
        <v>23</v>
      </c>
      <c r="D67">
        <v>1.92</v>
      </c>
      <c r="E67" s="3">
        <v>17.2238732</v>
      </c>
      <c r="F67" s="3">
        <v>26.156370299999999</v>
      </c>
      <c r="G67" s="7">
        <v>2.3258707955870741</v>
      </c>
    </row>
    <row r="68" spans="1:7">
      <c r="A68" s="1" t="s">
        <v>19</v>
      </c>
      <c r="B68" s="6">
        <v>0.32076776831933579</v>
      </c>
      <c r="C68" s="13" t="s">
        <v>23</v>
      </c>
      <c r="D68">
        <v>2.3919999999999999</v>
      </c>
      <c r="E68" s="3">
        <v>29.067491700000001</v>
      </c>
      <c r="F68" s="3">
        <v>44.080700700000001</v>
      </c>
      <c r="G68" s="7">
        <v>6.7042265340984812</v>
      </c>
    </row>
    <row r="69" spans="1:7">
      <c r="A69" s="1" t="s">
        <v>20</v>
      </c>
      <c r="B69" s="6">
        <v>0.52840278679626107</v>
      </c>
      <c r="C69" s="13" t="s">
        <v>23</v>
      </c>
      <c r="D69">
        <v>1.919</v>
      </c>
      <c r="E69" s="3">
        <v>66.389893299999997</v>
      </c>
      <c r="F69" s="3">
        <v>91.411693400000004</v>
      </c>
      <c r="G69" s="7">
        <v>11.990355552152369</v>
      </c>
    </row>
    <row r="70" spans="1:7">
      <c r="A70" s="1" t="s">
        <v>21</v>
      </c>
      <c r="B70" s="6">
        <v>0.57536582858976804</v>
      </c>
      <c r="C70" s="13" t="s">
        <v>23</v>
      </c>
      <c r="D70">
        <v>1.2130000000000001</v>
      </c>
      <c r="E70" s="3">
        <v>73.825917399999994</v>
      </c>
      <c r="F70" s="3">
        <v>79.312134599999993</v>
      </c>
      <c r="G70" s="7">
        <v>12.76873353753084</v>
      </c>
    </row>
    <row r="71" spans="1:7">
      <c r="A71" s="1" t="s">
        <v>275</v>
      </c>
      <c r="B71" s="6">
        <v>0.51681778280901036</v>
      </c>
      <c r="C71" s="13" t="s">
        <v>15</v>
      </c>
      <c r="D71">
        <v>2.31</v>
      </c>
      <c r="E71" s="3">
        <v>101.215763</v>
      </c>
      <c r="F71" s="3">
        <v>647.48996899999997</v>
      </c>
      <c r="G71" s="7">
        <v>18.298136146804289</v>
      </c>
    </row>
    <row r="72" spans="1:7">
      <c r="A72" s="1" t="s">
        <v>41</v>
      </c>
      <c r="B72" s="6">
        <v>0.48512984568861461</v>
      </c>
      <c r="C72" s="13" t="s">
        <v>15</v>
      </c>
      <c r="D72">
        <v>2.29</v>
      </c>
      <c r="E72" s="3">
        <v>93.180055699999997</v>
      </c>
      <c r="F72" s="3">
        <v>310.93389200000001</v>
      </c>
      <c r="G72" s="7">
        <v>17.792548324666171</v>
      </c>
    </row>
    <row r="73" spans="1:7">
      <c r="A73" s="1" t="s">
        <v>42</v>
      </c>
      <c r="B73" s="6">
        <v>0.53360346262259684</v>
      </c>
      <c r="C73" s="13" t="s">
        <v>15</v>
      </c>
      <c r="D73">
        <v>2.31</v>
      </c>
      <c r="E73" s="3">
        <v>88.8551894</v>
      </c>
      <c r="F73" s="3">
        <v>223.697767</v>
      </c>
      <c r="G73" s="7">
        <v>17.985358720325092</v>
      </c>
    </row>
    <row r="74" spans="1:7">
      <c r="A74" s="1" t="s">
        <v>43</v>
      </c>
      <c r="B74" s="6">
        <v>0.71366007308921553</v>
      </c>
      <c r="C74" s="13" t="s">
        <v>15</v>
      </c>
      <c r="E74" s="3">
        <v>120.10754300000001</v>
      </c>
      <c r="F74" s="3">
        <v>303.45291600000002</v>
      </c>
      <c r="G74" s="7">
        <v>17.794965561260341</v>
      </c>
    </row>
    <row r="75" spans="1:7">
      <c r="A75" s="1" t="s">
        <v>126</v>
      </c>
      <c r="B75" s="6">
        <v>0.17132298688024128</v>
      </c>
      <c r="C75" s="13" t="s">
        <v>15</v>
      </c>
      <c r="D75">
        <v>2.149</v>
      </c>
      <c r="E75" s="3">
        <v>7.5787335499999999</v>
      </c>
      <c r="F75" s="3">
        <v>7.5789986599999999</v>
      </c>
      <c r="G75" s="7">
        <v>0.58474261894328317</v>
      </c>
    </row>
    <row r="76" spans="1:7">
      <c r="A76" s="1" t="s">
        <v>127</v>
      </c>
      <c r="B76" s="6">
        <v>0.19827049124580595</v>
      </c>
      <c r="C76" s="13" t="s">
        <v>15</v>
      </c>
      <c r="D76">
        <v>1.5680000000000001</v>
      </c>
      <c r="E76" s="3">
        <v>10.2854543</v>
      </c>
      <c r="F76" s="3">
        <v>10.288045500000001</v>
      </c>
      <c r="G76" s="7">
        <v>4.9781166944086674</v>
      </c>
    </row>
    <row r="77" spans="1:7">
      <c r="A77" s="1" t="s">
        <v>128</v>
      </c>
      <c r="B77" s="6">
        <v>0.15663607496793855</v>
      </c>
      <c r="C77" s="13" t="s">
        <v>15</v>
      </c>
      <c r="D77">
        <v>2.3879999999999999</v>
      </c>
      <c r="E77" s="3">
        <v>6.7096226400000001</v>
      </c>
      <c r="F77" s="3">
        <v>6.7387169399999998</v>
      </c>
      <c r="G77" s="7">
        <v>4.5842688744186493</v>
      </c>
    </row>
    <row r="78" spans="1:7">
      <c r="A78" s="1" t="s">
        <v>278</v>
      </c>
      <c r="B78" s="6">
        <v>9.706804127756799E-2</v>
      </c>
      <c r="C78" s="13" t="s">
        <v>15</v>
      </c>
      <c r="E78" s="3">
        <v>3.813456</v>
      </c>
      <c r="F78" s="3">
        <v>3.8141124899999999</v>
      </c>
      <c r="G78" s="7">
        <v>5.045631083934329</v>
      </c>
    </row>
    <row r="79" spans="1:7">
      <c r="A79" s="1" t="s">
        <v>130</v>
      </c>
      <c r="B79" s="6">
        <v>0.19505325822313646</v>
      </c>
      <c r="C79" s="13" t="s">
        <v>15</v>
      </c>
      <c r="D79">
        <v>1.5049999999999999</v>
      </c>
      <c r="E79" s="3">
        <v>12.574290400000001</v>
      </c>
      <c r="F79" s="3">
        <v>12.5751679</v>
      </c>
      <c r="G79" s="7">
        <v>4.6849645563944913</v>
      </c>
    </row>
    <row r="80" spans="1:7">
      <c r="A80" s="1" t="s">
        <v>131</v>
      </c>
      <c r="B80" s="6">
        <v>0.32288342670894665</v>
      </c>
      <c r="C80" s="13" t="s">
        <v>15</v>
      </c>
      <c r="D80">
        <v>2.319</v>
      </c>
      <c r="E80" s="3">
        <v>27.595350499999999</v>
      </c>
      <c r="F80" s="3">
        <v>58.814853599999999</v>
      </c>
      <c r="G80" s="7">
        <v>8.7658676800109809</v>
      </c>
    </row>
    <row r="81" spans="1:7">
      <c r="A81" s="1" t="s">
        <v>132</v>
      </c>
      <c r="B81" s="6">
        <v>0.15694752201193185</v>
      </c>
      <c r="C81" s="13" t="s">
        <v>15</v>
      </c>
      <c r="D81">
        <v>2.2589999999999999</v>
      </c>
      <c r="E81" s="3">
        <v>17.788266100000001</v>
      </c>
      <c r="F81" s="3">
        <v>24.247767899999999</v>
      </c>
      <c r="G81" s="7">
        <v>11.358808199634391</v>
      </c>
    </row>
    <row r="82" spans="1:7">
      <c r="A82" s="1" t="s">
        <v>133</v>
      </c>
      <c r="B82" s="6">
        <v>0.29075732996519454</v>
      </c>
      <c r="C82" s="13" t="s">
        <v>15</v>
      </c>
      <c r="D82">
        <v>2.052</v>
      </c>
      <c r="E82" s="3">
        <v>27.018975600000001</v>
      </c>
      <c r="F82" s="3">
        <v>31.8536252</v>
      </c>
      <c r="G82" s="7">
        <v>8.9843861665364546</v>
      </c>
    </row>
    <row r="83" spans="1:7">
      <c r="A83" s="1" t="s">
        <v>123</v>
      </c>
      <c r="B83" s="6">
        <v>0.40607907045590763</v>
      </c>
      <c r="C83" s="13" t="s">
        <v>15</v>
      </c>
      <c r="D83">
        <v>2.37</v>
      </c>
      <c r="E83" s="3">
        <v>37.036358900000003</v>
      </c>
      <c r="F83" s="3">
        <v>43.97598</v>
      </c>
      <c r="G83" s="7">
        <v>12.601898331426129</v>
      </c>
    </row>
    <row r="84" spans="1:7">
      <c r="A84" s="1" t="s">
        <v>124</v>
      </c>
      <c r="B84" s="6">
        <v>0.43082758157296763</v>
      </c>
      <c r="C84" s="13" t="s">
        <v>15</v>
      </c>
      <c r="D84">
        <v>2.0089999999999999</v>
      </c>
      <c r="E84" s="3">
        <v>41.324957599999998</v>
      </c>
      <c r="F84" s="3">
        <v>55.768191199999997</v>
      </c>
      <c r="G84" s="7">
        <v>14.803154040650851</v>
      </c>
    </row>
    <row r="85" spans="1:7">
      <c r="A85" s="1" t="s">
        <v>16</v>
      </c>
      <c r="B85" s="6">
        <v>0.27408403631459616</v>
      </c>
      <c r="C85" s="13" t="s">
        <v>15</v>
      </c>
      <c r="D85">
        <v>2.081</v>
      </c>
      <c r="E85" s="3">
        <v>22.159737100000001</v>
      </c>
      <c r="F85" s="3">
        <v>42.035460200000003</v>
      </c>
      <c r="G85" s="7">
        <v>6.8990400683684703</v>
      </c>
    </row>
    <row r="86" spans="1:7">
      <c r="A86" s="1" t="s">
        <v>122</v>
      </c>
      <c r="B86" s="6">
        <v>0.43919852595030079</v>
      </c>
      <c r="C86" s="13" t="s">
        <v>15</v>
      </c>
      <c r="E86" s="3">
        <v>37.6008657</v>
      </c>
      <c r="F86" s="3">
        <v>61.520721299999998</v>
      </c>
      <c r="G86" s="7">
        <v>10.151748586949269</v>
      </c>
    </row>
    <row r="87" spans="1:7">
      <c r="A87" s="1" t="s">
        <v>17</v>
      </c>
      <c r="B87" s="6">
        <v>0.5359504815291164</v>
      </c>
      <c r="C87" s="13" t="s">
        <v>15</v>
      </c>
      <c r="D87">
        <f>0.49+0.709+0.055</f>
        <v>1.2539999999999998</v>
      </c>
      <c r="E87" s="3">
        <v>58.018929499999999</v>
      </c>
      <c r="F87" s="3">
        <v>63.950219199999999</v>
      </c>
      <c r="G87" s="7">
        <v>12.05232869017015</v>
      </c>
    </row>
    <row r="88" spans="1:7">
      <c r="A88" s="1" t="s">
        <v>125</v>
      </c>
      <c r="B88" s="6">
        <v>0.22069223284972955</v>
      </c>
      <c r="C88" s="13" t="s">
        <v>15</v>
      </c>
      <c r="D88">
        <v>2.4089999999999998</v>
      </c>
      <c r="E88" s="3">
        <v>16.031836699999999</v>
      </c>
      <c r="F88" s="3">
        <v>20.564223699999999</v>
      </c>
      <c r="G88" s="7">
        <v>0.27387377451363881</v>
      </c>
    </row>
    <row r="89" spans="1:7">
      <c r="A89" s="1" t="s">
        <v>273</v>
      </c>
      <c r="B89" s="6">
        <v>0.32380184606843126</v>
      </c>
      <c r="C89" s="13" t="s">
        <v>15</v>
      </c>
      <c r="D89">
        <v>2.387</v>
      </c>
      <c r="E89" s="3">
        <v>78.866747000000004</v>
      </c>
      <c r="F89" s="3">
        <v>294.426221</v>
      </c>
      <c r="G89" s="7">
        <v>32.0864416585732</v>
      </c>
    </row>
    <row r="90" spans="1:7">
      <c r="A90" s="1" t="s">
        <v>18</v>
      </c>
      <c r="B90" s="6">
        <v>0.22122499938289408</v>
      </c>
      <c r="C90" s="13" t="s">
        <v>15</v>
      </c>
      <c r="D90">
        <v>1.92</v>
      </c>
      <c r="E90" s="3">
        <v>17.2238732</v>
      </c>
      <c r="F90" s="3">
        <v>26.156370299999999</v>
      </c>
      <c r="G90" s="7">
        <v>2.3258707955870741</v>
      </c>
    </row>
    <row r="91" spans="1:7">
      <c r="A91" s="1" t="s">
        <v>19</v>
      </c>
      <c r="B91" s="6">
        <v>0.32076776831933579</v>
      </c>
      <c r="C91" s="13" t="s">
        <v>15</v>
      </c>
      <c r="D91">
        <v>2.3919999999999999</v>
      </c>
      <c r="E91" s="3">
        <v>29.067491700000001</v>
      </c>
      <c r="F91" s="3">
        <v>44.080700700000001</v>
      </c>
      <c r="G91" s="7">
        <v>6.7042265340984812</v>
      </c>
    </row>
    <row r="92" spans="1:7">
      <c r="A92" s="1" t="s">
        <v>20</v>
      </c>
      <c r="B92" s="6">
        <v>0.52840278679626107</v>
      </c>
      <c r="C92" s="13" t="s">
        <v>15</v>
      </c>
      <c r="D92">
        <v>1.919</v>
      </c>
      <c r="E92" s="3">
        <v>66.389893299999997</v>
      </c>
      <c r="F92" s="3">
        <v>91.411693400000004</v>
      </c>
      <c r="G92" s="7">
        <v>11.990355552152369</v>
      </c>
    </row>
    <row r="93" spans="1:7">
      <c r="A93" s="1" t="s">
        <v>21</v>
      </c>
      <c r="B93" s="6">
        <v>0.57536582858976804</v>
      </c>
      <c r="C93" s="13" t="s">
        <v>15</v>
      </c>
      <c r="D93">
        <v>1.2130000000000001</v>
      </c>
      <c r="E93" s="3">
        <v>73.825917399999994</v>
      </c>
      <c r="F93" s="3">
        <v>79.312134599999993</v>
      </c>
      <c r="G93" s="7">
        <v>12.76873353753084</v>
      </c>
    </row>
    <row r="94" spans="1:7">
      <c r="A94" s="1" t="s">
        <v>275</v>
      </c>
      <c r="B94" s="6">
        <v>0.51681778280901036</v>
      </c>
      <c r="C94" s="13" t="s">
        <v>22</v>
      </c>
      <c r="D94">
        <v>2.31</v>
      </c>
      <c r="E94" s="3">
        <v>101.215763</v>
      </c>
      <c r="F94" s="3">
        <v>647.48996899999997</v>
      </c>
      <c r="G94" s="7">
        <v>18.298136146804289</v>
      </c>
    </row>
    <row r="95" spans="1:7">
      <c r="A95" s="1" t="s">
        <v>41</v>
      </c>
      <c r="B95" s="6">
        <v>0.48512984568861461</v>
      </c>
      <c r="C95" s="13" t="s">
        <v>22</v>
      </c>
      <c r="D95">
        <v>2.29</v>
      </c>
      <c r="E95" s="3">
        <v>93.180055699999997</v>
      </c>
      <c r="F95" s="3">
        <v>310.93389200000001</v>
      </c>
      <c r="G95" s="7">
        <v>17.792548324666171</v>
      </c>
    </row>
    <row r="96" spans="1:7">
      <c r="A96" s="1" t="s">
        <v>42</v>
      </c>
      <c r="B96" s="6">
        <v>0.53360346262259684</v>
      </c>
      <c r="C96" s="13" t="s">
        <v>22</v>
      </c>
      <c r="D96">
        <v>2.31</v>
      </c>
      <c r="E96" s="3">
        <v>88.8551894</v>
      </c>
      <c r="F96" s="3">
        <v>223.697767</v>
      </c>
      <c r="G96" s="7">
        <v>17.985358720325092</v>
      </c>
    </row>
    <row r="97" spans="1:7">
      <c r="A97" s="1" t="s">
        <v>43</v>
      </c>
      <c r="B97" s="6">
        <v>0.71366007308921553</v>
      </c>
      <c r="C97" s="13" t="s">
        <v>22</v>
      </c>
      <c r="E97" s="3">
        <v>120.10754300000001</v>
      </c>
      <c r="F97" s="3">
        <v>303.45291600000002</v>
      </c>
      <c r="G97" s="7">
        <v>17.794965561260341</v>
      </c>
    </row>
    <row r="98" spans="1:7">
      <c r="A98" s="1" t="s">
        <v>126</v>
      </c>
      <c r="B98" s="6">
        <v>0.17132298688024128</v>
      </c>
      <c r="C98" s="13" t="s">
        <v>22</v>
      </c>
      <c r="D98">
        <v>2.149</v>
      </c>
      <c r="E98" s="3">
        <v>7.5787335499999999</v>
      </c>
      <c r="F98" s="3">
        <v>7.5789986599999999</v>
      </c>
      <c r="G98" s="7">
        <v>0.58474261894328317</v>
      </c>
    </row>
    <row r="99" spans="1:7">
      <c r="A99" s="1" t="s">
        <v>127</v>
      </c>
      <c r="B99" s="6">
        <v>0.19827049124580595</v>
      </c>
      <c r="C99" s="13" t="s">
        <v>22</v>
      </c>
      <c r="D99">
        <v>1.5680000000000001</v>
      </c>
      <c r="E99" s="3">
        <v>10.2854543</v>
      </c>
      <c r="F99" s="3">
        <v>10.288045500000001</v>
      </c>
      <c r="G99" s="7">
        <v>4.9781166944086674</v>
      </c>
    </row>
    <row r="100" spans="1:7">
      <c r="A100" s="1" t="s">
        <v>128</v>
      </c>
      <c r="B100" s="6">
        <v>0.15663607496793855</v>
      </c>
      <c r="C100" s="13" t="s">
        <v>22</v>
      </c>
      <c r="D100">
        <v>2.3879999999999999</v>
      </c>
      <c r="E100" s="3">
        <v>6.7096226400000001</v>
      </c>
      <c r="F100" s="3">
        <v>6.7387169399999998</v>
      </c>
      <c r="G100" s="7">
        <v>4.5842688744186493</v>
      </c>
    </row>
    <row r="101" spans="1:7">
      <c r="A101" s="1" t="s">
        <v>278</v>
      </c>
      <c r="B101" s="6">
        <v>9.706804127756799E-2</v>
      </c>
      <c r="C101" s="13" t="s">
        <v>22</v>
      </c>
      <c r="E101" s="3">
        <v>3.813456</v>
      </c>
      <c r="F101" s="3">
        <v>3.8141124899999999</v>
      </c>
      <c r="G101" s="7">
        <v>5.045631083934329</v>
      </c>
    </row>
    <row r="102" spans="1:7">
      <c r="A102" s="1" t="s">
        <v>130</v>
      </c>
      <c r="B102" s="6">
        <v>0.19505325822313646</v>
      </c>
      <c r="C102" s="13" t="s">
        <v>22</v>
      </c>
      <c r="D102">
        <v>1.5049999999999999</v>
      </c>
      <c r="E102" s="3">
        <v>12.574290400000001</v>
      </c>
      <c r="F102" s="3">
        <v>12.5751679</v>
      </c>
      <c r="G102" s="7">
        <v>4.6849645563944913</v>
      </c>
    </row>
    <row r="103" spans="1:7">
      <c r="A103" s="1" t="s">
        <v>131</v>
      </c>
      <c r="B103" s="6">
        <v>0.32288342670894665</v>
      </c>
      <c r="C103" s="13" t="s">
        <v>22</v>
      </c>
      <c r="D103">
        <v>2.319</v>
      </c>
      <c r="E103" s="3">
        <v>27.595350499999999</v>
      </c>
      <c r="F103" s="3">
        <v>58.814853599999999</v>
      </c>
      <c r="G103" s="7">
        <v>8.7658676800109809</v>
      </c>
    </row>
    <row r="104" spans="1:7">
      <c r="A104" s="1" t="s">
        <v>132</v>
      </c>
      <c r="B104" s="6">
        <v>0.15694752201193185</v>
      </c>
      <c r="C104" s="13" t="s">
        <v>22</v>
      </c>
      <c r="D104">
        <v>2.2589999999999999</v>
      </c>
      <c r="E104" s="3">
        <v>17.788266100000001</v>
      </c>
      <c r="F104" s="3">
        <v>24.247767899999999</v>
      </c>
      <c r="G104" s="7">
        <v>11.358808199634391</v>
      </c>
    </row>
    <row r="105" spans="1:7">
      <c r="A105" s="1" t="s">
        <v>133</v>
      </c>
      <c r="B105" s="6">
        <v>0.29075732996519454</v>
      </c>
      <c r="C105" s="13" t="s">
        <v>22</v>
      </c>
      <c r="D105">
        <v>2.052</v>
      </c>
      <c r="E105" s="3">
        <v>27.018975600000001</v>
      </c>
      <c r="F105" s="3">
        <v>31.8536252</v>
      </c>
      <c r="G105" s="7">
        <v>8.9843861665364546</v>
      </c>
    </row>
    <row r="106" spans="1:7">
      <c r="A106" s="1" t="s">
        <v>123</v>
      </c>
      <c r="B106" s="6">
        <v>0.40607907045590763</v>
      </c>
      <c r="C106" s="13" t="s">
        <v>22</v>
      </c>
      <c r="D106">
        <v>2.37</v>
      </c>
      <c r="E106" s="3">
        <v>37.036358900000003</v>
      </c>
      <c r="F106" s="3">
        <v>43.97598</v>
      </c>
      <c r="G106" s="7">
        <v>12.601898331426129</v>
      </c>
    </row>
    <row r="107" spans="1:7">
      <c r="A107" s="1" t="s">
        <v>124</v>
      </c>
      <c r="B107" s="6">
        <v>0.43082758157296763</v>
      </c>
      <c r="C107" s="13" t="s">
        <v>22</v>
      </c>
      <c r="D107">
        <v>2.0089999999999999</v>
      </c>
      <c r="E107" s="3">
        <v>41.324957599999998</v>
      </c>
      <c r="F107" s="3">
        <v>55.768191199999997</v>
      </c>
      <c r="G107" s="7">
        <v>14.803154040650851</v>
      </c>
    </row>
    <row r="108" spans="1:7">
      <c r="A108" s="1" t="s">
        <v>16</v>
      </c>
      <c r="B108" s="6">
        <v>0.27408403631459616</v>
      </c>
      <c r="C108" s="13" t="s">
        <v>22</v>
      </c>
      <c r="D108">
        <v>2.081</v>
      </c>
      <c r="E108" s="3">
        <v>22.159737100000001</v>
      </c>
      <c r="F108" s="3">
        <v>42.035460200000003</v>
      </c>
      <c r="G108" s="7">
        <v>6.8990400683684703</v>
      </c>
    </row>
    <row r="109" spans="1:7">
      <c r="A109" s="1" t="s">
        <v>122</v>
      </c>
      <c r="B109" s="6">
        <v>0.43919852595030079</v>
      </c>
      <c r="C109" s="13" t="s">
        <v>22</v>
      </c>
      <c r="E109" s="3">
        <v>37.6008657</v>
      </c>
      <c r="F109" s="3">
        <v>61.520721299999998</v>
      </c>
      <c r="G109" s="7">
        <v>10.151748586949269</v>
      </c>
    </row>
    <row r="110" spans="1:7">
      <c r="A110" s="1" t="s">
        <v>17</v>
      </c>
      <c r="B110" s="6">
        <v>0.5359504815291164</v>
      </c>
      <c r="C110" s="13" t="s">
        <v>22</v>
      </c>
      <c r="D110">
        <f>0.49+0.709+0.055</f>
        <v>1.2539999999999998</v>
      </c>
      <c r="E110" s="3">
        <v>58.018929499999999</v>
      </c>
      <c r="F110" s="3">
        <v>63.950219199999999</v>
      </c>
      <c r="G110" s="7">
        <v>12.05232869017015</v>
      </c>
    </row>
    <row r="111" spans="1:7">
      <c r="A111" s="1" t="s">
        <v>125</v>
      </c>
      <c r="B111" s="6">
        <v>0.22069223284972955</v>
      </c>
      <c r="C111" s="13" t="s">
        <v>22</v>
      </c>
      <c r="D111">
        <v>2.4089999999999998</v>
      </c>
      <c r="E111" s="3">
        <v>16.031836699999999</v>
      </c>
      <c r="F111" s="3">
        <v>20.564223699999999</v>
      </c>
      <c r="G111" s="7">
        <v>0.27387377451363881</v>
      </c>
    </row>
    <row r="112" spans="1:7">
      <c r="A112" s="1" t="s">
        <v>273</v>
      </c>
      <c r="B112" s="6">
        <v>0.32380184606843126</v>
      </c>
      <c r="C112" s="13" t="s">
        <v>22</v>
      </c>
      <c r="D112">
        <v>2.387</v>
      </c>
      <c r="E112" s="3">
        <v>78.866747000000004</v>
      </c>
      <c r="F112" s="3">
        <v>294.426221</v>
      </c>
      <c r="G112" s="7">
        <v>32.0864416585732</v>
      </c>
    </row>
    <row r="113" spans="1:7">
      <c r="A113" s="1" t="s">
        <v>18</v>
      </c>
      <c r="B113" s="6">
        <v>0.22122499938289408</v>
      </c>
      <c r="C113" s="13" t="s">
        <v>22</v>
      </c>
      <c r="D113">
        <v>1.92</v>
      </c>
      <c r="E113" s="3">
        <v>17.2238732</v>
      </c>
      <c r="F113" s="3">
        <v>26.156370299999999</v>
      </c>
      <c r="G113" s="7">
        <v>2.3258707955870741</v>
      </c>
    </row>
    <row r="114" spans="1:7">
      <c r="A114" s="1" t="s">
        <v>19</v>
      </c>
      <c r="B114" s="6">
        <v>0.32076776831933579</v>
      </c>
      <c r="C114" s="13" t="s">
        <v>22</v>
      </c>
      <c r="D114">
        <v>2.3919999999999999</v>
      </c>
      <c r="E114" s="3">
        <v>29.067491700000001</v>
      </c>
      <c r="F114" s="3">
        <v>44.080700700000001</v>
      </c>
      <c r="G114" s="7">
        <v>6.7042265340984812</v>
      </c>
    </row>
    <row r="115" spans="1:7">
      <c r="A115" s="1" t="s">
        <v>20</v>
      </c>
      <c r="B115" s="6">
        <v>0.52840278679626107</v>
      </c>
      <c r="C115" s="13" t="s">
        <v>22</v>
      </c>
      <c r="D115">
        <v>1.919</v>
      </c>
      <c r="E115" s="3">
        <v>66.389893299999997</v>
      </c>
      <c r="F115" s="3">
        <v>91.411693400000004</v>
      </c>
      <c r="G115" s="7">
        <v>11.990355552152369</v>
      </c>
    </row>
    <row r="116" spans="1:7">
      <c r="A116" s="1" t="s">
        <v>21</v>
      </c>
      <c r="B116" s="6">
        <v>0.57536582858976804</v>
      </c>
      <c r="C116" s="13" t="s">
        <v>22</v>
      </c>
      <c r="D116">
        <v>1.2130000000000001</v>
      </c>
      <c r="E116" s="3">
        <v>73.825917399999994</v>
      </c>
      <c r="F116" s="3">
        <v>79.312134599999993</v>
      </c>
      <c r="G116" s="7">
        <v>12.76873353753084</v>
      </c>
    </row>
    <row r="117" spans="1:7">
      <c r="A117" s="1" t="s">
        <v>66</v>
      </c>
      <c r="B117" s="5">
        <v>1</v>
      </c>
      <c r="C117" s="13" t="s">
        <v>74</v>
      </c>
      <c r="D117" s="6"/>
    </row>
    <row r="118" spans="1:7">
      <c r="A118" s="1" t="s">
        <v>44</v>
      </c>
      <c r="B118" s="5">
        <v>1</v>
      </c>
      <c r="C118" s="13" t="s">
        <v>74</v>
      </c>
      <c r="D118" s="6"/>
    </row>
    <row r="119" spans="1:7">
      <c r="A119" s="1" t="s">
        <v>64</v>
      </c>
      <c r="B119" s="5">
        <v>1</v>
      </c>
      <c r="C119" s="13" t="s">
        <v>74</v>
      </c>
      <c r="D119" s="6"/>
    </row>
    <row r="120" spans="1:7">
      <c r="A120" s="1" t="s">
        <v>45</v>
      </c>
      <c r="B120" s="5">
        <v>1</v>
      </c>
      <c r="C120" s="13" t="s">
        <v>74</v>
      </c>
      <c r="D120" s="6"/>
    </row>
    <row r="121" spans="1:7">
      <c r="A121" s="1" t="s">
        <v>63</v>
      </c>
      <c r="B121" s="5">
        <v>1</v>
      </c>
      <c r="C121" s="13" t="s">
        <v>74</v>
      </c>
      <c r="D121" s="6"/>
    </row>
    <row r="122" spans="1:7">
      <c r="A122" s="1" t="s">
        <v>10</v>
      </c>
      <c r="B122" s="5">
        <v>1</v>
      </c>
      <c r="C122" s="13" t="s">
        <v>74</v>
      </c>
      <c r="D122" s="6"/>
    </row>
    <row r="123" spans="1:7">
      <c r="A123" s="1" t="s">
        <v>8</v>
      </c>
      <c r="B123" s="5">
        <v>1</v>
      </c>
      <c r="C123" s="13" t="s">
        <v>74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2A39D-1787-4DDD-B28A-30373D28F3AC}">
  <dimension ref="A1:D41"/>
  <sheetViews>
    <sheetView topLeftCell="A27" workbookViewId="0">
      <selection activeCell="A2" sqref="A2:XFD2"/>
    </sheetView>
  </sheetViews>
  <sheetFormatPr defaultRowHeight="12.75"/>
  <cols>
    <col min="1" max="1" width="17.85546875" bestFit="1" customWidth="1"/>
    <col min="2" max="2" width="17.85546875" customWidth="1"/>
    <col min="3" max="3" width="10" bestFit="1" customWidth="1"/>
  </cols>
  <sheetData>
    <row r="1" spans="1:4">
      <c r="A1" t="s">
        <v>69</v>
      </c>
      <c r="B1" t="s">
        <v>75</v>
      </c>
      <c r="C1" t="s">
        <v>188</v>
      </c>
      <c r="D1" t="s">
        <v>214</v>
      </c>
    </row>
    <row r="2" spans="1:4">
      <c r="A2" t="s">
        <v>77</v>
      </c>
      <c r="B2" t="s">
        <v>76</v>
      </c>
      <c r="C2">
        <v>1</v>
      </c>
      <c r="D2">
        <v>17</v>
      </c>
    </row>
    <row r="3" spans="1:4">
      <c r="A3" t="s">
        <v>79</v>
      </c>
      <c r="B3" t="s">
        <v>76</v>
      </c>
      <c r="C3">
        <v>1</v>
      </c>
      <c r="D3">
        <v>16</v>
      </c>
    </row>
    <row r="4" spans="1:4">
      <c r="A4" t="s">
        <v>87</v>
      </c>
      <c r="B4" t="s">
        <v>76</v>
      </c>
      <c r="C4">
        <v>0.5</v>
      </c>
      <c r="D4">
        <v>15</v>
      </c>
    </row>
    <row r="5" spans="1:4">
      <c r="A5" t="s">
        <v>80</v>
      </c>
      <c r="B5" t="s">
        <v>76</v>
      </c>
      <c r="C5">
        <v>0.1</v>
      </c>
      <c r="D5">
        <v>14</v>
      </c>
    </row>
    <row r="6" spans="1:4">
      <c r="A6" t="s">
        <v>81</v>
      </c>
      <c r="B6" t="s">
        <v>76</v>
      </c>
      <c r="C6">
        <v>0.1</v>
      </c>
      <c r="D6">
        <v>13</v>
      </c>
    </row>
    <row r="7" spans="1:4">
      <c r="A7" t="s">
        <v>82</v>
      </c>
      <c r="B7" t="s">
        <v>76</v>
      </c>
      <c r="C7">
        <v>0.1</v>
      </c>
      <c r="D7">
        <v>12</v>
      </c>
    </row>
    <row r="8" spans="1:4">
      <c r="A8" t="s">
        <v>85</v>
      </c>
      <c r="B8" t="s">
        <v>76</v>
      </c>
      <c r="C8">
        <v>0.1</v>
      </c>
      <c r="D8">
        <v>11</v>
      </c>
    </row>
    <row r="9" spans="1:4">
      <c r="A9" t="s">
        <v>88</v>
      </c>
      <c r="B9" t="s">
        <v>76</v>
      </c>
      <c r="C9">
        <v>0.1</v>
      </c>
      <c r="D9">
        <v>10</v>
      </c>
    </row>
    <row r="10" spans="1:4">
      <c r="A10" t="s">
        <v>89</v>
      </c>
      <c r="B10" t="s">
        <v>76</v>
      </c>
      <c r="C10">
        <v>0.1</v>
      </c>
      <c r="D10">
        <v>9</v>
      </c>
    </row>
    <row r="11" spans="1:4">
      <c r="A11" t="s">
        <v>90</v>
      </c>
      <c r="B11" t="s">
        <v>76</v>
      </c>
      <c r="C11">
        <v>0.1</v>
      </c>
      <c r="D11">
        <v>8</v>
      </c>
    </row>
    <row r="12" spans="1:4">
      <c r="A12" t="s">
        <v>91</v>
      </c>
      <c r="B12" t="s">
        <v>76</v>
      </c>
      <c r="C12">
        <v>0.1</v>
      </c>
      <c r="D12">
        <v>7</v>
      </c>
    </row>
    <row r="13" spans="1:4">
      <c r="A13" t="s">
        <v>86</v>
      </c>
      <c r="B13" t="s">
        <v>76</v>
      </c>
      <c r="C13">
        <v>0.05</v>
      </c>
      <c r="D13">
        <v>6</v>
      </c>
    </row>
    <row r="14" spans="1:4">
      <c r="A14" t="s">
        <v>83</v>
      </c>
      <c r="B14" t="s">
        <v>76</v>
      </c>
      <c r="C14">
        <v>0.01</v>
      </c>
      <c r="D14">
        <v>5</v>
      </c>
    </row>
    <row r="15" spans="1:4">
      <c r="A15" t="s">
        <v>92</v>
      </c>
      <c r="B15" t="s">
        <v>76</v>
      </c>
      <c r="C15">
        <v>0.01</v>
      </c>
      <c r="D15">
        <v>4</v>
      </c>
    </row>
    <row r="16" spans="1:4">
      <c r="A16" t="s">
        <v>93</v>
      </c>
      <c r="B16" t="s">
        <v>76</v>
      </c>
      <c r="C16">
        <v>0.01</v>
      </c>
      <c r="D16">
        <v>3</v>
      </c>
    </row>
    <row r="17" spans="1:4">
      <c r="A17" t="s">
        <v>84</v>
      </c>
      <c r="B17" t="s">
        <v>76</v>
      </c>
      <c r="C17">
        <v>3.0000000000000001E-3</v>
      </c>
      <c r="D17">
        <v>2</v>
      </c>
    </row>
    <row r="18" spans="1:4">
      <c r="A18" t="s">
        <v>94</v>
      </c>
      <c r="B18" t="s">
        <v>76</v>
      </c>
      <c r="C18">
        <v>1E-3</v>
      </c>
      <c r="D18">
        <v>1</v>
      </c>
    </row>
    <row r="19" spans="1:4">
      <c r="A19" t="s">
        <v>59</v>
      </c>
      <c r="B19" t="s">
        <v>46</v>
      </c>
      <c r="C19">
        <v>1</v>
      </c>
      <c r="D19">
        <v>12</v>
      </c>
    </row>
    <row r="20" spans="1:4">
      <c r="A20" t="s">
        <v>62</v>
      </c>
      <c r="B20" t="s">
        <v>46</v>
      </c>
      <c r="C20">
        <v>1</v>
      </c>
      <c r="D20">
        <v>16</v>
      </c>
    </row>
    <row r="21" spans="1:4">
      <c r="A21" t="s">
        <v>55</v>
      </c>
      <c r="B21" t="s">
        <v>46</v>
      </c>
      <c r="C21">
        <v>0.1</v>
      </c>
      <c r="D21">
        <v>8</v>
      </c>
    </row>
    <row r="22" spans="1:4">
      <c r="A22" t="s">
        <v>57</v>
      </c>
      <c r="B22" t="s">
        <v>46</v>
      </c>
      <c r="C22">
        <v>0.1</v>
      </c>
      <c r="D22">
        <v>14</v>
      </c>
    </row>
    <row r="23" spans="1:4">
      <c r="A23" t="s">
        <v>58</v>
      </c>
      <c r="B23" t="s">
        <v>46</v>
      </c>
      <c r="C23">
        <v>0.1</v>
      </c>
      <c r="D23">
        <v>11</v>
      </c>
    </row>
    <row r="24" spans="1:4">
      <c r="A24" t="s">
        <v>60</v>
      </c>
      <c r="B24" t="s">
        <v>46</v>
      </c>
      <c r="C24">
        <v>0.1</v>
      </c>
      <c r="D24">
        <v>13</v>
      </c>
    </row>
    <row r="25" spans="1:4">
      <c r="A25" t="s">
        <v>52</v>
      </c>
      <c r="B25" t="s">
        <v>46</v>
      </c>
      <c r="C25">
        <v>0.01</v>
      </c>
      <c r="D25">
        <v>9</v>
      </c>
    </row>
    <row r="26" spans="1:4">
      <c r="A26" t="s">
        <v>56</v>
      </c>
      <c r="B26" t="s">
        <v>46</v>
      </c>
      <c r="C26">
        <v>0.01</v>
      </c>
      <c r="D26">
        <v>9</v>
      </c>
    </row>
    <row r="27" spans="1:4">
      <c r="A27" t="s">
        <v>61</v>
      </c>
      <c r="B27" t="s">
        <v>46</v>
      </c>
      <c r="C27">
        <v>0.01</v>
      </c>
      <c r="D27">
        <v>15</v>
      </c>
    </row>
    <row r="28" spans="1:4">
      <c r="A28" t="s">
        <v>47</v>
      </c>
      <c r="B28" t="s">
        <v>46</v>
      </c>
      <c r="C28">
        <v>1E-3</v>
      </c>
      <c r="D28">
        <v>1</v>
      </c>
    </row>
    <row r="29" spans="1:4">
      <c r="A29" t="s">
        <v>48</v>
      </c>
      <c r="B29" t="s">
        <v>46</v>
      </c>
      <c r="C29">
        <v>1E-3</v>
      </c>
      <c r="D29">
        <v>2</v>
      </c>
    </row>
    <row r="30" spans="1:4">
      <c r="A30" t="s">
        <v>49</v>
      </c>
      <c r="B30" t="s">
        <v>46</v>
      </c>
      <c r="C30">
        <v>1E-3</v>
      </c>
      <c r="D30">
        <v>3</v>
      </c>
    </row>
    <row r="31" spans="1:4">
      <c r="A31" t="s">
        <v>50</v>
      </c>
      <c r="B31" t="s">
        <v>46</v>
      </c>
      <c r="C31">
        <v>1E-3</v>
      </c>
      <c r="D31">
        <v>4</v>
      </c>
    </row>
    <row r="32" spans="1:4">
      <c r="A32" t="s">
        <v>51</v>
      </c>
      <c r="B32" t="s">
        <v>46</v>
      </c>
      <c r="C32">
        <v>1E-3</v>
      </c>
      <c r="D32">
        <v>5</v>
      </c>
    </row>
    <row r="33" spans="1:4">
      <c r="A33" t="s">
        <v>53</v>
      </c>
      <c r="B33" t="s">
        <v>46</v>
      </c>
      <c r="C33">
        <v>1E-3</v>
      </c>
      <c r="D33">
        <v>6</v>
      </c>
    </row>
    <row r="34" spans="1:4">
      <c r="A34" t="s">
        <v>54</v>
      </c>
      <c r="B34" t="s">
        <v>46</v>
      </c>
      <c r="C34">
        <v>1E-3</v>
      </c>
      <c r="D34">
        <v>7</v>
      </c>
    </row>
    <row r="35" spans="1:4">
      <c r="A35" t="s">
        <v>100</v>
      </c>
      <c r="B35" t="s">
        <v>107</v>
      </c>
      <c r="D35">
        <v>1</v>
      </c>
    </row>
    <row r="36" spans="1:4">
      <c r="A36" t="s">
        <v>101</v>
      </c>
      <c r="B36" t="s">
        <v>107</v>
      </c>
      <c r="D36">
        <v>2</v>
      </c>
    </row>
    <row r="37" spans="1:4">
      <c r="A37" t="s">
        <v>102</v>
      </c>
      <c r="B37" t="s">
        <v>107</v>
      </c>
      <c r="D37">
        <v>3</v>
      </c>
    </row>
    <row r="38" spans="1:4">
      <c r="A38" t="s">
        <v>103</v>
      </c>
      <c r="B38" t="s">
        <v>107</v>
      </c>
      <c r="D38">
        <v>5</v>
      </c>
    </row>
    <row r="39" spans="1:4">
      <c r="A39" t="s">
        <v>104</v>
      </c>
      <c r="B39" t="s">
        <v>107</v>
      </c>
      <c r="D39">
        <v>6</v>
      </c>
    </row>
    <row r="40" spans="1:4">
      <c r="A40" t="s">
        <v>105</v>
      </c>
      <c r="B40" t="s">
        <v>107</v>
      </c>
      <c r="D40">
        <v>7</v>
      </c>
    </row>
    <row r="41" spans="1:4">
      <c r="A41" t="s">
        <v>106</v>
      </c>
      <c r="B41" t="s">
        <v>107</v>
      </c>
      <c r="D41">
        <v>4</v>
      </c>
    </row>
  </sheetData>
  <sortState xmlns:xlrd2="http://schemas.microsoft.com/office/spreadsheetml/2017/richdata2" ref="A2:D41">
    <sortCondition ref="B2:B41"/>
    <sortCondition descending="1" ref="C2:C4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43C12-121C-4BFE-979B-016375B7DBDC}">
  <dimension ref="A1:I28"/>
  <sheetViews>
    <sheetView workbookViewId="0">
      <selection activeCell="F28" sqref="F28"/>
    </sheetView>
  </sheetViews>
  <sheetFormatPr defaultRowHeight="12.75"/>
  <cols>
    <col min="1" max="1" width="13.5703125" bestFit="1" customWidth="1"/>
    <col min="2" max="2" width="20.140625" bestFit="1" customWidth="1"/>
    <col min="3" max="4" width="20.140625" customWidth="1"/>
    <col min="5" max="5" width="13.85546875" bestFit="1" customWidth="1"/>
    <col min="6" max="6" width="17" bestFit="1" customWidth="1"/>
    <col min="7" max="7" width="21.85546875" bestFit="1" customWidth="1"/>
    <col min="9" max="9" width="47.28515625" bestFit="1" customWidth="1"/>
  </cols>
  <sheetData>
    <row r="1" spans="1:9">
      <c r="A1" t="s">
        <v>75</v>
      </c>
      <c r="B1" t="s">
        <v>69</v>
      </c>
      <c r="C1" s="1" t="s">
        <v>263</v>
      </c>
      <c r="D1" s="1" t="s">
        <v>73</v>
      </c>
      <c r="E1" t="s">
        <v>220</v>
      </c>
      <c r="F1" t="s">
        <v>78</v>
      </c>
      <c r="G1" t="s">
        <v>239</v>
      </c>
      <c r="H1" s="1" t="s">
        <v>193</v>
      </c>
      <c r="I1" s="1" t="s">
        <v>139</v>
      </c>
    </row>
    <row r="2" spans="1:9">
      <c r="A2" s="1" t="s">
        <v>76</v>
      </c>
      <c r="B2" s="1" t="s">
        <v>249</v>
      </c>
      <c r="C2" s="1"/>
      <c r="D2" s="1" t="s">
        <v>119</v>
      </c>
      <c r="E2">
        <v>20</v>
      </c>
      <c r="F2" s="1" t="s">
        <v>250</v>
      </c>
      <c r="G2" s="1" t="s">
        <v>243</v>
      </c>
      <c r="H2" s="1" t="s">
        <v>245</v>
      </c>
      <c r="I2" s="1" t="s">
        <v>257</v>
      </c>
    </row>
    <row r="3" spans="1:9">
      <c r="A3" s="1" t="s">
        <v>76</v>
      </c>
      <c r="B3" s="1" t="s">
        <v>249</v>
      </c>
      <c r="C3" s="1"/>
      <c r="D3" s="1" t="s">
        <v>119</v>
      </c>
      <c r="E3">
        <v>20</v>
      </c>
      <c r="F3" s="1" t="s">
        <v>250</v>
      </c>
      <c r="G3" s="1" t="s">
        <v>242</v>
      </c>
      <c r="H3" s="1" t="s">
        <v>245</v>
      </c>
      <c r="I3" s="1" t="s">
        <v>257</v>
      </c>
    </row>
    <row r="4" spans="1:9">
      <c r="A4" s="1" t="s">
        <v>76</v>
      </c>
      <c r="B4" s="1" t="s">
        <v>249</v>
      </c>
      <c r="C4" s="1"/>
      <c r="D4" s="1" t="s">
        <v>119</v>
      </c>
      <c r="E4">
        <v>20</v>
      </c>
      <c r="F4" s="1" t="s">
        <v>250</v>
      </c>
      <c r="G4" s="1" t="s">
        <v>247</v>
      </c>
      <c r="H4" s="1" t="s">
        <v>245</v>
      </c>
      <c r="I4" s="1" t="s">
        <v>257</v>
      </c>
    </row>
    <row r="5" spans="1:9">
      <c r="A5" s="1" t="s">
        <v>76</v>
      </c>
      <c r="B5" s="1" t="s">
        <v>249</v>
      </c>
      <c r="C5" s="1"/>
      <c r="D5" s="1" t="s">
        <v>119</v>
      </c>
      <c r="E5">
        <v>20</v>
      </c>
      <c r="F5" s="1" t="s">
        <v>250</v>
      </c>
      <c r="G5" s="1" t="s">
        <v>248</v>
      </c>
      <c r="H5" s="1" t="s">
        <v>245</v>
      </c>
      <c r="I5" s="1" t="s">
        <v>257</v>
      </c>
    </row>
    <row r="6" spans="1:9">
      <c r="A6" s="1" t="s">
        <v>76</v>
      </c>
      <c r="B6" s="1" t="s">
        <v>249</v>
      </c>
      <c r="C6" s="1"/>
      <c r="D6" s="1" t="s">
        <v>119</v>
      </c>
      <c r="E6">
        <v>20</v>
      </c>
      <c r="F6" s="1" t="s">
        <v>250</v>
      </c>
      <c r="G6" s="1" t="s">
        <v>252</v>
      </c>
      <c r="H6" s="1" t="s">
        <v>245</v>
      </c>
      <c r="I6" s="1" t="s">
        <v>257</v>
      </c>
    </row>
    <row r="7" spans="1:9">
      <c r="A7" t="s">
        <v>76</v>
      </c>
      <c r="B7" s="1" t="s">
        <v>249</v>
      </c>
      <c r="C7" s="1"/>
      <c r="D7" s="1" t="s">
        <v>119</v>
      </c>
      <c r="E7">
        <v>0.5</v>
      </c>
      <c r="F7" s="1" t="s">
        <v>253</v>
      </c>
      <c r="G7" s="1" t="s">
        <v>246</v>
      </c>
      <c r="H7" s="1" t="s">
        <v>245</v>
      </c>
    </row>
    <row r="8" spans="1:9">
      <c r="A8" t="s">
        <v>46</v>
      </c>
      <c r="B8" s="1" t="s">
        <v>256</v>
      </c>
      <c r="C8" s="1" t="s">
        <v>259</v>
      </c>
      <c r="D8" s="1" t="s">
        <v>119</v>
      </c>
      <c r="E8">
        <v>6</v>
      </c>
      <c r="F8" s="1" t="s">
        <v>0</v>
      </c>
      <c r="G8" t="s">
        <v>242</v>
      </c>
      <c r="H8" s="1" t="s">
        <v>245</v>
      </c>
    </row>
    <row r="9" spans="1:9">
      <c r="A9" t="s">
        <v>46</v>
      </c>
      <c r="B9" s="1" t="s">
        <v>256</v>
      </c>
      <c r="C9" s="1" t="s">
        <v>259</v>
      </c>
      <c r="D9" s="1" t="s">
        <v>119</v>
      </c>
      <c r="E9">
        <v>6</v>
      </c>
      <c r="F9" s="1" t="s">
        <v>0</v>
      </c>
      <c r="G9" t="s">
        <v>243</v>
      </c>
      <c r="H9" s="1" t="s">
        <v>245</v>
      </c>
    </row>
    <row r="10" spans="1:9">
      <c r="A10" t="s">
        <v>46</v>
      </c>
      <c r="B10" s="1" t="s">
        <v>256</v>
      </c>
      <c r="C10" s="1" t="s">
        <v>259</v>
      </c>
      <c r="D10" s="1" t="s">
        <v>119</v>
      </c>
      <c r="E10">
        <v>6</v>
      </c>
      <c r="F10" s="1" t="s">
        <v>0</v>
      </c>
      <c r="G10" s="1" t="s">
        <v>255</v>
      </c>
      <c r="H10" s="1" t="s">
        <v>245</v>
      </c>
    </row>
    <row r="11" spans="1:9">
      <c r="A11" t="s">
        <v>46</v>
      </c>
      <c r="B11" s="1" t="s">
        <v>256</v>
      </c>
      <c r="C11" s="1" t="s">
        <v>259</v>
      </c>
      <c r="D11" s="1" t="s">
        <v>119</v>
      </c>
      <c r="E11" s="1" t="s">
        <v>258</v>
      </c>
      <c r="F11" s="1" t="s">
        <v>0</v>
      </c>
      <c r="G11" s="1" t="s">
        <v>247</v>
      </c>
      <c r="H11" s="1" t="s">
        <v>245</v>
      </c>
    </row>
    <row r="12" spans="1:9">
      <c r="A12" t="s">
        <v>46</v>
      </c>
      <c r="B12" s="1" t="s">
        <v>256</v>
      </c>
      <c r="C12" s="1" t="s">
        <v>259</v>
      </c>
      <c r="D12" s="1" t="s">
        <v>119</v>
      </c>
      <c r="E12" s="1" t="s">
        <v>258</v>
      </c>
      <c r="F12" s="1" t="s">
        <v>0</v>
      </c>
      <c r="G12" s="1" t="s">
        <v>246</v>
      </c>
      <c r="H12" s="1" t="s">
        <v>245</v>
      </c>
    </row>
    <row r="13" spans="1:9">
      <c r="A13" t="s">
        <v>46</v>
      </c>
      <c r="B13" s="1" t="s">
        <v>256</v>
      </c>
      <c r="C13" s="1" t="s">
        <v>259</v>
      </c>
      <c r="D13" s="1" t="s">
        <v>119</v>
      </c>
      <c r="E13" s="1" t="s">
        <v>258</v>
      </c>
      <c r="F13" s="1" t="s">
        <v>0</v>
      </c>
      <c r="G13" s="1" t="s">
        <v>248</v>
      </c>
      <c r="H13" s="1" t="s">
        <v>245</v>
      </c>
    </row>
    <row r="14" spans="1:9">
      <c r="A14" t="s">
        <v>46</v>
      </c>
      <c r="B14" s="1" t="s">
        <v>256</v>
      </c>
      <c r="C14" s="1" t="s">
        <v>259</v>
      </c>
      <c r="D14" s="1" t="s">
        <v>119</v>
      </c>
      <c r="E14" s="1" t="s">
        <v>258</v>
      </c>
      <c r="F14" s="1" t="s">
        <v>0</v>
      </c>
      <c r="G14" s="1" t="s">
        <v>252</v>
      </c>
      <c r="H14" s="1" t="s">
        <v>245</v>
      </c>
    </row>
    <row r="15" spans="1:9">
      <c r="A15" t="s">
        <v>46</v>
      </c>
      <c r="B15" t="s">
        <v>244</v>
      </c>
      <c r="C15" s="1" t="s">
        <v>260</v>
      </c>
      <c r="D15" s="1" t="s">
        <v>119</v>
      </c>
      <c r="E15">
        <v>1</v>
      </c>
      <c r="F15" s="1" t="s">
        <v>0</v>
      </c>
      <c r="G15" s="1" t="s">
        <v>246</v>
      </c>
      <c r="H15" s="1" t="s">
        <v>245</v>
      </c>
    </row>
    <row r="16" spans="1:9">
      <c r="A16" t="s">
        <v>46</v>
      </c>
      <c r="B16" t="s">
        <v>244</v>
      </c>
      <c r="C16" s="1" t="s">
        <v>260</v>
      </c>
      <c r="D16" s="1" t="s">
        <v>119</v>
      </c>
      <c r="E16">
        <v>1</v>
      </c>
      <c r="F16" s="1" t="s">
        <v>0</v>
      </c>
      <c r="G16" s="1" t="s">
        <v>247</v>
      </c>
      <c r="H16" s="1" t="s">
        <v>245</v>
      </c>
    </row>
    <row r="17" spans="1:9">
      <c r="A17" t="s">
        <v>46</v>
      </c>
      <c r="B17" t="s">
        <v>244</v>
      </c>
      <c r="C17" s="1" t="s">
        <v>260</v>
      </c>
      <c r="D17" s="1" t="s">
        <v>119</v>
      </c>
      <c r="E17">
        <v>1</v>
      </c>
      <c r="F17" s="1" t="s">
        <v>0</v>
      </c>
      <c r="G17" s="1" t="s">
        <v>248</v>
      </c>
      <c r="H17" s="1" t="s">
        <v>245</v>
      </c>
    </row>
    <row r="18" spans="1:9">
      <c r="A18" t="s">
        <v>46</v>
      </c>
      <c r="B18" t="s">
        <v>244</v>
      </c>
      <c r="C18" s="1" t="s">
        <v>260</v>
      </c>
      <c r="D18" s="1" t="s">
        <v>119</v>
      </c>
      <c r="E18">
        <v>1</v>
      </c>
      <c r="F18" s="1" t="s">
        <v>0</v>
      </c>
      <c r="G18" s="1" t="s">
        <v>243</v>
      </c>
      <c r="H18" s="1" t="s">
        <v>245</v>
      </c>
    </row>
    <row r="19" spans="1:9">
      <c r="A19" t="s">
        <v>46</v>
      </c>
      <c r="B19" t="s">
        <v>244</v>
      </c>
      <c r="C19" s="1" t="s">
        <v>260</v>
      </c>
      <c r="D19" s="1" t="s">
        <v>119</v>
      </c>
      <c r="E19">
        <v>1</v>
      </c>
      <c r="F19" s="1" t="s">
        <v>0</v>
      </c>
      <c r="G19" s="1" t="s">
        <v>242</v>
      </c>
      <c r="H19" s="1" t="s">
        <v>245</v>
      </c>
    </row>
    <row r="20" spans="1:9">
      <c r="A20" t="s">
        <v>46</v>
      </c>
      <c r="B20" s="1" t="s">
        <v>244</v>
      </c>
      <c r="C20" s="1" t="s">
        <v>260</v>
      </c>
      <c r="D20" s="1" t="s">
        <v>119</v>
      </c>
      <c r="E20">
        <v>4</v>
      </c>
      <c r="F20" s="1" t="s">
        <v>0</v>
      </c>
      <c r="G20" s="1" t="s">
        <v>252</v>
      </c>
      <c r="H20" s="1" t="s">
        <v>245</v>
      </c>
    </row>
    <row r="21" spans="1:9">
      <c r="A21" s="1" t="s">
        <v>107</v>
      </c>
      <c r="B21" s="1" t="s">
        <v>107</v>
      </c>
      <c r="C21" s="1"/>
      <c r="D21" s="1" t="s">
        <v>119</v>
      </c>
      <c r="E21">
        <v>200</v>
      </c>
      <c r="F21" s="1" t="s">
        <v>32</v>
      </c>
      <c r="G21" s="1" t="s">
        <v>243</v>
      </c>
      <c r="H21" s="1" t="s">
        <v>245</v>
      </c>
      <c r="I21" s="1" t="s">
        <v>257</v>
      </c>
    </row>
    <row r="22" spans="1:9">
      <c r="A22" s="1" t="s">
        <v>107</v>
      </c>
      <c r="B22" s="1" t="s">
        <v>107</v>
      </c>
      <c r="C22" s="1"/>
      <c r="D22" s="1" t="s">
        <v>119</v>
      </c>
      <c r="E22">
        <v>200</v>
      </c>
      <c r="F22" s="1" t="s">
        <v>32</v>
      </c>
      <c r="G22" s="1" t="s">
        <v>242</v>
      </c>
      <c r="H22" s="1" t="s">
        <v>245</v>
      </c>
      <c r="I22" s="1" t="s">
        <v>257</v>
      </c>
    </row>
    <row r="23" spans="1:9">
      <c r="A23" s="1" t="s">
        <v>107</v>
      </c>
      <c r="B23" s="1" t="s">
        <v>107</v>
      </c>
      <c r="C23" s="1"/>
      <c r="D23" s="1" t="s">
        <v>119</v>
      </c>
      <c r="E23">
        <v>200</v>
      </c>
      <c r="F23" s="1" t="s">
        <v>32</v>
      </c>
      <c r="G23" s="1" t="s">
        <v>247</v>
      </c>
      <c r="H23" s="1" t="s">
        <v>245</v>
      </c>
      <c r="I23" s="1" t="s">
        <v>257</v>
      </c>
    </row>
    <row r="24" spans="1:9">
      <c r="A24" s="1" t="s">
        <v>107</v>
      </c>
      <c r="B24" s="1" t="s">
        <v>107</v>
      </c>
      <c r="C24" s="1"/>
      <c r="D24" s="1" t="s">
        <v>119</v>
      </c>
      <c r="E24">
        <v>200</v>
      </c>
      <c r="F24" s="1" t="s">
        <v>32</v>
      </c>
      <c r="G24" s="1" t="s">
        <v>248</v>
      </c>
      <c r="H24" s="1" t="s">
        <v>245</v>
      </c>
      <c r="I24" s="1" t="s">
        <v>257</v>
      </c>
    </row>
    <row r="25" spans="1:9">
      <c r="A25" s="1" t="s">
        <v>107</v>
      </c>
      <c r="B25" s="1" t="s">
        <v>107</v>
      </c>
      <c r="C25" s="1"/>
      <c r="D25" s="1" t="s">
        <v>119</v>
      </c>
      <c r="E25">
        <v>200</v>
      </c>
      <c r="F25" s="1" t="s">
        <v>32</v>
      </c>
      <c r="G25" s="1" t="s">
        <v>252</v>
      </c>
      <c r="H25" s="1" t="s">
        <v>245</v>
      </c>
      <c r="I25" s="1" t="s">
        <v>257</v>
      </c>
    </row>
    <row r="26" spans="1:9">
      <c r="A26" t="s">
        <v>107</v>
      </c>
      <c r="B26" t="s">
        <v>240</v>
      </c>
      <c r="D26" s="1" t="s">
        <v>119</v>
      </c>
      <c r="E26">
        <v>0.35</v>
      </c>
      <c r="F26" s="1" t="s">
        <v>253</v>
      </c>
      <c r="G26" s="1" t="s">
        <v>246</v>
      </c>
      <c r="H26" s="1" t="s">
        <v>245</v>
      </c>
    </row>
    <row r="27" spans="1:9">
      <c r="A27" s="1" t="s">
        <v>107</v>
      </c>
      <c r="B27" t="s">
        <v>241</v>
      </c>
      <c r="D27" s="1" t="s">
        <v>119</v>
      </c>
      <c r="E27">
        <v>10</v>
      </c>
      <c r="F27" s="1" t="s">
        <v>254</v>
      </c>
      <c r="G27" s="1" t="s">
        <v>246</v>
      </c>
      <c r="H27" s="1" t="s">
        <v>245</v>
      </c>
    </row>
    <row r="28" spans="1:9">
      <c r="A28" s="1" t="s">
        <v>46</v>
      </c>
      <c r="B28" s="1" t="s">
        <v>256</v>
      </c>
      <c r="C28" t="s">
        <v>259</v>
      </c>
      <c r="D28" s="1" t="s">
        <v>175</v>
      </c>
      <c r="E28">
        <v>0.5</v>
      </c>
    </row>
  </sheetData>
  <autoFilter ref="A1:I27" xr:uid="{BBD43C12-121C-4BFE-979B-016375B7DBDC}">
    <sortState xmlns:xlrd2="http://schemas.microsoft.com/office/spreadsheetml/2017/richdata2" ref="A2:I27">
      <sortCondition ref="A1:A27"/>
    </sortState>
  </autoFilter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Feedstocks</vt:lpstr>
      <vt:lpstr>Biochar</vt:lpstr>
      <vt:lpstr>Pyr oil</vt:lpstr>
      <vt:lpstr>PUF</vt:lpstr>
      <vt:lpstr>XAD</vt:lpstr>
      <vt:lpstr>GFF</vt:lpstr>
      <vt:lpstr>Yield and gas</vt:lpstr>
      <vt:lpstr>TEF</vt:lpstr>
      <vt:lpstr>grenseverdier</vt:lpstr>
      <vt:lpstr>carcinogens</vt:lpstr>
      <vt:lpstr>Emmission_per_weight</vt:lpstr>
      <vt:lpstr>PAHs abbreviations</vt:lpstr>
      <vt:lpstr>PAH rings</vt:lpstr>
      <vt:lpstr>Yield and gas (2)</vt:lpstr>
      <vt:lpstr>chlorination</vt:lpstr>
      <vt:lpstr>Feedstock source</vt:lpstr>
      <vt:lpstr>Biochar!Print_Area</vt:lpstr>
      <vt:lpstr>Biochar!Print_Titles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Rottler</dc:creator>
  <cp:lastModifiedBy>Katinka Krahn</cp:lastModifiedBy>
  <cp:lastPrinted>2022-09-08T15:34:52Z</cp:lastPrinted>
  <dcterms:created xsi:type="dcterms:W3CDTF">2010-07-09T11:38:21Z</dcterms:created>
  <dcterms:modified xsi:type="dcterms:W3CDTF">2023-06-15T13:51:16Z</dcterms:modified>
</cp:coreProperties>
</file>