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ekate\Учеба\Практические работы\Практическая 25 модуль\"/>
    </mc:Choice>
  </mc:AlternateContent>
  <xr:revisionPtr revIDLastSave="0" documentId="13_ncr:1_{5BFE11F1-02B4-4F9F-B1A2-EE7457C296D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Задания" sheetId="1" r:id="rId1"/>
  </sheets>
  <calcPr calcId="191029"/>
  <extLst>
    <ext uri="GoogleSheetsCustomDataVersion1">
      <go:sheetsCustomData xmlns:go="http://customooxmlschemas.google.com/" r:id="rId5" roundtripDataSignature="AMtx7mifeUNi0q42n9Xj94qXKDQRJeK5zg=="/>
    </ext>
  </extLst>
</workbook>
</file>

<file path=xl/calcChain.xml><?xml version="1.0" encoding="utf-8"?>
<calcChain xmlns="http://schemas.openxmlformats.org/spreadsheetml/2006/main">
  <c r="L31" i="1" l="1"/>
  <c r="J31" i="1"/>
  <c r="J32" i="1"/>
  <c r="J30" i="1"/>
  <c r="I31" i="1"/>
  <c r="M31" i="1" s="1"/>
  <c r="I32" i="1"/>
  <c r="M32" i="1" s="1"/>
  <c r="I30" i="1"/>
  <c r="M30" i="1" s="1"/>
  <c r="E32" i="1"/>
  <c r="G32" i="1"/>
  <c r="G31" i="1"/>
  <c r="G30" i="1"/>
  <c r="D32" i="1"/>
  <c r="D31" i="1"/>
  <c r="E31" i="1" s="1"/>
  <c r="D30" i="1"/>
  <c r="E30" i="1" s="1"/>
  <c r="C11" i="1"/>
  <c r="L32" i="1" l="1"/>
  <c r="L30" i="1"/>
</calcChain>
</file>

<file path=xl/sharedStrings.xml><?xml version="1.0" encoding="utf-8"?>
<sst xmlns="http://schemas.openxmlformats.org/spreadsheetml/2006/main" count="31" uniqueCount="28">
  <si>
    <t>Предыстория</t>
  </si>
  <si>
    <t>Задание 1. Расчитайте маржинальность</t>
  </si>
  <si>
    <t>Маржинальность:</t>
  </si>
  <si>
    <t>←</t>
  </si>
  <si>
    <t>Ваш ответ здесь</t>
  </si>
  <si>
    <t>Задание 2. Метрики для трёх каналов продвижения</t>
  </si>
  <si>
    <t>Всего</t>
  </si>
  <si>
    <t xml:space="preserve">Стоимость клика </t>
  </si>
  <si>
    <t>Стоимость привлечения клиента</t>
  </si>
  <si>
    <t>Расходов на рекламу</t>
  </si>
  <si>
    <t xml:space="preserve">Конверсия </t>
  </si>
  <si>
    <t>Кол-во заказов</t>
  </si>
  <si>
    <t>Доход</t>
  </si>
  <si>
    <t>Себестоимость</t>
  </si>
  <si>
    <t>Средний чек</t>
  </si>
  <si>
    <t xml:space="preserve">Прибыль </t>
  </si>
  <si>
    <t>ROI</t>
  </si>
  <si>
    <t>Контекстная
реклама</t>
  </si>
  <si>
    <t>Ваши ответы в желтых ячейках</t>
  </si>
  <si>
    <t>Баннер</t>
  </si>
  <si>
    <t>Блогер</t>
  </si>
  <si>
    <t>Задание 3. Рекомендации по продвижению</t>
  </si>
  <si>
    <t>Какими каналами вы довольны больше всего? Почему?</t>
  </si>
  <si>
    <t>Есть ли каналы, которые необходимо отключить? Если такие каналы есть, почему так вышло, как вы думаете?</t>
  </si>
  <si>
    <t>Можно ли что-то доработать в каждом канале, чтобы реклама была еще эффективнее?</t>
  </si>
  <si>
    <t>Контекстной рекламой и баннером, так как у них самая большая конверсия из трех данных каналов. С контексной рекламы было больше всего заказов и самый большой доход, хотя конверсия ниже чем у баннера. Возможно она работает лучше, из за того что бьет точечно в пользователей заинтересованных в покупке чего либо, а не листающих ради досуга форум.</t>
  </si>
  <si>
    <t>Я бы рекомендовала отключить продвижение через блогера с автомобильной тематикой, его показатели очень низкие и даже минусовые: всего 1 продажа на 9000 при общих затратах (25000+3000=28000), и бизнес ушел в минус на 19000р. По моему мнению нецелесообразно было размещать рекламу такого рода на канале с автомобильной тематикой, так как там совсем нет потенциальной ЦА. Канал смотрят в большинстве своем мужчины с низким уровнем достатка. Как мы видим из результатов, только 1 человек из данной ца совершил покупку украшения.</t>
  </si>
  <si>
    <t>1. В случае с блогом, я бы предложила конечно очевидную смену тематики блога на женскую, нацеленную на конкретный возраст, например это может быть канал по кулинарии, рукоделии, если наши украшения сделаны из натуральных камней/минералов/металлов, это может быть даже канал с магическим, эзотерисческим уклоном в котором рассказывается про влияние данных камней на энергию и ауру наивной и легко внушаемой женщине :) 2. Я бы расширила список показов по возможности баннера на форуме. Добавила бы также туда страницы про гадание, рукоделие, энергии, имидж, женский стиль, подбор образа.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</si>
</sst>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"/>
  </numFmts>
  <fonts count="7">
    <font>
      <sz val="11"/>
      <color theme="1"/>
      <name val="Calibri"/>
      <scheme val="minor"/>
    </font>
    <font>
      <sz val="10"/>
      <color theme="1"/>
      <name val="Helvetica Neue"/>
    </font>
    <font>
      <b/>
      <sz val="16"/>
      <color theme="1"/>
      <name val="Helvetica Neue"/>
    </font>
    <font>
      <i/>
      <sz val="10"/>
      <color rgb="FFFF0000"/>
      <name val="Helvetica Neue"/>
    </font>
    <font>
      <i/>
      <sz val="10"/>
      <color theme="1"/>
      <name val="Helvetica Neue"/>
    </font>
    <font>
      <sz val="11"/>
      <color theme="1"/>
      <name val="Calibri"/>
      <scheme val="minor"/>
    </font>
    <font>
      <sz val="10"/>
      <color rgb="FF000000"/>
      <name val="&quot;Helvetica Neue&quot;"/>
    </font>
  </fonts>
  <fills count="5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7E6E6"/>
        <bgColor rgb="FFE7E6E6"/>
      </patternFill>
    </fill>
    <fill>
      <patternFill patternType="solid">
        <fgColor rgb="FFFFF2CC"/>
        <bgColor rgb="FFFFF2CC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vertical="center"/>
    </xf>
    <xf numFmtId="9" fontId="1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3" borderId="3" xfId="0" applyFont="1" applyFill="1" applyBorder="1" applyAlignment="1">
      <alignment vertical="center"/>
    </xf>
    <xf numFmtId="164" fontId="1" fillId="2" borderId="3" xfId="0" applyNumberFormat="1" applyFont="1" applyFill="1" applyBorder="1" applyAlignment="1">
      <alignment vertical="center"/>
    </xf>
    <xf numFmtId="164" fontId="1" fillId="3" borderId="3" xfId="0" applyNumberFormat="1" applyFont="1" applyFill="1" applyBorder="1" applyAlignment="1">
      <alignment vertical="center"/>
    </xf>
    <xf numFmtId="9" fontId="1" fillId="2" borderId="3" xfId="0" applyNumberFormat="1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/>
    <xf numFmtId="0" fontId="1" fillId="4" borderId="0" xfId="0" applyFont="1" applyFill="1" applyAlignment="1">
      <alignment vertical="center"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542925</xdr:colOff>
      <xdr:row>2</xdr:row>
      <xdr:rowOff>28575</xdr:rowOff>
    </xdr:from>
    <xdr:ext cx="5734050" cy="4857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646175" y="3665650"/>
          <a:ext cx="5713200" cy="4704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Вы запустили небольшой интернет-магазин по продаже украшений ручной работы. Себестоимость украшения — 3 тысячи рублей. Цена продажи — 9 тысяч. </a:t>
          </a:r>
          <a:endParaRPr sz="10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 fLocksWithSheet="0"/>
  </xdr:oneCellAnchor>
  <xdr:oneCellAnchor>
    <xdr:from>
      <xdr:col>0</xdr:col>
      <xdr:colOff>542925</xdr:colOff>
      <xdr:row>15</xdr:row>
      <xdr:rowOff>57150</xdr:rowOff>
    </xdr:from>
    <xdr:ext cx="6296025" cy="19621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207525" y="2365546"/>
          <a:ext cx="6276900" cy="1947300"/>
        </a:xfrm>
        <a:prstGeom prst="rect">
          <a:avLst/>
        </a:prstGeom>
        <a:solidFill>
          <a:schemeClr val="lt1"/>
        </a:solidFill>
        <a:ln w="12700" cap="flat" cmpd="sng">
          <a:solidFill>
            <a:srgbClr val="D9D9D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Helvetica Neue"/>
              <a:ea typeface="Helvetica Neue"/>
              <a:cs typeface="Helvetica Neue"/>
              <a:sym typeface="Helvetica Neue"/>
            </a:rPr>
            <a:t>Вы планируете продвигать товар несколькими способами:</a:t>
          </a:r>
          <a:endParaRPr sz="1000">
            <a:latin typeface="Helvetica Neue"/>
            <a:ea typeface="Helvetica Neue"/>
            <a:cs typeface="Helvetica Neue"/>
            <a:sym typeface="Helvetica Neue"/>
          </a:endParaRPr>
        </a:p>
        <a:p>
          <a:pPr marL="457200" lvl="0" indent="-29210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SzPts val="1000"/>
            <a:buFont typeface="Helvetica Neue"/>
            <a:buAutoNum type="arabicPeriod"/>
          </a:pPr>
          <a:r>
            <a:rPr lang="en-US" sz="1000">
              <a:latin typeface="Helvetica Neue"/>
              <a:ea typeface="Helvetica Neue"/>
              <a:cs typeface="Helvetica Neue"/>
              <a:sym typeface="Helvetica Neue"/>
            </a:rPr>
            <a:t>Контекстная реклама на поиске. Настроена на поиск украшений, амулетов, подарков для девушек, подарков по случаю и т.д.</a:t>
          </a:r>
          <a:endParaRPr sz="1000">
            <a:latin typeface="Helvetica Neue"/>
            <a:ea typeface="Helvetica Neue"/>
            <a:cs typeface="Helvetica Neue"/>
            <a:sym typeface="Helvetica Neue"/>
          </a:endParaRPr>
        </a:p>
        <a:p>
          <a:pPr marL="457200" lvl="0" indent="-29210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SzPts val="1000"/>
            <a:buFont typeface="Helvetica Neue"/>
            <a:buAutoNum type="arabicPeriod"/>
          </a:pPr>
          <a:r>
            <a:rPr lang="en-US" sz="1000">
              <a:latin typeface="Helvetica Neue"/>
              <a:ea typeface="Helvetica Neue"/>
              <a:cs typeface="Helvetica Neue"/>
              <a:sym typeface="Helvetica Neue"/>
            </a:rPr>
            <a:t>Баннер на странице известного женского форума в разделах «все для дома», «кулинария», «в 60 жизнь только начинается».</a:t>
          </a:r>
          <a:endParaRPr sz="1000">
            <a:latin typeface="Helvetica Neue"/>
            <a:ea typeface="Helvetica Neue"/>
            <a:cs typeface="Helvetica Neue"/>
            <a:sym typeface="Helvetica Neue"/>
          </a:endParaRPr>
        </a:p>
        <a:p>
          <a:pPr marL="457200" lvl="0" indent="-29210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SzPts val="1000"/>
            <a:buFont typeface="Helvetica Neue"/>
            <a:buAutoNum type="arabicPeriod"/>
          </a:pPr>
          <a:r>
            <a:rPr lang="en-US" sz="1000">
              <a:latin typeface="Helvetica Neue"/>
              <a:ea typeface="Helvetica Neue"/>
              <a:cs typeface="Helvetica Neue"/>
              <a:sym typeface="Helvetica Neue"/>
            </a:rPr>
            <a:t>реклама у блогера Паши. Паша опытный блогер, уже три года он рассказывает, как недорого и своими руками можно починить отечественный автомобиль.</a:t>
          </a:r>
          <a:endParaRPr sz="1000"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endParaRPr sz="1000"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Helvetica Neue"/>
              <a:ea typeface="Helvetica Neue"/>
              <a:cs typeface="Helvetica Neue"/>
              <a:sym typeface="Helvetica Neue"/>
            </a:rPr>
            <a:t>Ваш магазин пока еще очень молодой. В прошлом месяце вы запустили рекламу первый раз выделив по 25 тысяч рублей на каждый канал. По прошествии месяца вы получили такие данные:</a:t>
          </a:r>
          <a:endParaRPr sz="1000"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 fLocksWithSheet="0"/>
  </xdr:oneCellAnchor>
  <xdr:oneCellAnchor>
    <xdr:from>
      <xdr:col>0</xdr:col>
      <xdr:colOff>542925</xdr:colOff>
      <xdr:row>39</xdr:row>
      <xdr:rowOff>66675</xdr:rowOff>
    </xdr:from>
    <xdr:ext cx="3533775" cy="2857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145600" y="1941675"/>
          <a:ext cx="3513600" cy="262500"/>
        </a:xfrm>
        <a:prstGeom prst="rect">
          <a:avLst/>
        </a:prstGeom>
        <a:solidFill>
          <a:schemeClr val="lt1"/>
        </a:solidFill>
        <a:ln w="12700" cap="flat" cmpd="sng">
          <a:solidFill>
            <a:srgbClr val="D9D9D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Helvetica Neue"/>
              <a:ea typeface="Helvetica Neue"/>
              <a:cs typeface="Helvetica Neue"/>
              <a:sym typeface="Helvetica Neue"/>
            </a:rPr>
            <a:t>Что вы можете сказать, глядя на такие результаты? </a:t>
          </a:r>
          <a:endParaRPr sz="1000"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 fLocksWithSheet="0"/>
  </xdr:oneCellAnchor>
  <xdr:oneCellAnchor>
    <xdr:from>
      <xdr:col>0</xdr:col>
      <xdr:colOff>542925</xdr:colOff>
      <xdr:row>33</xdr:row>
      <xdr:rowOff>19050</xdr:rowOff>
    </xdr:from>
    <xdr:ext cx="4591050" cy="36195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333175" y="1108150"/>
          <a:ext cx="4568100" cy="338700"/>
        </a:xfrm>
        <a:prstGeom prst="rect">
          <a:avLst/>
        </a:prstGeom>
        <a:solidFill>
          <a:srgbClr val="FFFFFF"/>
        </a:solidFill>
        <a:ln w="9525" cap="flat" cmpd="sng">
          <a:solidFill>
            <a:srgbClr val="D9D9D9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Helvetica Neue"/>
              <a:ea typeface="Helvetica Neue"/>
              <a:cs typeface="Helvetica Neue"/>
              <a:sym typeface="Helvetica Neue"/>
            </a:rPr>
            <a:t>Рассчитайте оставшиеся метрики, добавив формулы в желтые ячейки.</a:t>
          </a:r>
          <a:endParaRPr sz="1000"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47"/>
  <sheetViews>
    <sheetView tabSelected="1" topLeftCell="A19" workbookViewId="0">
      <selection activeCell="D43" sqref="D43:I43"/>
    </sheetView>
  </sheetViews>
  <sheetFormatPr defaultColWidth="14.42578125" defaultRowHeight="15" customHeight="1"/>
  <cols>
    <col min="1" max="1" width="8.140625" customWidth="1"/>
    <col min="2" max="2" width="17.5703125" customWidth="1"/>
    <col min="3" max="8" width="12.28515625" customWidth="1"/>
    <col min="9" max="9" width="12.42578125" customWidth="1"/>
    <col min="10" max="13" width="12.28515625" customWidth="1"/>
    <col min="14" max="14" width="8.7109375" customWidth="1"/>
    <col min="15" max="15" width="18" customWidth="1"/>
    <col min="16" max="16" width="8.7109375" customWidth="1"/>
  </cols>
  <sheetData>
    <row r="1" spans="1:1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0.25">
      <c r="A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4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20.25">
      <c r="A9" s="2" t="s">
        <v>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4.25" customHeight="1">
      <c r="A11" s="1"/>
      <c r="B11" s="3" t="s">
        <v>2</v>
      </c>
      <c r="C11" s="4">
        <f>(9000-3000)/9000*100%</f>
        <v>0.66666666666666663</v>
      </c>
      <c r="D11" s="5" t="s">
        <v>3</v>
      </c>
      <c r="E11" s="6" t="s">
        <v>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4.25" customHeight="1">
      <c r="C12" s="1"/>
      <c r="D12" s="7"/>
      <c r="E12" s="7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4.25" customHeight="1">
      <c r="C13" s="1"/>
      <c r="D13" s="7"/>
      <c r="E13" s="7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4.25" customHeight="1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20.25">
      <c r="A15" s="2" t="s">
        <v>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38.25">
      <c r="A28" s="8"/>
      <c r="B28" s="9"/>
      <c r="C28" s="10" t="s">
        <v>6</v>
      </c>
      <c r="D28" s="10" t="s">
        <v>7</v>
      </c>
      <c r="E28" s="10" t="s">
        <v>8</v>
      </c>
      <c r="F28" s="10" t="s">
        <v>9</v>
      </c>
      <c r="G28" s="10" t="s">
        <v>10</v>
      </c>
      <c r="H28" s="10" t="s">
        <v>11</v>
      </c>
      <c r="I28" s="10" t="s">
        <v>12</v>
      </c>
      <c r="J28" s="10" t="s">
        <v>13</v>
      </c>
      <c r="K28" s="10" t="s">
        <v>14</v>
      </c>
      <c r="L28" s="10" t="s">
        <v>15</v>
      </c>
      <c r="M28" s="10" t="s">
        <v>16</v>
      </c>
      <c r="N28" s="9"/>
      <c r="O28" s="9"/>
      <c r="P28" s="9"/>
    </row>
    <row r="29" spans="1:16" ht="14.25" customHeight="1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25.5">
      <c r="B30" s="11" t="s">
        <v>17</v>
      </c>
      <c r="C30" s="12">
        <v>200</v>
      </c>
      <c r="D30" s="13">
        <f>F30/C30</f>
        <v>125</v>
      </c>
      <c r="E30" s="13">
        <f>D30/G30</f>
        <v>1562.5</v>
      </c>
      <c r="F30" s="14">
        <v>25000</v>
      </c>
      <c r="G30" s="15">
        <f>H30/C30*100%</f>
        <v>0.08</v>
      </c>
      <c r="H30" s="12">
        <v>16</v>
      </c>
      <c r="I30" s="13">
        <f>H30*K30</f>
        <v>144000</v>
      </c>
      <c r="J30" s="16">
        <f>H30*3000</f>
        <v>48000</v>
      </c>
      <c r="K30" s="12">
        <v>9000</v>
      </c>
      <c r="L30" s="13">
        <f>I30-J30-F30</f>
        <v>71000</v>
      </c>
      <c r="M30" s="15">
        <f>(I30-J30)/F30*100%</f>
        <v>3.84</v>
      </c>
      <c r="N30" s="5" t="s">
        <v>3</v>
      </c>
      <c r="O30" s="17" t="s">
        <v>18</v>
      </c>
    </row>
    <row r="31" spans="1:16" ht="14.25" customHeight="1">
      <c r="B31" s="11" t="s">
        <v>19</v>
      </c>
      <c r="C31" s="12">
        <v>54</v>
      </c>
      <c r="D31" s="13">
        <f>F31/C31</f>
        <v>462.96296296296299</v>
      </c>
      <c r="E31" s="13">
        <f>D31/G31</f>
        <v>5000.0000000000009</v>
      </c>
      <c r="F31" s="14">
        <v>25000</v>
      </c>
      <c r="G31" s="15">
        <f>H31/C31*100%</f>
        <v>9.2592592592592587E-2</v>
      </c>
      <c r="H31" s="12">
        <v>5</v>
      </c>
      <c r="I31" s="13">
        <f t="shared" ref="I31:I32" si="0">H31*K31</f>
        <v>45000</v>
      </c>
      <c r="J31" s="16">
        <f t="shared" ref="J31:J32" si="1">H31*3000</f>
        <v>15000</v>
      </c>
      <c r="K31" s="12">
        <v>9000</v>
      </c>
      <c r="L31" s="13">
        <f t="shared" ref="L31" si="2">I31-J31-F31</f>
        <v>5000</v>
      </c>
      <c r="M31" s="15">
        <f t="shared" ref="M31:M32" si="3">(I31-J31)/F31</f>
        <v>1.2</v>
      </c>
      <c r="N31" s="11"/>
      <c r="O31" s="1"/>
      <c r="P31" s="1"/>
    </row>
    <row r="32" spans="1:16" ht="14.25" customHeight="1">
      <c r="B32" s="11" t="s">
        <v>20</v>
      </c>
      <c r="C32" s="12">
        <v>60</v>
      </c>
      <c r="D32" s="13">
        <f>F32/C32</f>
        <v>416.66666666666669</v>
      </c>
      <c r="E32" s="13">
        <f>D32/G32</f>
        <v>25000</v>
      </c>
      <c r="F32" s="14">
        <v>25000</v>
      </c>
      <c r="G32" s="15">
        <f>H32/C32*100%</f>
        <v>1.6666666666666666E-2</v>
      </c>
      <c r="H32" s="12">
        <v>1</v>
      </c>
      <c r="I32" s="13">
        <f t="shared" si="0"/>
        <v>9000</v>
      </c>
      <c r="J32" s="16">
        <f t="shared" si="1"/>
        <v>3000</v>
      </c>
      <c r="K32" s="12">
        <v>9000</v>
      </c>
      <c r="L32" s="13">
        <f>I32-J32-F32</f>
        <v>-19000</v>
      </c>
      <c r="M32" s="15">
        <f t="shared" si="3"/>
        <v>0.24</v>
      </c>
      <c r="N32" s="11"/>
      <c r="O32" s="1"/>
      <c r="P32" s="1"/>
    </row>
    <row r="33" spans="1:1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20.25">
      <c r="A39" s="2" t="s">
        <v>21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80.099999999999994" customHeight="1">
      <c r="A43" s="11"/>
      <c r="B43" s="20" t="s">
        <v>22</v>
      </c>
      <c r="C43" s="21"/>
      <c r="D43" s="22" t="s">
        <v>25</v>
      </c>
      <c r="E43" s="22"/>
      <c r="F43" s="22"/>
      <c r="G43" s="22"/>
      <c r="H43" s="22"/>
      <c r="I43" s="22"/>
      <c r="J43" s="18" t="s">
        <v>3</v>
      </c>
      <c r="K43" s="19" t="s">
        <v>18</v>
      </c>
      <c r="L43" s="11"/>
      <c r="M43" s="11"/>
      <c r="N43" s="11"/>
      <c r="O43" s="11"/>
      <c r="P43" s="11"/>
    </row>
    <row r="44" spans="1:16" ht="120" customHeight="1">
      <c r="A44" s="11"/>
      <c r="B44" s="20" t="s">
        <v>23</v>
      </c>
      <c r="C44" s="21"/>
      <c r="D44" s="22" t="s">
        <v>26</v>
      </c>
      <c r="E44" s="23"/>
      <c r="F44" s="23"/>
      <c r="G44" s="23"/>
      <c r="H44" s="23"/>
      <c r="I44" s="23"/>
      <c r="J44" s="11"/>
      <c r="K44" s="11"/>
      <c r="L44" s="11"/>
      <c r="M44" s="11"/>
      <c r="N44" s="11"/>
      <c r="O44" s="11"/>
      <c r="P44" s="11"/>
    </row>
    <row r="45" spans="1:16" ht="150" customHeight="1">
      <c r="A45" s="11"/>
      <c r="B45" s="20" t="s">
        <v>24</v>
      </c>
      <c r="C45" s="21"/>
      <c r="D45" s="22" t="s">
        <v>27</v>
      </c>
      <c r="E45" s="23"/>
      <c r="F45" s="23"/>
      <c r="G45" s="23"/>
      <c r="H45" s="23"/>
      <c r="I45" s="23"/>
      <c r="J45" s="11"/>
      <c r="K45" s="11"/>
      <c r="L45" s="11"/>
      <c r="M45" s="11"/>
      <c r="N45" s="11"/>
      <c r="O45" s="11"/>
      <c r="P45" s="11"/>
    </row>
    <row r="46" spans="1:16" ht="14.2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</sheetData>
  <mergeCells count="6">
    <mergeCell ref="B43:C43"/>
    <mergeCell ref="D43:I43"/>
    <mergeCell ref="B44:C44"/>
    <mergeCell ref="D44:I44"/>
    <mergeCell ref="B45:C45"/>
    <mergeCell ref="D45:I45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Ekaterina Lugovaya</cp:lastModifiedBy>
  <dcterms:created xsi:type="dcterms:W3CDTF">2022-04-05T07:09:43Z</dcterms:created>
  <dcterms:modified xsi:type="dcterms:W3CDTF">2025-01-05T09:30:40Z</dcterms:modified>
</cp:coreProperties>
</file>